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2.xml" ContentType="application/vnd.openxmlformats-officedocument.drawingml.chartshapes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3.xml" ContentType="application/vnd.openxmlformats-officedocument.drawing+xml"/>
  <Override PartName="/xl/charts/chart10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11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12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3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4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5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6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7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18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drawings/drawing4.xml" ContentType="application/vnd.openxmlformats-officedocument.drawing+xml"/>
  <Override PartName="/xl/charts/chart19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charts/chart20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charts/chart21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charts/chart22.xml" ContentType="application/vnd.openxmlformats-officedocument.drawingml.chart+xml"/>
  <Override PartName="/xl/charts/style19.xml" ContentType="application/vnd.ms-office.chartstyle+xml"/>
  <Override PartName="/xl/charts/colors19.xml" ContentType="application/vnd.ms-office.chartcolorstyle+xml"/>
  <Override PartName="/xl/charts/chart23.xml" ContentType="application/vnd.openxmlformats-officedocument.drawingml.chart+xml"/>
  <Override PartName="/xl/charts/chart24.xml" ContentType="application/vnd.openxmlformats-officedocument.drawingml.chart+xml"/>
  <Override PartName="/xl/charts/style20.xml" ContentType="application/vnd.ms-office.chartstyle+xml"/>
  <Override PartName="/xl/charts/colors20.xml" ContentType="application/vnd.ms-office.chartcolorstyle+xml"/>
  <Override PartName="/xl/drawings/drawing5.xml" ContentType="application/vnd.openxmlformats-officedocument.drawingml.chartshapes+xml"/>
  <Override PartName="/xl/charts/chart25.xml" ContentType="application/vnd.openxmlformats-officedocument.drawingml.chart+xml"/>
  <Override PartName="/xl/charts/chart26.xml" ContentType="application/vnd.openxmlformats-officedocument.drawingml.chart+xml"/>
  <Override PartName="/xl/charts/chart27.xml" ContentType="application/vnd.openxmlformats-officedocument.drawingml.chart+xml"/>
  <Override PartName="/xl/charts/style21.xml" ContentType="application/vnd.ms-office.chartstyle+xml"/>
  <Override PartName="/xl/charts/colors21.xml" ContentType="application/vnd.ms-office.chartcolorstyle+xml"/>
  <Override PartName="/xl/drawings/drawing6.xml" ContentType="application/vnd.openxmlformats-officedocument.drawing+xml"/>
  <Override PartName="/xl/charts/chart28.xml" ContentType="application/vnd.openxmlformats-officedocument.drawingml.chart+xml"/>
  <Override PartName="/xl/charts/style22.xml" ContentType="application/vnd.ms-office.chartstyle+xml"/>
  <Override PartName="/xl/charts/colors22.xml" ContentType="application/vnd.ms-office.chartcolorstyle+xml"/>
  <Override PartName="/xl/charts/chart29.xml" ContentType="application/vnd.openxmlformats-officedocument.drawingml.chart+xml"/>
  <Override PartName="/xl/charts/style23.xml" ContentType="application/vnd.ms-office.chartstyle+xml"/>
  <Override PartName="/xl/charts/colors23.xml" ContentType="application/vnd.ms-office.chartcolorstyle+xml"/>
  <Override PartName="/xl/charts/chart30.xml" ContentType="application/vnd.openxmlformats-officedocument.drawingml.chart+xml"/>
  <Override PartName="/xl/charts/style24.xml" ContentType="application/vnd.ms-office.chartstyle+xml"/>
  <Override PartName="/xl/charts/colors24.xml" ContentType="application/vnd.ms-office.chartcolorstyle+xml"/>
  <Override PartName="/xl/charts/chart31.xml" ContentType="application/vnd.openxmlformats-officedocument.drawingml.chart+xml"/>
  <Override PartName="/xl/charts/style25.xml" ContentType="application/vnd.ms-office.chartstyle+xml"/>
  <Override PartName="/xl/charts/colors25.xml" ContentType="application/vnd.ms-office.chartcolorstyle+xml"/>
  <Override PartName="/xl/charts/chart32.xml" ContentType="application/vnd.openxmlformats-officedocument.drawingml.chart+xml"/>
  <Override PartName="/xl/charts/style26.xml" ContentType="application/vnd.ms-office.chartstyle+xml"/>
  <Override PartName="/xl/charts/colors26.xml" ContentType="application/vnd.ms-office.chartcolorstyle+xml"/>
  <Override PartName="/xl/charts/chart33.xml" ContentType="application/vnd.openxmlformats-officedocument.drawingml.chart+xml"/>
  <Override PartName="/xl/charts/style27.xml" ContentType="application/vnd.ms-office.chartstyle+xml"/>
  <Override PartName="/xl/charts/colors27.xml" ContentType="application/vnd.ms-office.chartcolorstyle+xml"/>
  <Override PartName="/xl/charts/chart34.xml" ContentType="application/vnd.openxmlformats-officedocument.drawingml.chart+xml"/>
  <Override PartName="/xl/charts/style28.xml" ContentType="application/vnd.ms-office.chartstyle+xml"/>
  <Override PartName="/xl/charts/colors28.xml" ContentType="application/vnd.ms-office.chartcolorstyle+xml"/>
  <Override PartName="/xl/charts/chart35.xml" ContentType="application/vnd.openxmlformats-officedocument.drawingml.chart+xml"/>
  <Override PartName="/xl/charts/style29.xml" ContentType="application/vnd.ms-office.chartstyle+xml"/>
  <Override PartName="/xl/charts/colors29.xml" ContentType="application/vnd.ms-office.chartcolorstyle+xml"/>
  <Override PartName="/xl/charts/chart36.xml" ContentType="application/vnd.openxmlformats-officedocument.drawingml.chart+xml"/>
  <Override PartName="/xl/charts/style30.xml" ContentType="application/vnd.ms-office.chartstyle+xml"/>
  <Override PartName="/xl/charts/colors30.xml" ContentType="application/vnd.ms-office.chartcolorstyle+xml"/>
  <Override PartName="/xl/drawings/drawing7.xml" ContentType="application/vnd.openxmlformats-officedocument.drawing+xml"/>
  <Override PartName="/xl/charts/chart37.xml" ContentType="application/vnd.openxmlformats-officedocument.drawingml.chart+xml"/>
  <Override PartName="/xl/charts/style31.xml" ContentType="application/vnd.ms-office.chartstyle+xml"/>
  <Override PartName="/xl/charts/colors31.xml" ContentType="application/vnd.ms-office.chartcolorstyle+xml"/>
  <Override PartName="/xl/charts/chart38.xml" ContentType="application/vnd.openxmlformats-officedocument.drawingml.chart+xml"/>
  <Override PartName="/xl/charts/style32.xml" ContentType="application/vnd.ms-office.chartstyle+xml"/>
  <Override PartName="/xl/charts/colors32.xml" ContentType="application/vnd.ms-office.chartcolorstyle+xml"/>
  <Override PartName="/xl/charts/chart39.xml" ContentType="application/vnd.openxmlformats-officedocument.drawingml.chart+xml"/>
  <Override PartName="/xl/charts/style33.xml" ContentType="application/vnd.ms-office.chartstyle+xml"/>
  <Override PartName="/xl/charts/colors33.xml" ContentType="application/vnd.ms-office.chartcolorstyle+xml"/>
  <Override PartName="/xl/charts/chart40.xml" ContentType="application/vnd.openxmlformats-officedocument.drawingml.chart+xml"/>
  <Override PartName="/xl/charts/style34.xml" ContentType="application/vnd.ms-office.chartstyle+xml"/>
  <Override PartName="/xl/charts/colors34.xml" ContentType="application/vnd.ms-office.chartcolorstyle+xml"/>
  <Override PartName="/xl/charts/chart41.xml" ContentType="application/vnd.openxmlformats-officedocument.drawingml.chart+xml"/>
  <Override PartName="/xl/charts/chart42.xml" ContentType="application/vnd.openxmlformats-officedocument.drawingml.chart+xml"/>
  <Override PartName="/xl/charts/style35.xml" ContentType="application/vnd.ms-office.chartstyle+xml"/>
  <Override PartName="/xl/charts/colors35.xml" ContentType="application/vnd.ms-office.chartcolorstyle+xml"/>
  <Override PartName="/xl/drawings/drawing8.xml" ContentType="application/vnd.openxmlformats-officedocument.drawingml.chartshapes+xml"/>
  <Override PartName="/xl/charts/chart43.xml" ContentType="application/vnd.openxmlformats-officedocument.drawingml.chart+xml"/>
  <Override PartName="/xl/charts/chart44.xml" ContentType="application/vnd.openxmlformats-officedocument.drawingml.chart+xml"/>
  <Override PartName="/xl/charts/chart45.xml" ContentType="application/vnd.openxmlformats-officedocument.drawingml.chart+xml"/>
  <Override PartName="/xl/charts/style36.xml" ContentType="application/vnd.ms-office.chartstyle+xml"/>
  <Override PartName="/xl/charts/colors36.xml" ContentType="application/vnd.ms-office.chartcolorstyle+xml"/>
  <Override PartName="/xl/drawings/drawing9.xml" ContentType="application/vnd.openxmlformats-officedocument.drawing+xml"/>
  <Override PartName="/xl/charts/chart46.xml" ContentType="application/vnd.openxmlformats-officedocument.drawingml.chart+xml"/>
  <Override PartName="/xl/charts/style37.xml" ContentType="application/vnd.ms-office.chartstyle+xml"/>
  <Override PartName="/xl/charts/colors37.xml" ContentType="application/vnd.ms-office.chartcolorstyle+xml"/>
  <Override PartName="/xl/charts/chart47.xml" ContentType="application/vnd.openxmlformats-officedocument.drawingml.chart+xml"/>
  <Override PartName="/xl/charts/style38.xml" ContentType="application/vnd.ms-office.chartstyle+xml"/>
  <Override PartName="/xl/charts/colors38.xml" ContentType="application/vnd.ms-office.chartcolorstyle+xml"/>
  <Override PartName="/xl/charts/chart48.xml" ContentType="application/vnd.openxmlformats-officedocument.drawingml.chart+xml"/>
  <Override PartName="/xl/charts/style39.xml" ContentType="application/vnd.ms-office.chartstyle+xml"/>
  <Override PartName="/xl/charts/colors39.xml" ContentType="application/vnd.ms-office.chartcolorstyle+xml"/>
  <Override PartName="/xl/charts/chart49.xml" ContentType="application/vnd.openxmlformats-officedocument.drawingml.chart+xml"/>
  <Override PartName="/xl/charts/style40.xml" ContentType="application/vnd.ms-office.chartstyle+xml"/>
  <Override PartName="/xl/charts/colors40.xml" ContentType="application/vnd.ms-office.chartcolorstyle+xml"/>
  <Override PartName="/xl/charts/chart50.xml" ContentType="application/vnd.openxmlformats-officedocument.drawingml.chart+xml"/>
  <Override PartName="/xl/charts/style41.xml" ContentType="application/vnd.ms-office.chartstyle+xml"/>
  <Override PartName="/xl/charts/colors41.xml" ContentType="application/vnd.ms-office.chartcolorstyle+xml"/>
  <Override PartName="/xl/charts/chart51.xml" ContentType="application/vnd.openxmlformats-officedocument.drawingml.chart+xml"/>
  <Override PartName="/xl/charts/style42.xml" ContentType="application/vnd.ms-office.chartstyle+xml"/>
  <Override PartName="/xl/charts/colors42.xml" ContentType="application/vnd.ms-office.chartcolorstyle+xml"/>
  <Override PartName="/xl/charts/chart52.xml" ContentType="application/vnd.openxmlformats-officedocument.drawingml.chart+xml"/>
  <Override PartName="/xl/charts/style43.xml" ContentType="application/vnd.ms-office.chartstyle+xml"/>
  <Override PartName="/xl/charts/colors43.xml" ContentType="application/vnd.ms-office.chartcolorstyle+xml"/>
  <Override PartName="/xl/charts/chart53.xml" ContentType="application/vnd.openxmlformats-officedocument.drawingml.chart+xml"/>
  <Override PartName="/xl/charts/style44.xml" ContentType="application/vnd.ms-office.chartstyle+xml"/>
  <Override PartName="/xl/charts/colors44.xml" ContentType="application/vnd.ms-office.chartcolorstyle+xml"/>
  <Override PartName="/xl/charts/chart54.xml" ContentType="application/vnd.openxmlformats-officedocument.drawingml.chart+xml"/>
  <Override PartName="/xl/charts/style45.xml" ContentType="application/vnd.ms-office.chartstyle+xml"/>
  <Override PartName="/xl/charts/colors45.xml" ContentType="application/vnd.ms-office.chartcolorstyle+xml"/>
  <Override PartName="/xl/drawings/drawing10.xml" ContentType="application/vnd.openxmlformats-officedocument.drawing+xml"/>
  <Override PartName="/xl/charts/chart55.xml" ContentType="application/vnd.openxmlformats-officedocument.drawingml.chart+xml"/>
  <Override PartName="/xl/charts/style46.xml" ContentType="application/vnd.ms-office.chartstyle+xml"/>
  <Override PartName="/xl/charts/colors46.xml" ContentType="application/vnd.ms-office.chartcolorstyle+xml"/>
  <Override PartName="/xl/charts/chart56.xml" ContentType="application/vnd.openxmlformats-officedocument.drawingml.chart+xml"/>
  <Override PartName="/xl/charts/style47.xml" ContentType="application/vnd.ms-office.chartstyle+xml"/>
  <Override PartName="/xl/charts/colors47.xml" ContentType="application/vnd.ms-office.chartcolorstyle+xml"/>
  <Override PartName="/xl/charts/chart57.xml" ContentType="application/vnd.openxmlformats-officedocument.drawingml.chart+xml"/>
  <Override PartName="/xl/charts/style48.xml" ContentType="application/vnd.ms-office.chartstyle+xml"/>
  <Override PartName="/xl/charts/colors48.xml" ContentType="application/vnd.ms-office.chartcolorstyle+xml"/>
  <Override PartName="/xl/charts/chart58.xml" ContentType="application/vnd.openxmlformats-officedocument.drawingml.chart+xml"/>
  <Override PartName="/xl/charts/style49.xml" ContentType="application/vnd.ms-office.chartstyle+xml"/>
  <Override PartName="/xl/charts/colors49.xml" ContentType="application/vnd.ms-office.chartcolorstyle+xml"/>
  <Override PartName="/xl/charts/chart59.xml" ContentType="application/vnd.openxmlformats-officedocument.drawingml.chart+xml"/>
  <Override PartName="/xl/charts/chart60.xml" ContentType="application/vnd.openxmlformats-officedocument.drawingml.chart+xml"/>
  <Override PartName="/xl/charts/style50.xml" ContentType="application/vnd.ms-office.chartstyle+xml"/>
  <Override PartName="/xl/charts/colors50.xml" ContentType="application/vnd.ms-office.chartcolorstyle+xml"/>
  <Override PartName="/xl/drawings/drawing11.xml" ContentType="application/vnd.openxmlformats-officedocument.drawingml.chartshapes+xml"/>
  <Override PartName="/xl/charts/chart61.xml" ContentType="application/vnd.openxmlformats-officedocument.drawingml.chart+xml"/>
  <Override PartName="/xl/charts/chart62.xml" ContentType="application/vnd.openxmlformats-officedocument.drawingml.chart+xml"/>
  <Override PartName="/xl/charts/chart63.xml" ContentType="application/vnd.openxmlformats-officedocument.drawingml.chart+xml"/>
  <Override PartName="/xl/charts/style51.xml" ContentType="application/vnd.ms-office.chartstyle+xml"/>
  <Override PartName="/xl/charts/colors51.xml" ContentType="application/vnd.ms-office.chartcolorstyle+xml"/>
  <Override PartName="/xl/drawings/drawing12.xml" ContentType="application/vnd.openxmlformats-officedocument.drawing+xml"/>
  <Override PartName="/xl/charts/chart64.xml" ContentType="application/vnd.openxmlformats-officedocument.drawingml.chart+xml"/>
  <Override PartName="/xl/charts/style52.xml" ContentType="application/vnd.ms-office.chartstyle+xml"/>
  <Override PartName="/xl/charts/colors52.xml" ContentType="application/vnd.ms-office.chartcolorstyle+xml"/>
  <Override PartName="/xl/charts/chart65.xml" ContentType="application/vnd.openxmlformats-officedocument.drawingml.chart+xml"/>
  <Override PartName="/xl/charts/style53.xml" ContentType="application/vnd.ms-office.chartstyle+xml"/>
  <Override PartName="/xl/charts/colors53.xml" ContentType="application/vnd.ms-office.chartcolorstyle+xml"/>
  <Override PartName="/xl/charts/chart66.xml" ContentType="application/vnd.openxmlformats-officedocument.drawingml.chart+xml"/>
  <Override PartName="/xl/charts/style54.xml" ContentType="application/vnd.ms-office.chartstyle+xml"/>
  <Override PartName="/xl/charts/colors54.xml" ContentType="application/vnd.ms-office.chartcolorstyle+xml"/>
  <Override PartName="/xl/charts/chart67.xml" ContentType="application/vnd.openxmlformats-officedocument.drawingml.chart+xml"/>
  <Override PartName="/xl/charts/style55.xml" ContentType="application/vnd.ms-office.chartstyle+xml"/>
  <Override PartName="/xl/charts/colors55.xml" ContentType="application/vnd.ms-office.chartcolorstyle+xml"/>
  <Override PartName="/xl/charts/chart68.xml" ContentType="application/vnd.openxmlformats-officedocument.drawingml.chart+xml"/>
  <Override PartName="/xl/charts/style56.xml" ContentType="application/vnd.ms-office.chartstyle+xml"/>
  <Override PartName="/xl/charts/colors56.xml" ContentType="application/vnd.ms-office.chartcolorstyle+xml"/>
  <Override PartName="/xl/charts/chart69.xml" ContentType="application/vnd.openxmlformats-officedocument.drawingml.chart+xml"/>
  <Override PartName="/xl/charts/style57.xml" ContentType="application/vnd.ms-office.chartstyle+xml"/>
  <Override PartName="/xl/charts/colors57.xml" ContentType="application/vnd.ms-office.chartcolorstyle+xml"/>
  <Override PartName="/xl/charts/chart70.xml" ContentType="application/vnd.openxmlformats-officedocument.drawingml.chart+xml"/>
  <Override PartName="/xl/charts/style58.xml" ContentType="application/vnd.ms-office.chartstyle+xml"/>
  <Override PartName="/xl/charts/colors58.xml" ContentType="application/vnd.ms-office.chartcolorstyle+xml"/>
  <Override PartName="/xl/charts/chart71.xml" ContentType="application/vnd.openxmlformats-officedocument.drawingml.chart+xml"/>
  <Override PartName="/xl/charts/style59.xml" ContentType="application/vnd.ms-office.chartstyle+xml"/>
  <Override PartName="/xl/charts/colors59.xml" ContentType="application/vnd.ms-office.chartcolorstyle+xml"/>
  <Override PartName="/xl/charts/chart72.xml" ContentType="application/vnd.openxmlformats-officedocument.drawingml.chart+xml"/>
  <Override PartName="/xl/charts/style60.xml" ContentType="application/vnd.ms-office.chartstyle+xml"/>
  <Override PartName="/xl/charts/colors60.xml" ContentType="application/vnd.ms-office.chartcolorstyle+xml"/>
  <Override PartName="/xl/drawings/drawing13.xml" ContentType="application/vnd.openxmlformats-officedocument.drawing+xml"/>
  <Override PartName="/xl/charts/chart73.xml" ContentType="application/vnd.openxmlformats-officedocument.drawingml.chart+xml"/>
  <Override PartName="/xl/charts/style61.xml" ContentType="application/vnd.ms-office.chartstyle+xml"/>
  <Override PartName="/xl/charts/colors61.xml" ContentType="application/vnd.ms-office.chartcolorstyle+xml"/>
  <Override PartName="/xl/charts/chart74.xml" ContentType="application/vnd.openxmlformats-officedocument.drawingml.chart+xml"/>
  <Override PartName="/xl/charts/style62.xml" ContentType="application/vnd.ms-office.chartstyle+xml"/>
  <Override PartName="/xl/charts/colors62.xml" ContentType="application/vnd.ms-office.chartcolorstyle+xml"/>
  <Override PartName="/xl/charts/chart75.xml" ContentType="application/vnd.openxmlformats-officedocument.drawingml.chart+xml"/>
  <Override PartName="/xl/charts/style63.xml" ContentType="application/vnd.ms-office.chartstyle+xml"/>
  <Override PartName="/xl/charts/colors63.xml" ContentType="application/vnd.ms-office.chartcolorstyle+xml"/>
  <Override PartName="/xl/charts/chart76.xml" ContentType="application/vnd.openxmlformats-officedocument.drawingml.chart+xml"/>
  <Override PartName="/xl/charts/style64.xml" ContentType="application/vnd.ms-office.chartstyle+xml"/>
  <Override PartName="/xl/charts/colors64.xml" ContentType="application/vnd.ms-office.chartcolorstyle+xml"/>
  <Override PartName="/xl/charts/chart77.xml" ContentType="application/vnd.openxmlformats-officedocument.drawingml.chart+xml"/>
  <Override PartName="/xl/charts/chart78.xml" ContentType="application/vnd.openxmlformats-officedocument.drawingml.chart+xml"/>
  <Override PartName="/xl/charts/style65.xml" ContentType="application/vnd.ms-office.chartstyle+xml"/>
  <Override PartName="/xl/charts/colors65.xml" ContentType="application/vnd.ms-office.chartcolorstyle+xml"/>
  <Override PartName="/xl/drawings/drawing14.xml" ContentType="application/vnd.openxmlformats-officedocument.drawingml.chartshapes+xml"/>
  <Override PartName="/xl/charts/chart79.xml" ContentType="application/vnd.openxmlformats-officedocument.drawingml.chart+xml"/>
  <Override PartName="/xl/charts/chart80.xml" ContentType="application/vnd.openxmlformats-officedocument.drawingml.chart+xml"/>
  <Override PartName="/xl/charts/chart81.xml" ContentType="application/vnd.openxmlformats-officedocument.drawingml.chart+xml"/>
  <Override PartName="/xl/charts/style66.xml" ContentType="application/vnd.ms-office.chartstyle+xml"/>
  <Override PartName="/xl/charts/colors66.xml" ContentType="application/vnd.ms-office.chartcolorstyle+xml"/>
  <Override PartName="/xl/drawings/drawing15.xml" ContentType="application/vnd.openxmlformats-officedocument.drawing+xml"/>
  <Override PartName="/xl/charts/chart82.xml" ContentType="application/vnd.openxmlformats-officedocument.drawingml.chart+xml"/>
  <Override PartName="/xl/charts/style67.xml" ContentType="application/vnd.ms-office.chartstyle+xml"/>
  <Override PartName="/xl/charts/colors67.xml" ContentType="application/vnd.ms-office.chartcolorstyle+xml"/>
  <Override PartName="/xl/charts/chart83.xml" ContentType="application/vnd.openxmlformats-officedocument.drawingml.chart+xml"/>
  <Override PartName="/xl/charts/style68.xml" ContentType="application/vnd.ms-office.chartstyle+xml"/>
  <Override PartName="/xl/charts/colors68.xml" ContentType="application/vnd.ms-office.chartcolorstyle+xml"/>
  <Override PartName="/xl/charts/chart84.xml" ContentType="application/vnd.openxmlformats-officedocument.drawingml.chart+xml"/>
  <Override PartName="/xl/charts/style69.xml" ContentType="application/vnd.ms-office.chartstyle+xml"/>
  <Override PartName="/xl/charts/colors69.xml" ContentType="application/vnd.ms-office.chartcolorstyle+xml"/>
  <Override PartName="/xl/charts/chart85.xml" ContentType="application/vnd.openxmlformats-officedocument.drawingml.chart+xml"/>
  <Override PartName="/xl/charts/style70.xml" ContentType="application/vnd.ms-office.chartstyle+xml"/>
  <Override PartName="/xl/charts/colors70.xml" ContentType="application/vnd.ms-office.chartcolorstyle+xml"/>
  <Override PartName="/xl/charts/chart86.xml" ContentType="application/vnd.openxmlformats-officedocument.drawingml.chart+xml"/>
  <Override PartName="/xl/charts/style71.xml" ContentType="application/vnd.ms-office.chartstyle+xml"/>
  <Override PartName="/xl/charts/colors71.xml" ContentType="application/vnd.ms-office.chartcolorstyle+xml"/>
  <Override PartName="/xl/charts/chart87.xml" ContentType="application/vnd.openxmlformats-officedocument.drawingml.chart+xml"/>
  <Override PartName="/xl/charts/style72.xml" ContentType="application/vnd.ms-office.chartstyle+xml"/>
  <Override PartName="/xl/charts/colors72.xml" ContentType="application/vnd.ms-office.chartcolorstyle+xml"/>
  <Override PartName="/xl/charts/chart88.xml" ContentType="application/vnd.openxmlformats-officedocument.drawingml.chart+xml"/>
  <Override PartName="/xl/charts/style73.xml" ContentType="application/vnd.ms-office.chartstyle+xml"/>
  <Override PartName="/xl/charts/colors73.xml" ContentType="application/vnd.ms-office.chartcolorstyle+xml"/>
  <Override PartName="/xl/charts/chart89.xml" ContentType="application/vnd.openxmlformats-officedocument.drawingml.chart+xml"/>
  <Override PartName="/xl/charts/style74.xml" ContentType="application/vnd.ms-office.chartstyle+xml"/>
  <Override PartName="/xl/charts/colors74.xml" ContentType="application/vnd.ms-office.chartcolorstyle+xml"/>
  <Override PartName="/xl/charts/chart90.xml" ContentType="application/vnd.openxmlformats-officedocument.drawingml.chart+xml"/>
  <Override PartName="/xl/charts/style75.xml" ContentType="application/vnd.ms-office.chartstyle+xml"/>
  <Override PartName="/xl/charts/colors75.xml" ContentType="application/vnd.ms-office.chartcolorstyle+xml"/>
  <Override PartName="/xl/drawings/drawing16.xml" ContentType="application/vnd.openxmlformats-officedocument.drawing+xml"/>
  <Override PartName="/xl/charts/chart91.xml" ContentType="application/vnd.openxmlformats-officedocument.drawingml.chart+xml"/>
  <Override PartName="/xl/charts/style76.xml" ContentType="application/vnd.ms-office.chartstyle+xml"/>
  <Override PartName="/xl/charts/colors76.xml" ContentType="application/vnd.ms-office.chartcolorstyle+xml"/>
  <Override PartName="/xl/charts/chart92.xml" ContentType="application/vnd.openxmlformats-officedocument.drawingml.chart+xml"/>
  <Override PartName="/xl/charts/style77.xml" ContentType="application/vnd.ms-office.chartstyle+xml"/>
  <Override PartName="/xl/charts/colors77.xml" ContentType="application/vnd.ms-office.chartcolorstyle+xml"/>
  <Override PartName="/xl/charts/chart93.xml" ContentType="application/vnd.openxmlformats-officedocument.drawingml.chart+xml"/>
  <Override PartName="/xl/charts/style78.xml" ContentType="application/vnd.ms-office.chartstyle+xml"/>
  <Override PartName="/xl/charts/colors78.xml" ContentType="application/vnd.ms-office.chartcolorstyle+xml"/>
  <Override PartName="/xl/charts/chart94.xml" ContentType="application/vnd.openxmlformats-officedocument.drawingml.chart+xml"/>
  <Override PartName="/xl/charts/style79.xml" ContentType="application/vnd.ms-office.chartstyle+xml"/>
  <Override PartName="/xl/charts/colors79.xml" ContentType="application/vnd.ms-office.chartcolorstyle+xml"/>
  <Override PartName="/xl/charts/chart95.xml" ContentType="application/vnd.openxmlformats-officedocument.drawingml.chart+xml"/>
  <Override PartName="/xl/charts/chart96.xml" ContentType="application/vnd.openxmlformats-officedocument.drawingml.chart+xml"/>
  <Override PartName="/xl/charts/style80.xml" ContentType="application/vnd.ms-office.chartstyle+xml"/>
  <Override PartName="/xl/charts/colors80.xml" ContentType="application/vnd.ms-office.chartcolorstyle+xml"/>
  <Override PartName="/xl/drawings/drawing17.xml" ContentType="application/vnd.openxmlformats-officedocument.drawingml.chartshapes+xml"/>
  <Override PartName="/xl/charts/chart97.xml" ContentType="application/vnd.openxmlformats-officedocument.drawingml.chart+xml"/>
  <Override PartName="/xl/charts/chart98.xml" ContentType="application/vnd.openxmlformats-officedocument.drawingml.chart+xml"/>
  <Override PartName="/xl/charts/chart99.xml" ContentType="application/vnd.openxmlformats-officedocument.drawingml.chart+xml"/>
  <Override PartName="/xl/charts/style81.xml" ContentType="application/vnd.ms-office.chartstyle+xml"/>
  <Override PartName="/xl/charts/colors81.xml" ContentType="application/vnd.ms-office.chartcolorstyle+xml"/>
  <Override PartName="/xl/drawings/drawing18.xml" ContentType="application/vnd.openxmlformats-officedocument.drawing+xml"/>
  <Override PartName="/xl/charts/chart100.xml" ContentType="application/vnd.openxmlformats-officedocument.drawingml.chart+xml"/>
  <Override PartName="/xl/charts/style82.xml" ContentType="application/vnd.ms-office.chartstyle+xml"/>
  <Override PartName="/xl/charts/colors82.xml" ContentType="application/vnd.ms-office.chartcolorstyle+xml"/>
  <Override PartName="/xl/charts/chart101.xml" ContentType="application/vnd.openxmlformats-officedocument.drawingml.chart+xml"/>
  <Override PartName="/xl/charts/style83.xml" ContentType="application/vnd.ms-office.chartstyle+xml"/>
  <Override PartName="/xl/charts/colors83.xml" ContentType="application/vnd.ms-office.chartcolorstyle+xml"/>
  <Override PartName="/xl/charts/chart102.xml" ContentType="application/vnd.openxmlformats-officedocument.drawingml.chart+xml"/>
  <Override PartName="/xl/charts/style84.xml" ContentType="application/vnd.ms-office.chartstyle+xml"/>
  <Override PartName="/xl/charts/colors84.xml" ContentType="application/vnd.ms-office.chartcolorstyle+xml"/>
  <Override PartName="/xl/charts/chart103.xml" ContentType="application/vnd.openxmlformats-officedocument.drawingml.chart+xml"/>
  <Override PartName="/xl/charts/style85.xml" ContentType="application/vnd.ms-office.chartstyle+xml"/>
  <Override PartName="/xl/charts/colors85.xml" ContentType="application/vnd.ms-office.chartcolorstyle+xml"/>
  <Override PartName="/xl/charts/chart104.xml" ContentType="application/vnd.openxmlformats-officedocument.drawingml.chart+xml"/>
  <Override PartName="/xl/charts/style86.xml" ContentType="application/vnd.ms-office.chartstyle+xml"/>
  <Override PartName="/xl/charts/colors86.xml" ContentType="application/vnd.ms-office.chartcolorstyle+xml"/>
  <Override PartName="/xl/charts/chart105.xml" ContentType="application/vnd.openxmlformats-officedocument.drawingml.chart+xml"/>
  <Override PartName="/xl/charts/style87.xml" ContentType="application/vnd.ms-office.chartstyle+xml"/>
  <Override PartName="/xl/charts/colors87.xml" ContentType="application/vnd.ms-office.chartcolorstyle+xml"/>
  <Override PartName="/xl/charts/chart106.xml" ContentType="application/vnd.openxmlformats-officedocument.drawingml.chart+xml"/>
  <Override PartName="/xl/charts/style88.xml" ContentType="application/vnd.ms-office.chartstyle+xml"/>
  <Override PartName="/xl/charts/colors88.xml" ContentType="application/vnd.ms-office.chartcolorstyle+xml"/>
  <Override PartName="/xl/charts/chart107.xml" ContentType="application/vnd.openxmlformats-officedocument.drawingml.chart+xml"/>
  <Override PartName="/xl/charts/style89.xml" ContentType="application/vnd.ms-office.chartstyle+xml"/>
  <Override PartName="/xl/charts/colors89.xml" ContentType="application/vnd.ms-office.chartcolorstyle+xml"/>
  <Override PartName="/xl/charts/chart108.xml" ContentType="application/vnd.openxmlformats-officedocument.drawingml.chart+xml"/>
  <Override PartName="/xl/charts/style90.xml" ContentType="application/vnd.ms-office.chartstyle+xml"/>
  <Override PartName="/xl/charts/colors90.xml" ContentType="application/vnd.ms-office.chartcolorstyle+xml"/>
  <Override PartName="/xl/drawings/drawing19.xml" ContentType="application/vnd.openxmlformats-officedocument.drawing+xml"/>
  <Override PartName="/xl/charts/chart109.xml" ContentType="application/vnd.openxmlformats-officedocument.drawingml.chart+xml"/>
  <Override PartName="/xl/charts/style91.xml" ContentType="application/vnd.ms-office.chartstyle+xml"/>
  <Override PartName="/xl/charts/colors91.xml" ContentType="application/vnd.ms-office.chartcolorstyle+xml"/>
  <Override PartName="/xl/charts/chart110.xml" ContentType="application/vnd.openxmlformats-officedocument.drawingml.chart+xml"/>
  <Override PartName="/xl/charts/style92.xml" ContentType="application/vnd.ms-office.chartstyle+xml"/>
  <Override PartName="/xl/charts/colors92.xml" ContentType="application/vnd.ms-office.chartcolorstyle+xml"/>
  <Override PartName="/xl/charts/chart111.xml" ContentType="application/vnd.openxmlformats-officedocument.drawingml.chart+xml"/>
  <Override PartName="/xl/charts/style93.xml" ContentType="application/vnd.ms-office.chartstyle+xml"/>
  <Override PartName="/xl/charts/colors93.xml" ContentType="application/vnd.ms-office.chartcolorstyle+xml"/>
  <Override PartName="/xl/charts/chart112.xml" ContentType="application/vnd.openxmlformats-officedocument.drawingml.chart+xml"/>
  <Override PartName="/xl/charts/style94.xml" ContentType="application/vnd.ms-office.chartstyle+xml"/>
  <Override PartName="/xl/charts/colors94.xml" ContentType="application/vnd.ms-office.chartcolorstyle+xml"/>
  <Override PartName="/xl/charts/chart113.xml" ContentType="application/vnd.openxmlformats-officedocument.drawingml.chart+xml"/>
  <Override PartName="/xl/charts/chart114.xml" ContentType="application/vnd.openxmlformats-officedocument.drawingml.chart+xml"/>
  <Override PartName="/xl/charts/style95.xml" ContentType="application/vnd.ms-office.chartstyle+xml"/>
  <Override PartName="/xl/charts/colors95.xml" ContentType="application/vnd.ms-office.chartcolorstyle+xml"/>
  <Override PartName="/xl/drawings/drawing20.xml" ContentType="application/vnd.openxmlformats-officedocument.drawingml.chartshapes+xml"/>
  <Override PartName="/xl/charts/chart115.xml" ContentType="application/vnd.openxmlformats-officedocument.drawingml.chart+xml"/>
  <Override PartName="/xl/charts/chart116.xml" ContentType="application/vnd.openxmlformats-officedocument.drawingml.chart+xml"/>
  <Override PartName="/xl/charts/chart117.xml" ContentType="application/vnd.openxmlformats-officedocument.drawingml.chart+xml"/>
  <Override PartName="/xl/charts/style96.xml" ContentType="application/vnd.ms-office.chartstyle+xml"/>
  <Override PartName="/xl/charts/colors96.xml" ContentType="application/vnd.ms-office.chartcolorstyle+xml"/>
  <Override PartName="/xl/drawings/drawing21.xml" ContentType="application/vnd.openxmlformats-officedocument.drawing+xml"/>
  <Override PartName="/xl/charts/chart118.xml" ContentType="application/vnd.openxmlformats-officedocument.drawingml.chart+xml"/>
  <Override PartName="/xl/charts/style97.xml" ContentType="application/vnd.ms-office.chartstyle+xml"/>
  <Override PartName="/xl/charts/colors97.xml" ContentType="application/vnd.ms-office.chartcolorstyle+xml"/>
  <Override PartName="/xl/charts/chart119.xml" ContentType="application/vnd.openxmlformats-officedocument.drawingml.chart+xml"/>
  <Override PartName="/xl/charts/style98.xml" ContentType="application/vnd.ms-office.chartstyle+xml"/>
  <Override PartName="/xl/charts/colors98.xml" ContentType="application/vnd.ms-office.chartcolorstyle+xml"/>
  <Override PartName="/xl/charts/chart120.xml" ContentType="application/vnd.openxmlformats-officedocument.drawingml.chart+xml"/>
  <Override PartName="/xl/charts/style99.xml" ContentType="application/vnd.ms-office.chartstyle+xml"/>
  <Override PartName="/xl/charts/colors99.xml" ContentType="application/vnd.ms-office.chartcolorstyle+xml"/>
  <Override PartName="/xl/charts/chart121.xml" ContentType="application/vnd.openxmlformats-officedocument.drawingml.chart+xml"/>
  <Override PartName="/xl/charts/style100.xml" ContentType="application/vnd.ms-office.chartstyle+xml"/>
  <Override PartName="/xl/charts/colors100.xml" ContentType="application/vnd.ms-office.chartcolorstyle+xml"/>
  <Override PartName="/xl/charts/chart122.xml" ContentType="application/vnd.openxmlformats-officedocument.drawingml.chart+xml"/>
  <Override PartName="/xl/charts/style101.xml" ContentType="application/vnd.ms-office.chartstyle+xml"/>
  <Override PartName="/xl/charts/colors101.xml" ContentType="application/vnd.ms-office.chartcolorstyle+xml"/>
  <Override PartName="/xl/charts/chart123.xml" ContentType="application/vnd.openxmlformats-officedocument.drawingml.chart+xml"/>
  <Override PartName="/xl/charts/style102.xml" ContentType="application/vnd.ms-office.chartstyle+xml"/>
  <Override PartName="/xl/charts/colors102.xml" ContentType="application/vnd.ms-office.chartcolorstyle+xml"/>
  <Override PartName="/xl/charts/chart124.xml" ContentType="application/vnd.openxmlformats-officedocument.drawingml.chart+xml"/>
  <Override PartName="/xl/charts/style103.xml" ContentType="application/vnd.ms-office.chartstyle+xml"/>
  <Override PartName="/xl/charts/colors103.xml" ContentType="application/vnd.ms-office.chartcolorstyle+xml"/>
  <Override PartName="/xl/charts/chart125.xml" ContentType="application/vnd.openxmlformats-officedocument.drawingml.chart+xml"/>
  <Override PartName="/xl/charts/style104.xml" ContentType="application/vnd.ms-office.chartstyle+xml"/>
  <Override PartName="/xl/charts/colors104.xml" ContentType="application/vnd.ms-office.chartcolorstyle+xml"/>
  <Override PartName="/xl/charts/chart126.xml" ContentType="application/vnd.openxmlformats-officedocument.drawingml.chart+xml"/>
  <Override PartName="/xl/charts/style105.xml" ContentType="application/vnd.ms-office.chartstyle+xml"/>
  <Override PartName="/xl/charts/colors105.xml" ContentType="application/vnd.ms-office.chartcolorstyle+xml"/>
  <Override PartName="/xl/drawings/drawing22.xml" ContentType="application/vnd.openxmlformats-officedocument.drawing+xml"/>
  <Override PartName="/xl/charts/chart127.xml" ContentType="application/vnd.openxmlformats-officedocument.drawingml.chart+xml"/>
  <Override PartName="/xl/charts/style106.xml" ContentType="application/vnd.ms-office.chartstyle+xml"/>
  <Override PartName="/xl/charts/colors106.xml" ContentType="application/vnd.ms-office.chartcolorstyle+xml"/>
  <Override PartName="/xl/charts/chart128.xml" ContentType="application/vnd.openxmlformats-officedocument.drawingml.chart+xml"/>
  <Override PartName="/xl/charts/style107.xml" ContentType="application/vnd.ms-office.chartstyle+xml"/>
  <Override PartName="/xl/charts/colors107.xml" ContentType="application/vnd.ms-office.chartcolorstyle+xml"/>
  <Override PartName="/xl/charts/chart129.xml" ContentType="application/vnd.openxmlformats-officedocument.drawingml.chart+xml"/>
  <Override PartName="/xl/charts/style108.xml" ContentType="application/vnd.ms-office.chartstyle+xml"/>
  <Override PartName="/xl/charts/colors108.xml" ContentType="application/vnd.ms-office.chartcolorstyle+xml"/>
  <Override PartName="/xl/charts/chart130.xml" ContentType="application/vnd.openxmlformats-officedocument.drawingml.chart+xml"/>
  <Override PartName="/xl/charts/style109.xml" ContentType="application/vnd.ms-office.chartstyle+xml"/>
  <Override PartName="/xl/charts/colors109.xml" ContentType="application/vnd.ms-office.chartcolorstyle+xml"/>
  <Override PartName="/xl/charts/chart131.xml" ContentType="application/vnd.openxmlformats-officedocument.drawingml.chart+xml"/>
  <Override PartName="/xl/charts/chart132.xml" ContentType="application/vnd.openxmlformats-officedocument.drawingml.chart+xml"/>
  <Override PartName="/xl/charts/style110.xml" ContentType="application/vnd.ms-office.chartstyle+xml"/>
  <Override PartName="/xl/charts/colors110.xml" ContentType="application/vnd.ms-office.chartcolorstyle+xml"/>
  <Override PartName="/xl/drawings/drawing23.xml" ContentType="application/vnd.openxmlformats-officedocument.drawingml.chartshapes+xml"/>
  <Override PartName="/xl/charts/chart133.xml" ContentType="application/vnd.openxmlformats-officedocument.drawingml.chart+xml"/>
  <Override PartName="/xl/charts/chart134.xml" ContentType="application/vnd.openxmlformats-officedocument.drawingml.chart+xml"/>
  <Override PartName="/xl/charts/chart135.xml" ContentType="application/vnd.openxmlformats-officedocument.drawingml.chart+xml"/>
  <Override PartName="/xl/charts/style111.xml" ContentType="application/vnd.ms-office.chartstyle+xml"/>
  <Override PartName="/xl/charts/colors111.xml" ContentType="application/vnd.ms-office.chartcolorstyle+xml"/>
  <Override PartName="/xl/drawings/drawing24.xml" ContentType="application/vnd.openxmlformats-officedocument.drawing+xml"/>
  <Override PartName="/xl/charts/chart136.xml" ContentType="application/vnd.openxmlformats-officedocument.drawingml.chart+xml"/>
  <Override PartName="/xl/charts/style112.xml" ContentType="application/vnd.ms-office.chartstyle+xml"/>
  <Override PartName="/xl/charts/colors112.xml" ContentType="application/vnd.ms-office.chartcolorstyle+xml"/>
  <Override PartName="/xl/charts/chart137.xml" ContentType="application/vnd.openxmlformats-officedocument.drawingml.chart+xml"/>
  <Override PartName="/xl/charts/style113.xml" ContentType="application/vnd.ms-office.chartstyle+xml"/>
  <Override PartName="/xl/charts/colors113.xml" ContentType="application/vnd.ms-office.chartcolorstyle+xml"/>
  <Override PartName="/xl/charts/chart138.xml" ContentType="application/vnd.openxmlformats-officedocument.drawingml.chart+xml"/>
  <Override PartName="/xl/charts/style114.xml" ContentType="application/vnd.ms-office.chartstyle+xml"/>
  <Override PartName="/xl/charts/colors114.xml" ContentType="application/vnd.ms-office.chartcolorstyle+xml"/>
  <Override PartName="/xl/charts/chart139.xml" ContentType="application/vnd.openxmlformats-officedocument.drawingml.chart+xml"/>
  <Override PartName="/xl/charts/style115.xml" ContentType="application/vnd.ms-office.chartstyle+xml"/>
  <Override PartName="/xl/charts/colors115.xml" ContentType="application/vnd.ms-office.chartcolorstyle+xml"/>
  <Override PartName="/xl/charts/chart140.xml" ContentType="application/vnd.openxmlformats-officedocument.drawingml.chart+xml"/>
  <Override PartName="/xl/charts/style116.xml" ContentType="application/vnd.ms-office.chartstyle+xml"/>
  <Override PartName="/xl/charts/colors116.xml" ContentType="application/vnd.ms-office.chartcolorstyle+xml"/>
  <Override PartName="/xl/charts/chart141.xml" ContentType="application/vnd.openxmlformats-officedocument.drawingml.chart+xml"/>
  <Override PartName="/xl/charts/style117.xml" ContentType="application/vnd.ms-office.chartstyle+xml"/>
  <Override PartName="/xl/charts/colors117.xml" ContentType="application/vnd.ms-office.chartcolorstyle+xml"/>
  <Override PartName="/xl/charts/chart142.xml" ContentType="application/vnd.openxmlformats-officedocument.drawingml.chart+xml"/>
  <Override PartName="/xl/charts/style118.xml" ContentType="application/vnd.ms-office.chartstyle+xml"/>
  <Override PartName="/xl/charts/colors118.xml" ContentType="application/vnd.ms-office.chartcolorstyle+xml"/>
  <Override PartName="/xl/charts/chart143.xml" ContentType="application/vnd.openxmlformats-officedocument.drawingml.chart+xml"/>
  <Override PartName="/xl/charts/style119.xml" ContentType="application/vnd.ms-office.chartstyle+xml"/>
  <Override PartName="/xl/charts/colors119.xml" ContentType="application/vnd.ms-office.chartcolorstyle+xml"/>
  <Override PartName="/xl/charts/chart144.xml" ContentType="application/vnd.openxmlformats-officedocument.drawingml.chart+xml"/>
  <Override PartName="/xl/charts/style120.xml" ContentType="application/vnd.ms-office.chartstyle+xml"/>
  <Override PartName="/xl/charts/colors120.xml" ContentType="application/vnd.ms-office.chartcolorstyle+xml"/>
  <Override PartName="/xl/drawings/drawing25.xml" ContentType="application/vnd.openxmlformats-officedocument.drawing+xml"/>
  <Override PartName="/xl/charts/chart145.xml" ContentType="application/vnd.openxmlformats-officedocument.drawingml.chart+xml"/>
  <Override PartName="/xl/charts/style121.xml" ContentType="application/vnd.ms-office.chartstyle+xml"/>
  <Override PartName="/xl/charts/colors121.xml" ContentType="application/vnd.ms-office.chartcolorstyle+xml"/>
  <Override PartName="/xl/charts/chart146.xml" ContentType="application/vnd.openxmlformats-officedocument.drawingml.chart+xml"/>
  <Override PartName="/xl/charts/style122.xml" ContentType="application/vnd.ms-office.chartstyle+xml"/>
  <Override PartName="/xl/charts/colors122.xml" ContentType="application/vnd.ms-office.chartcolorstyle+xml"/>
  <Override PartName="/xl/charts/chart147.xml" ContentType="application/vnd.openxmlformats-officedocument.drawingml.chart+xml"/>
  <Override PartName="/xl/charts/style123.xml" ContentType="application/vnd.ms-office.chartstyle+xml"/>
  <Override PartName="/xl/charts/colors123.xml" ContentType="application/vnd.ms-office.chartcolorstyle+xml"/>
  <Override PartName="/xl/charts/chart148.xml" ContentType="application/vnd.openxmlformats-officedocument.drawingml.chart+xml"/>
  <Override PartName="/xl/charts/style124.xml" ContentType="application/vnd.ms-office.chartstyle+xml"/>
  <Override PartName="/xl/charts/colors124.xml" ContentType="application/vnd.ms-office.chartcolorstyle+xml"/>
  <Override PartName="/xl/charts/chart149.xml" ContentType="application/vnd.openxmlformats-officedocument.drawingml.chart+xml"/>
  <Override PartName="/xl/charts/chart150.xml" ContentType="application/vnd.openxmlformats-officedocument.drawingml.chart+xml"/>
  <Override PartName="/xl/charts/style125.xml" ContentType="application/vnd.ms-office.chartstyle+xml"/>
  <Override PartName="/xl/charts/colors125.xml" ContentType="application/vnd.ms-office.chartcolorstyle+xml"/>
  <Override PartName="/xl/drawings/drawing26.xml" ContentType="application/vnd.openxmlformats-officedocument.drawingml.chartshapes+xml"/>
  <Override PartName="/xl/charts/chart151.xml" ContentType="application/vnd.openxmlformats-officedocument.drawingml.chart+xml"/>
  <Override PartName="/xl/charts/chart152.xml" ContentType="application/vnd.openxmlformats-officedocument.drawingml.chart+xml"/>
  <Override PartName="/xl/charts/chart153.xml" ContentType="application/vnd.openxmlformats-officedocument.drawingml.chart+xml"/>
  <Override PartName="/xl/charts/style126.xml" ContentType="application/vnd.ms-office.chartstyle+xml"/>
  <Override PartName="/xl/charts/colors126.xml" ContentType="application/vnd.ms-office.chartcolorstyle+xml"/>
  <Override PartName="/xl/drawings/drawing27.xml" ContentType="application/vnd.openxmlformats-officedocument.drawing+xml"/>
  <Override PartName="/xl/charts/chart154.xml" ContentType="application/vnd.openxmlformats-officedocument.drawingml.chart+xml"/>
  <Override PartName="/xl/charts/style127.xml" ContentType="application/vnd.ms-office.chartstyle+xml"/>
  <Override PartName="/xl/charts/colors127.xml" ContentType="application/vnd.ms-office.chartcolorstyle+xml"/>
  <Override PartName="/xl/charts/chart155.xml" ContentType="application/vnd.openxmlformats-officedocument.drawingml.chart+xml"/>
  <Override PartName="/xl/charts/style128.xml" ContentType="application/vnd.ms-office.chartstyle+xml"/>
  <Override PartName="/xl/charts/colors128.xml" ContentType="application/vnd.ms-office.chartcolorstyle+xml"/>
  <Override PartName="/xl/charts/chart156.xml" ContentType="application/vnd.openxmlformats-officedocument.drawingml.chart+xml"/>
  <Override PartName="/xl/charts/style129.xml" ContentType="application/vnd.ms-office.chartstyle+xml"/>
  <Override PartName="/xl/charts/colors129.xml" ContentType="application/vnd.ms-office.chartcolorstyle+xml"/>
  <Override PartName="/xl/charts/chart157.xml" ContentType="application/vnd.openxmlformats-officedocument.drawingml.chart+xml"/>
  <Override PartName="/xl/charts/style130.xml" ContentType="application/vnd.ms-office.chartstyle+xml"/>
  <Override PartName="/xl/charts/colors130.xml" ContentType="application/vnd.ms-office.chartcolorstyle+xml"/>
  <Override PartName="/xl/charts/chart158.xml" ContentType="application/vnd.openxmlformats-officedocument.drawingml.chart+xml"/>
  <Override PartName="/xl/charts/style131.xml" ContentType="application/vnd.ms-office.chartstyle+xml"/>
  <Override PartName="/xl/charts/colors131.xml" ContentType="application/vnd.ms-office.chartcolorstyle+xml"/>
  <Override PartName="/xl/charts/chart159.xml" ContentType="application/vnd.openxmlformats-officedocument.drawingml.chart+xml"/>
  <Override PartName="/xl/charts/style132.xml" ContentType="application/vnd.ms-office.chartstyle+xml"/>
  <Override PartName="/xl/charts/colors132.xml" ContentType="application/vnd.ms-office.chartcolorstyle+xml"/>
  <Override PartName="/xl/charts/chart160.xml" ContentType="application/vnd.openxmlformats-officedocument.drawingml.chart+xml"/>
  <Override PartName="/xl/charts/style133.xml" ContentType="application/vnd.ms-office.chartstyle+xml"/>
  <Override PartName="/xl/charts/colors133.xml" ContentType="application/vnd.ms-office.chartcolorstyle+xml"/>
  <Override PartName="/xl/charts/chart161.xml" ContentType="application/vnd.openxmlformats-officedocument.drawingml.chart+xml"/>
  <Override PartName="/xl/charts/style134.xml" ContentType="application/vnd.ms-office.chartstyle+xml"/>
  <Override PartName="/xl/charts/colors134.xml" ContentType="application/vnd.ms-office.chartcolorstyle+xml"/>
  <Override PartName="/xl/charts/chart162.xml" ContentType="application/vnd.openxmlformats-officedocument.drawingml.chart+xml"/>
  <Override PartName="/xl/charts/style135.xml" ContentType="application/vnd.ms-office.chartstyle+xml"/>
  <Override PartName="/xl/charts/colors135.xml" ContentType="application/vnd.ms-office.chartcolorstyle+xml"/>
  <Override PartName="/xl/drawings/drawing28.xml" ContentType="application/vnd.openxmlformats-officedocument.drawing+xml"/>
  <Override PartName="/xl/charts/chart163.xml" ContentType="application/vnd.openxmlformats-officedocument.drawingml.chart+xml"/>
  <Override PartName="/xl/charts/style136.xml" ContentType="application/vnd.ms-office.chartstyle+xml"/>
  <Override PartName="/xl/charts/colors136.xml" ContentType="application/vnd.ms-office.chartcolorstyle+xml"/>
  <Override PartName="/xl/charts/chart164.xml" ContentType="application/vnd.openxmlformats-officedocument.drawingml.chart+xml"/>
  <Override PartName="/xl/charts/style137.xml" ContentType="application/vnd.ms-office.chartstyle+xml"/>
  <Override PartName="/xl/charts/colors137.xml" ContentType="application/vnd.ms-office.chartcolorstyle+xml"/>
  <Override PartName="/xl/charts/chart165.xml" ContentType="application/vnd.openxmlformats-officedocument.drawingml.chart+xml"/>
  <Override PartName="/xl/charts/style138.xml" ContentType="application/vnd.ms-office.chartstyle+xml"/>
  <Override PartName="/xl/charts/colors138.xml" ContentType="application/vnd.ms-office.chartcolorstyle+xml"/>
  <Override PartName="/xl/charts/chart166.xml" ContentType="application/vnd.openxmlformats-officedocument.drawingml.chart+xml"/>
  <Override PartName="/xl/charts/style139.xml" ContentType="application/vnd.ms-office.chartstyle+xml"/>
  <Override PartName="/xl/charts/colors139.xml" ContentType="application/vnd.ms-office.chartcolorstyle+xml"/>
  <Override PartName="/xl/charts/chart167.xml" ContentType="application/vnd.openxmlformats-officedocument.drawingml.chart+xml"/>
  <Override PartName="/xl/charts/chart168.xml" ContentType="application/vnd.openxmlformats-officedocument.drawingml.chart+xml"/>
  <Override PartName="/xl/charts/style140.xml" ContentType="application/vnd.ms-office.chartstyle+xml"/>
  <Override PartName="/xl/charts/colors140.xml" ContentType="application/vnd.ms-office.chartcolorstyle+xml"/>
  <Override PartName="/xl/drawings/drawing29.xml" ContentType="application/vnd.openxmlformats-officedocument.drawingml.chartshapes+xml"/>
  <Override PartName="/xl/charts/chart169.xml" ContentType="application/vnd.openxmlformats-officedocument.drawingml.chart+xml"/>
  <Override PartName="/xl/charts/chart170.xml" ContentType="application/vnd.openxmlformats-officedocument.drawingml.chart+xml"/>
  <Override PartName="/xl/charts/chart171.xml" ContentType="application/vnd.openxmlformats-officedocument.drawingml.chart+xml"/>
  <Override PartName="/xl/charts/style141.xml" ContentType="application/vnd.ms-office.chartstyle+xml"/>
  <Override PartName="/xl/charts/colors141.xml" ContentType="application/vnd.ms-office.chartcolorstyle+xml"/>
  <Override PartName="/xl/drawings/drawing30.xml" ContentType="application/vnd.openxmlformats-officedocument.drawing+xml"/>
  <Override PartName="/xl/charts/chart172.xml" ContentType="application/vnd.openxmlformats-officedocument.drawingml.chart+xml"/>
  <Override PartName="/xl/charts/style142.xml" ContentType="application/vnd.ms-office.chartstyle+xml"/>
  <Override PartName="/xl/charts/colors142.xml" ContentType="application/vnd.ms-office.chartcolorstyle+xml"/>
  <Override PartName="/xl/charts/chart173.xml" ContentType="application/vnd.openxmlformats-officedocument.drawingml.chart+xml"/>
  <Override PartName="/xl/charts/style143.xml" ContentType="application/vnd.ms-office.chartstyle+xml"/>
  <Override PartName="/xl/charts/colors143.xml" ContentType="application/vnd.ms-office.chartcolorstyle+xml"/>
  <Override PartName="/xl/charts/chart174.xml" ContentType="application/vnd.openxmlformats-officedocument.drawingml.chart+xml"/>
  <Override PartName="/xl/charts/style144.xml" ContentType="application/vnd.ms-office.chartstyle+xml"/>
  <Override PartName="/xl/charts/colors144.xml" ContentType="application/vnd.ms-office.chartcolorstyle+xml"/>
  <Override PartName="/xl/charts/chart175.xml" ContentType="application/vnd.openxmlformats-officedocument.drawingml.chart+xml"/>
  <Override PartName="/xl/charts/style145.xml" ContentType="application/vnd.ms-office.chartstyle+xml"/>
  <Override PartName="/xl/charts/colors145.xml" ContentType="application/vnd.ms-office.chartcolorstyle+xml"/>
  <Override PartName="/xl/charts/chart176.xml" ContentType="application/vnd.openxmlformats-officedocument.drawingml.chart+xml"/>
  <Override PartName="/xl/charts/style146.xml" ContentType="application/vnd.ms-office.chartstyle+xml"/>
  <Override PartName="/xl/charts/colors146.xml" ContentType="application/vnd.ms-office.chartcolorstyle+xml"/>
  <Override PartName="/xl/charts/chart177.xml" ContentType="application/vnd.openxmlformats-officedocument.drawingml.chart+xml"/>
  <Override PartName="/xl/charts/style147.xml" ContentType="application/vnd.ms-office.chartstyle+xml"/>
  <Override PartName="/xl/charts/colors147.xml" ContentType="application/vnd.ms-office.chartcolorstyle+xml"/>
  <Override PartName="/xl/charts/chart178.xml" ContentType="application/vnd.openxmlformats-officedocument.drawingml.chart+xml"/>
  <Override PartName="/xl/charts/style148.xml" ContentType="application/vnd.ms-office.chartstyle+xml"/>
  <Override PartName="/xl/charts/colors148.xml" ContentType="application/vnd.ms-office.chartcolorstyle+xml"/>
  <Override PartName="/xl/charts/chart179.xml" ContentType="application/vnd.openxmlformats-officedocument.drawingml.chart+xml"/>
  <Override PartName="/xl/charts/style149.xml" ContentType="application/vnd.ms-office.chartstyle+xml"/>
  <Override PartName="/xl/charts/colors149.xml" ContentType="application/vnd.ms-office.chartcolorstyle+xml"/>
  <Override PartName="/xl/charts/chart180.xml" ContentType="application/vnd.openxmlformats-officedocument.drawingml.chart+xml"/>
  <Override PartName="/xl/charts/style150.xml" ContentType="application/vnd.ms-office.chartstyle+xml"/>
  <Override PartName="/xl/charts/colors150.xml" ContentType="application/vnd.ms-office.chartcolorstyle+xml"/>
  <Override PartName="/xl/drawings/drawing31.xml" ContentType="application/vnd.openxmlformats-officedocument.drawing+xml"/>
  <Override PartName="/xl/charts/chart181.xml" ContentType="application/vnd.openxmlformats-officedocument.drawingml.chart+xml"/>
  <Override PartName="/xl/charts/style151.xml" ContentType="application/vnd.ms-office.chartstyle+xml"/>
  <Override PartName="/xl/charts/colors151.xml" ContentType="application/vnd.ms-office.chartcolorstyle+xml"/>
  <Override PartName="/xl/charts/chart182.xml" ContentType="application/vnd.openxmlformats-officedocument.drawingml.chart+xml"/>
  <Override PartName="/xl/charts/style152.xml" ContentType="application/vnd.ms-office.chartstyle+xml"/>
  <Override PartName="/xl/charts/colors152.xml" ContentType="application/vnd.ms-office.chartcolorstyle+xml"/>
  <Override PartName="/xl/charts/chart183.xml" ContentType="application/vnd.openxmlformats-officedocument.drawingml.chart+xml"/>
  <Override PartName="/xl/charts/style153.xml" ContentType="application/vnd.ms-office.chartstyle+xml"/>
  <Override PartName="/xl/charts/colors153.xml" ContentType="application/vnd.ms-office.chartcolorstyle+xml"/>
  <Override PartName="/xl/charts/chart184.xml" ContentType="application/vnd.openxmlformats-officedocument.drawingml.chart+xml"/>
  <Override PartName="/xl/charts/style154.xml" ContentType="application/vnd.ms-office.chartstyle+xml"/>
  <Override PartName="/xl/charts/colors154.xml" ContentType="application/vnd.ms-office.chartcolorstyle+xml"/>
  <Override PartName="/xl/charts/chart185.xml" ContentType="application/vnd.openxmlformats-officedocument.drawingml.chart+xml"/>
  <Override PartName="/xl/charts/chart186.xml" ContentType="application/vnd.openxmlformats-officedocument.drawingml.chart+xml"/>
  <Override PartName="/xl/charts/style155.xml" ContentType="application/vnd.ms-office.chartstyle+xml"/>
  <Override PartName="/xl/charts/colors155.xml" ContentType="application/vnd.ms-office.chartcolorstyle+xml"/>
  <Override PartName="/xl/drawings/drawing32.xml" ContentType="application/vnd.openxmlformats-officedocument.drawingml.chartshapes+xml"/>
  <Override PartName="/xl/charts/chart187.xml" ContentType="application/vnd.openxmlformats-officedocument.drawingml.chart+xml"/>
  <Override PartName="/xl/charts/chart188.xml" ContentType="application/vnd.openxmlformats-officedocument.drawingml.chart+xml"/>
  <Override PartName="/xl/charts/chart189.xml" ContentType="application/vnd.openxmlformats-officedocument.drawingml.chart+xml"/>
  <Override PartName="/xl/charts/style156.xml" ContentType="application/vnd.ms-office.chartstyle+xml"/>
  <Override PartName="/xl/charts/colors156.xml" ContentType="application/vnd.ms-office.chartcolorstyle+xml"/>
  <Override PartName="/xl/drawings/drawing33.xml" ContentType="application/vnd.openxmlformats-officedocument.drawing+xml"/>
  <Override PartName="/xl/charts/chart190.xml" ContentType="application/vnd.openxmlformats-officedocument.drawingml.chart+xml"/>
  <Override PartName="/xl/charts/style157.xml" ContentType="application/vnd.ms-office.chartstyle+xml"/>
  <Override PartName="/xl/charts/colors157.xml" ContentType="application/vnd.ms-office.chartcolorstyle+xml"/>
  <Override PartName="/xl/charts/chart191.xml" ContentType="application/vnd.openxmlformats-officedocument.drawingml.chart+xml"/>
  <Override PartName="/xl/charts/style158.xml" ContentType="application/vnd.ms-office.chartstyle+xml"/>
  <Override PartName="/xl/charts/colors158.xml" ContentType="application/vnd.ms-office.chartcolorstyle+xml"/>
  <Override PartName="/xl/charts/chart192.xml" ContentType="application/vnd.openxmlformats-officedocument.drawingml.chart+xml"/>
  <Override PartName="/xl/charts/style159.xml" ContentType="application/vnd.ms-office.chartstyle+xml"/>
  <Override PartName="/xl/charts/colors159.xml" ContentType="application/vnd.ms-office.chartcolorstyle+xml"/>
  <Override PartName="/xl/charts/chart193.xml" ContentType="application/vnd.openxmlformats-officedocument.drawingml.chart+xml"/>
  <Override PartName="/xl/charts/style160.xml" ContentType="application/vnd.ms-office.chartstyle+xml"/>
  <Override PartName="/xl/charts/colors160.xml" ContentType="application/vnd.ms-office.chartcolorstyle+xml"/>
  <Override PartName="/xl/charts/chart194.xml" ContentType="application/vnd.openxmlformats-officedocument.drawingml.chart+xml"/>
  <Override PartName="/xl/charts/style161.xml" ContentType="application/vnd.ms-office.chartstyle+xml"/>
  <Override PartName="/xl/charts/colors161.xml" ContentType="application/vnd.ms-office.chartcolorstyle+xml"/>
  <Override PartName="/xl/charts/chart195.xml" ContentType="application/vnd.openxmlformats-officedocument.drawingml.chart+xml"/>
  <Override PartName="/xl/charts/style162.xml" ContentType="application/vnd.ms-office.chartstyle+xml"/>
  <Override PartName="/xl/charts/colors162.xml" ContentType="application/vnd.ms-office.chartcolorstyle+xml"/>
  <Override PartName="/xl/charts/chart196.xml" ContentType="application/vnd.openxmlformats-officedocument.drawingml.chart+xml"/>
  <Override PartName="/xl/charts/style163.xml" ContentType="application/vnd.ms-office.chartstyle+xml"/>
  <Override PartName="/xl/charts/colors163.xml" ContentType="application/vnd.ms-office.chartcolorstyle+xml"/>
  <Override PartName="/xl/charts/chart197.xml" ContentType="application/vnd.openxmlformats-officedocument.drawingml.chart+xml"/>
  <Override PartName="/xl/charts/style164.xml" ContentType="application/vnd.ms-office.chartstyle+xml"/>
  <Override PartName="/xl/charts/colors16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0. Rimi\1. D2C\2. 차별화컨텐츠\구매기여컨텐츠\ga\"/>
    </mc:Choice>
  </mc:AlternateContent>
  <xr:revisionPtr revIDLastSave="0" documentId="8_{6833D7A7-7B00-4CA4-9478-79085D93DA7C}" xr6:coauthVersionLast="47" xr6:coauthVersionMax="47" xr10:uidLastSave="{00000000-0000-0000-0000-000000000000}"/>
  <bookViews>
    <workbookView xWindow="-28020" yWindow="780" windowWidth="21600" windowHeight="11295" tabRatio="917" xr2:uid="{69A960FC-7036-4CB8-9D1B-7BE6CE9DBA1E}"/>
  </bookViews>
  <sheets>
    <sheet name="AI" sheetId="33" r:id="rId1"/>
    <sheet name="TV_UK" sheetId="5" r:id="rId2"/>
    <sheet name="Monitor_UK" sheetId="6" r:id="rId3"/>
    <sheet name="TV_FR" sheetId="13" r:id="rId4"/>
    <sheet name="Monitor_FR" sheetId="14" r:id="rId5"/>
    <sheet name="TV_PL" sheetId="15" r:id="rId6"/>
    <sheet name="Monitor_PL" sheetId="16" r:id="rId7"/>
    <sheet name="TV_ES" sheetId="17" r:id="rId8"/>
    <sheet name="Monitor_ES" sheetId="18" r:id="rId9"/>
    <sheet name="TV_BR" sheetId="21" r:id="rId10"/>
    <sheet name="Monitor_BR" sheetId="22" r:id="rId11"/>
    <sheet name="TV_CA-EN" sheetId="23" r:id="rId12"/>
    <sheet name="Monitor_CA-EN" sheetId="24" r:id="rId13"/>
    <sheet name="TV_CA-FR" sheetId="29" r:id="rId14"/>
    <sheet name="Monitor_CA-FR" sheetId="30" r:id="rId15"/>
    <sheet name="TV_MX" sheetId="25" r:id="rId16"/>
    <sheet name="Monitor_MX" sheetId="26" r:id="rId17"/>
    <sheet name="TV_NL" sheetId="27" r:id="rId18"/>
    <sheet name="Monitor_NL" sheetId="28" r:id="rId19"/>
    <sheet name="TV_IT" sheetId="31" r:id="rId20"/>
    <sheet name="Monitor_IT" sheetId="32" r:id="rId21"/>
    <sheet name="TV_DE" sheetId="11" state="hidden" r:id="rId22"/>
    <sheet name="Monitor_DE" sheetId="12" state="hidden" r:id="rId2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24" i="33" l="1"/>
  <c r="R25" i="33"/>
  <c r="R29" i="33"/>
  <c r="R30" i="33"/>
  <c r="M55" i="33"/>
  <c r="J47" i="33"/>
  <c r="K47" i="33"/>
  <c r="L47" i="33"/>
  <c r="M47" i="33"/>
  <c r="N47" i="33"/>
  <c r="O47" i="33"/>
  <c r="P47" i="33"/>
  <c r="Q47" i="33"/>
  <c r="R47" i="33"/>
  <c r="I47" i="33"/>
  <c r="M18" i="33"/>
  <c r="I18" i="33"/>
  <c r="J10" i="33"/>
  <c r="K10" i="33"/>
  <c r="L10" i="33"/>
  <c r="M10" i="33"/>
  <c r="N10" i="33"/>
  <c r="O10" i="33"/>
  <c r="P10" i="33"/>
  <c r="Q10" i="33"/>
  <c r="R10" i="33"/>
  <c r="I10" i="33"/>
  <c r="J4" i="33"/>
  <c r="K4" i="33"/>
  <c r="L4" i="33"/>
  <c r="M4" i="33"/>
  <c r="N4" i="33"/>
  <c r="O4" i="33"/>
  <c r="P4" i="33"/>
  <c r="Q4" i="33"/>
  <c r="R4" i="33"/>
  <c r="I4" i="33"/>
  <c r="J41" i="33"/>
  <c r="K41" i="33"/>
  <c r="L41" i="33"/>
  <c r="M41" i="33"/>
  <c r="N41" i="33"/>
  <c r="O41" i="33"/>
  <c r="P41" i="33"/>
  <c r="Q41" i="33"/>
  <c r="R41" i="33"/>
  <c r="I41" i="33"/>
  <c r="M67" i="33"/>
  <c r="M66" i="33"/>
  <c r="M62" i="33"/>
  <c r="M61" i="33"/>
  <c r="R60" i="33"/>
  <c r="Q60" i="33"/>
  <c r="P60" i="33"/>
  <c r="O60" i="33"/>
  <c r="N60" i="33"/>
  <c r="M60" i="33"/>
  <c r="L60" i="33"/>
  <c r="K60" i="33"/>
  <c r="J60" i="33"/>
  <c r="I60" i="33"/>
  <c r="R59" i="33"/>
  <c r="Q59" i="33"/>
  <c r="P59" i="33"/>
  <c r="O59" i="33"/>
  <c r="N59" i="33"/>
  <c r="M59" i="33"/>
  <c r="L59" i="33"/>
  <c r="K59" i="33"/>
  <c r="J59" i="33"/>
  <c r="I59" i="33"/>
  <c r="R58" i="33"/>
  <c r="Q58" i="33"/>
  <c r="P58" i="33"/>
  <c r="O58" i="33"/>
  <c r="N58" i="33"/>
  <c r="M58" i="33"/>
  <c r="L58" i="33"/>
  <c r="K58" i="33"/>
  <c r="J58" i="33"/>
  <c r="I58" i="33"/>
  <c r="R57" i="33"/>
  <c r="Q57" i="33"/>
  <c r="P57" i="33"/>
  <c r="O57" i="33"/>
  <c r="N57" i="33"/>
  <c r="M57" i="33"/>
  <c r="L57" i="33"/>
  <c r="K57" i="33"/>
  <c r="J57" i="33"/>
  <c r="I57" i="33"/>
  <c r="R56" i="33"/>
  <c r="Q56" i="33"/>
  <c r="P56" i="33"/>
  <c r="O56" i="33"/>
  <c r="N56" i="33"/>
  <c r="M56" i="33"/>
  <c r="L56" i="33"/>
  <c r="K56" i="33"/>
  <c r="J56" i="33"/>
  <c r="I56" i="33"/>
  <c r="K19" i="33"/>
  <c r="L19" i="33"/>
  <c r="M19" i="33"/>
  <c r="N19" i="33"/>
  <c r="O19" i="33"/>
  <c r="P19" i="33"/>
  <c r="Q19" i="33"/>
  <c r="R19" i="33"/>
  <c r="K20" i="33"/>
  <c r="L20" i="33"/>
  <c r="M20" i="33"/>
  <c r="N20" i="33"/>
  <c r="O20" i="33"/>
  <c r="P20" i="33"/>
  <c r="Q20" i="33"/>
  <c r="R20" i="33"/>
  <c r="K21" i="33"/>
  <c r="L21" i="33"/>
  <c r="M21" i="33"/>
  <c r="N21" i="33"/>
  <c r="O21" i="33"/>
  <c r="P21" i="33"/>
  <c r="Q21" i="33"/>
  <c r="R21" i="33"/>
  <c r="K22" i="33"/>
  <c r="L22" i="33"/>
  <c r="M22" i="33"/>
  <c r="N22" i="33"/>
  <c r="O22" i="33"/>
  <c r="P22" i="33"/>
  <c r="Q22" i="33"/>
  <c r="R22" i="33"/>
  <c r="K23" i="33"/>
  <c r="L23" i="33"/>
  <c r="M23" i="33"/>
  <c r="N23" i="33"/>
  <c r="O23" i="33"/>
  <c r="P23" i="33"/>
  <c r="Q23" i="33"/>
  <c r="R23" i="33"/>
  <c r="M24" i="33"/>
  <c r="M25" i="33"/>
  <c r="M29" i="33"/>
  <c r="M30" i="33"/>
  <c r="I30" i="33"/>
  <c r="I29" i="33"/>
  <c r="I25" i="33"/>
  <c r="I24" i="33"/>
  <c r="I23" i="33"/>
  <c r="I22" i="33"/>
  <c r="I21" i="33"/>
  <c r="I20" i="33"/>
  <c r="I19" i="33"/>
  <c r="J19" i="33"/>
  <c r="J20" i="33"/>
  <c r="J21" i="33"/>
  <c r="J22" i="33"/>
  <c r="J23" i="33"/>
  <c r="Z29" i="5"/>
  <c r="J188" i="31"/>
  <c r="J187" i="31"/>
  <c r="J183" i="31"/>
  <c r="J182" i="31"/>
  <c r="J180" i="31"/>
  <c r="W180" i="31" s="1"/>
  <c r="W179" i="31" s="1"/>
  <c r="J179" i="31"/>
  <c r="J177" i="31"/>
  <c r="J174" i="31"/>
  <c r="W174" i="31" s="1"/>
  <c r="J164" i="31"/>
  <c r="U164" i="31" s="1"/>
  <c r="J143" i="31"/>
  <c r="J142" i="31" s="1"/>
  <c r="J130" i="31"/>
  <c r="J109" i="31"/>
  <c r="J104" i="31"/>
  <c r="J100" i="31"/>
  <c r="J99" i="31"/>
  <c r="J97" i="31"/>
  <c r="J96" i="31"/>
  <c r="J95" i="31"/>
  <c r="J86" i="31"/>
  <c r="J89" i="31" s="1"/>
  <c r="J188" i="27"/>
  <c r="J187" i="27"/>
  <c r="J183" i="27"/>
  <c r="J182" i="27"/>
  <c r="J180" i="27"/>
  <c r="J179" i="27"/>
  <c r="J177" i="27"/>
  <c r="J174" i="27"/>
  <c r="J164" i="27"/>
  <c r="J143" i="27"/>
  <c r="J142" i="27"/>
  <c r="J130" i="27"/>
  <c r="J109" i="27"/>
  <c r="J108" i="27"/>
  <c r="J107" i="27" s="1"/>
  <c r="J104" i="27"/>
  <c r="J100" i="27"/>
  <c r="J99" i="27"/>
  <c r="J97" i="27"/>
  <c r="J96" i="27"/>
  <c r="J95" i="27"/>
  <c r="W95" i="27" s="1"/>
  <c r="J86" i="27"/>
  <c r="J89" i="27" s="1"/>
  <c r="J188" i="25"/>
  <c r="J187" i="25"/>
  <c r="J183" i="25"/>
  <c r="J182" i="25"/>
  <c r="J180" i="25"/>
  <c r="J179" i="25"/>
  <c r="J177" i="25"/>
  <c r="J174" i="25"/>
  <c r="W174" i="25" s="1"/>
  <c r="J164" i="25"/>
  <c r="J143" i="25"/>
  <c r="J142" i="25"/>
  <c r="J130" i="25"/>
  <c r="U130" i="25" s="1"/>
  <c r="J109" i="25"/>
  <c r="J104" i="25"/>
  <c r="J100" i="25"/>
  <c r="J99" i="25"/>
  <c r="J97" i="25"/>
  <c r="J96" i="25"/>
  <c r="J95" i="25"/>
  <c r="W95" i="25" s="1"/>
  <c r="J86" i="25"/>
  <c r="J188" i="29"/>
  <c r="J187" i="29"/>
  <c r="J183" i="29"/>
  <c r="J182" i="29"/>
  <c r="J180" i="29"/>
  <c r="W180" i="29" s="1"/>
  <c r="J179" i="29"/>
  <c r="J177" i="29"/>
  <c r="J174" i="29"/>
  <c r="W174" i="29" s="1"/>
  <c r="J164" i="29"/>
  <c r="J143" i="29"/>
  <c r="U143" i="29" s="1"/>
  <c r="J142" i="29"/>
  <c r="J107" i="29" s="1"/>
  <c r="J130" i="29"/>
  <c r="J109" i="29"/>
  <c r="J108" i="29"/>
  <c r="J104" i="29"/>
  <c r="J100" i="29"/>
  <c r="J99" i="29"/>
  <c r="J97" i="29"/>
  <c r="J96" i="29"/>
  <c r="W96" i="29" s="1"/>
  <c r="J95" i="29"/>
  <c r="W95" i="29" s="1"/>
  <c r="J86" i="29"/>
  <c r="J89" i="29" s="1"/>
  <c r="J188" i="23"/>
  <c r="J187" i="23"/>
  <c r="J183" i="23"/>
  <c r="J182" i="23"/>
  <c r="J180" i="23"/>
  <c r="J179" i="23"/>
  <c r="J177" i="23"/>
  <c r="J174" i="23"/>
  <c r="W174" i="23" s="1"/>
  <c r="J164" i="23"/>
  <c r="J142" i="23" s="1"/>
  <c r="J143" i="23"/>
  <c r="J130" i="23"/>
  <c r="J109" i="23"/>
  <c r="J104" i="23"/>
  <c r="J100" i="23"/>
  <c r="J99" i="23"/>
  <c r="J97" i="23"/>
  <c r="J96" i="23"/>
  <c r="W96" i="23" s="1"/>
  <c r="J95" i="23"/>
  <c r="W95" i="23" s="1"/>
  <c r="J86" i="23"/>
  <c r="J188" i="21"/>
  <c r="J187" i="21"/>
  <c r="J183" i="21"/>
  <c r="J182" i="21"/>
  <c r="J180" i="21"/>
  <c r="W180" i="21" s="1"/>
  <c r="J179" i="21"/>
  <c r="J177" i="21"/>
  <c r="J174" i="21"/>
  <c r="J164" i="21"/>
  <c r="J143" i="21"/>
  <c r="J130" i="21"/>
  <c r="J109" i="21"/>
  <c r="U109" i="21" s="1"/>
  <c r="J104" i="21"/>
  <c r="J100" i="21"/>
  <c r="J99" i="21"/>
  <c r="J97" i="21"/>
  <c r="J96" i="21"/>
  <c r="W96" i="21" s="1"/>
  <c r="J95" i="21"/>
  <c r="W95" i="21" s="1"/>
  <c r="J86" i="21"/>
  <c r="J89" i="21" s="1"/>
  <c r="J188" i="17"/>
  <c r="J187" i="17"/>
  <c r="J183" i="17"/>
  <c r="J182" i="17"/>
  <c r="J180" i="17"/>
  <c r="J179" i="17" s="1"/>
  <c r="J177" i="17"/>
  <c r="J174" i="17"/>
  <c r="J164" i="17"/>
  <c r="J143" i="17"/>
  <c r="J130" i="17"/>
  <c r="J109" i="17"/>
  <c r="J104" i="17"/>
  <c r="J100" i="17"/>
  <c r="J99" i="17"/>
  <c r="J97" i="17"/>
  <c r="J96" i="17"/>
  <c r="J95" i="17"/>
  <c r="J86" i="17"/>
  <c r="J89" i="17" s="1"/>
  <c r="J185" i="32"/>
  <c r="J184" i="32"/>
  <c r="J180" i="32"/>
  <c r="J179" i="32"/>
  <c r="J177" i="32"/>
  <c r="J176" i="32" s="1"/>
  <c r="J174" i="32"/>
  <c r="J166" i="32"/>
  <c r="J160" i="32"/>
  <c r="J156" i="32"/>
  <c r="J150" i="32"/>
  <c r="J143" i="32"/>
  <c r="J140" i="32"/>
  <c r="J138" i="32"/>
  <c r="J134" i="32"/>
  <c r="J129" i="32"/>
  <c r="J126" i="32"/>
  <c r="J124" i="32"/>
  <c r="J116" i="32"/>
  <c r="J114" i="32"/>
  <c r="J110" i="32"/>
  <c r="J104" i="32"/>
  <c r="J103" i="32" s="1"/>
  <c r="J99" i="32"/>
  <c r="J95" i="32"/>
  <c r="J94" i="32"/>
  <c r="J92" i="32"/>
  <c r="J91" i="32"/>
  <c r="J90" i="32"/>
  <c r="J81" i="32"/>
  <c r="J84" i="32" s="1"/>
  <c r="J185" i="28"/>
  <c r="J184" i="28"/>
  <c r="J180" i="28"/>
  <c r="J179" i="28"/>
  <c r="J177" i="28"/>
  <c r="W177" i="28" s="1"/>
  <c r="J176" i="28"/>
  <c r="J174" i="28"/>
  <c r="J166" i="28"/>
  <c r="W166" i="28" s="1"/>
  <c r="J160" i="28"/>
  <c r="J142" i="28" s="1"/>
  <c r="J156" i="28"/>
  <c r="J150" i="28"/>
  <c r="W150" i="28" s="1"/>
  <c r="J143" i="28"/>
  <c r="J140" i="28"/>
  <c r="J138" i="28"/>
  <c r="J134" i="28"/>
  <c r="J103" i="28" s="1"/>
  <c r="J102" i="28" s="1"/>
  <c r="J129" i="28"/>
  <c r="J126" i="28"/>
  <c r="J124" i="28"/>
  <c r="J116" i="28"/>
  <c r="W116" i="28" s="1"/>
  <c r="J114" i="28"/>
  <c r="J110" i="28"/>
  <c r="W110" i="28" s="1"/>
  <c r="J104" i="28"/>
  <c r="W104" i="28" s="1"/>
  <c r="J99" i="28"/>
  <c r="J95" i="28"/>
  <c r="J94" i="28"/>
  <c r="J92" i="28"/>
  <c r="J91" i="28"/>
  <c r="J90" i="28"/>
  <c r="J81" i="28"/>
  <c r="J185" i="26"/>
  <c r="J184" i="26"/>
  <c r="J180" i="26"/>
  <c r="J179" i="26"/>
  <c r="J177" i="26"/>
  <c r="J176" i="26"/>
  <c r="J174" i="26"/>
  <c r="J166" i="26"/>
  <c r="J160" i="26"/>
  <c r="J156" i="26"/>
  <c r="J150" i="26"/>
  <c r="J143" i="26"/>
  <c r="J142" i="26"/>
  <c r="J140" i="26"/>
  <c r="J138" i="26"/>
  <c r="J134" i="26"/>
  <c r="J129" i="26"/>
  <c r="J126" i="26"/>
  <c r="J124" i="26"/>
  <c r="J116" i="26"/>
  <c r="J114" i="26"/>
  <c r="J110" i="26"/>
  <c r="J104" i="26"/>
  <c r="J103" i="26"/>
  <c r="J102" i="26"/>
  <c r="J99" i="26"/>
  <c r="J175" i="26" s="1"/>
  <c r="J95" i="26"/>
  <c r="J94" i="26"/>
  <c r="J92" i="26"/>
  <c r="J91" i="26"/>
  <c r="J90" i="26"/>
  <c r="J81" i="26"/>
  <c r="J185" i="30"/>
  <c r="J184" i="30"/>
  <c r="J180" i="30"/>
  <c r="J179" i="30"/>
  <c r="J177" i="30"/>
  <c r="J174" i="30"/>
  <c r="J166" i="30"/>
  <c r="J160" i="30"/>
  <c r="J156" i="30"/>
  <c r="J150" i="30"/>
  <c r="J143" i="30"/>
  <c r="J142" i="30"/>
  <c r="J140" i="30"/>
  <c r="J138" i="30"/>
  <c r="J134" i="30"/>
  <c r="J129" i="30"/>
  <c r="J126" i="30"/>
  <c r="J124" i="30"/>
  <c r="J116" i="30"/>
  <c r="J114" i="30"/>
  <c r="J110" i="30"/>
  <c r="J104" i="30"/>
  <c r="J103" i="30"/>
  <c r="J102" i="30"/>
  <c r="J99" i="30"/>
  <c r="J175" i="30" s="1"/>
  <c r="J95" i="30"/>
  <c r="J94" i="30"/>
  <c r="J92" i="30"/>
  <c r="J91" i="30"/>
  <c r="J90" i="30"/>
  <c r="J81" i="30"/>
  <c r="J185" i="24"/>
  <c r="J184" i="24"/>
  <c r="J180" i="24"/>
  <c r="J179" i="24"/>
  <c r="J177" i="24"/>
  <c r="J176" i="24"/>
  <c r="J174" i="24"/>
  <c r="J166" i="24"/>
  <c r="J160" i="24"/>
  <c r="J156" i="24"/>
  <c r="J150" i="24"/>
  <c r="J143" i="24"/>
  <c r="J142" i="24"/>
  <c r="J102" i="24" s="1"/>
  <c r="J175" i="24" s="1"/>
  <c r="J140" i="24"/>
  <c r="J138" i="24"/>
  <c r="J134" i="24"/>
  <c r="J129" i="24"/>
  <c r="J126" i="24"/>
  <c r="J124" i="24"/>
  <c r="J116" i="24"/>
  <c r="J114" i="24"/>
  <c r="J110" i="24"/>
  <c r="J104" i="24"/>
  <c r="J103" i="24"/>
  <c r="J99" i="24"/>
  <c r="J95" i="24"/>
  <c r="J94" i="24"/>
  <c r="J92" i="24"/>
  <c r="J91" i="24"/>
  <c r="J90" i="24"/>
  <c r="J81" i="24"/>
  <c r="J185" i="22"/>
  <c r="J184" i="22"/>
  <c r="J180" i="22"/>
  <c r="J179" i="22"/>
  <c r="J177" i="22"/>
  <c r="J176" i="22"/>
  <c r="J174" i="22"/>
  <c r="J166" i="22"/>
  <c r="J160" i="22"/>
  <c r="J156" i="22"/>
  <c r="J150" i="22"/>
  <c r="J143" i="22"/>
  <c r="J140" i="22"/>
  <c r="J138" i="22"/>
  <c r="J134" i="22"/>
  <c r="J129" i="22"/>
  <c r="U129" i="22" s="1"/>
  <c r="J126" i="22"/>
  <c r="W126" i="22" s="1"/>
  <c r="J124" i="22"/>
  <c r="J116" i="22"/>
  <c r="J114" i="22"/>
  <c r="J110" i="22"/>
  <c r="J104" i="22"/>
  <c r="J99" i="22"/>
  <c r="J95" i="22"/>
  <c r="J94" i="22"/>
  <c r="J92" i="22"/>
  <c r="J91" i="22"/>
  <c r="J90" i="22"/>
  <c r="J81" i="22"/>
  <c r="J84" i="22" s="1"/>
  <c r="J185" i="18"/>
  <c r="J184" i="18"/>
  <c r="J180" i="18"/>
  <c r="J179" i="18"/>
  <c r="J177" i="18"/>
  <c r="J176" i="18" s="1"/>
  <c r="J174" i="18"/>
  <c r="J166" i="18"/>
  <c r="J160" i="18"/>
  <c r="J156" i="18"/>
  <c r="J150" i="18"/>
  <c r="J143" i="18"/>
  <c r="J140" i="18"/>
  <c r="J138" i="18"/>
  <c r="J134" i="18"/>
  <c r="J129" i="18"/>
  <c r="J126" i="18"/>
  <c r="J124" i="18"/>
  <c r="J116" i="18"/>
  <c r="J114" i="18"/>
  <c r="J110" i="18"/>
  <c r="J104" i="18"/>
  <c r="J103" i="18" s="1"/>
  <c r="J99" i="18"/>
  <c r="J95" i="18"/>
  <c r="J94" i="18"/>
  <c r="J92" i="18"/>
  <c r="J91" i="18"/>
  <c r="J90" i="18"/>
  <c r="J81" i="18"/>
  <c r="J84" i="18" s="1"/>
  <c r="J185" i="16"/>
  <c r="J184" i="16"/>
  <c r="J180" i="16"/>
  <c r="J179" i="16"/>
  <c r="J177" i="16"/>
  <c r="J176" i="16" s="1"/>
  <c r="J174" i="16"/>
  <c r="J166" i="16"/>
  <c r="J160" i="16"/>
  <c r="J156" i="16"/>
  <c r="J150" i="16"/>
  <c r="J143" i="16"/>
  <c r="J142" i="16"/>
  <c r="J140" i="16"/>
  <c r="J138" i="16"/>
  <c r="J134" i="16"/>
  <c r="J129" i="16"/>
  <c r="J126" i="16"/>
  <c r="J124" i="16"/>
  <c r="J116" i="16"/>
  <c r="J114" i="16"/>
  <c r="J110" i="16"/>
  <c r="J104" i="16"/>
  <c r="J103" i="16"/>
  <c r="J102" i="16" s="1"/>
  <c r="J99" i="16"/>
  <c r="J175" i="16" s="1"/>
  <c r="J95" i="16"/>
  <c r="J94" i="16"/>
  <c r="J92" i="16"/>
  <c r="J91" i="16"/>
  <c r="J90" i="16"/>
  <c r="J81" i="16"/>
  <c r="J84" i="16" s="1"/>
  <c r="J185" i="14"/>
  <c r="J184" i="14"/>
  <c r="J180" i="14"/>
  <c r="J179" i="14"/>
  <c r="J177" i="14"/>
  <c r="J176" i="14" s="1"/>
  <c r="J174" i="14"/>
  <c r="J166" i="14"/>
  <c r="J160" i="14"/>
  <c r="J156" i="14"/>
  <c r="J150" i="14"/>
  <c r="J143" i="14"/>
  <c r="J140" i="14"/>
  <c r="J138" i="14"/>
  <c r="J134" i="14"/>
  <c r="J129" i="14"/>
  <c r="J126" i="14"/>
  <c r="J124" i="14"/>
  <c r="J116" i="14"/>
  <c r="J114" i="14"/>
  <c r="J110" i="14"/>
  <c r="J104" i="14"/>
  <c r="J99" i="14"/>
  <c r="J95" i="14"/>
  <c r="J94" i="14"/>
  <c r="J92" i="14"/>
  <c r="J91" i="14"/>
  <c r="J90" i="14"/>
  <c r="J81" i="14"/>
  <c r="J84" i="14" s="1"/>
  <c r="W150" i="32"/>
  <c r="W129" i="32"/>
  <c r="W126" i="32"/>
  <c r="W177" i="26"/>
  <c r="W176" i="26" s="1"/>
  <c r="W166" i="26"/>
  <c r="W160" i="26"/>
  <c r="W150" i="26"/>
  <c r="W116" i="26"/>
  <c r="W114" i="26"/>
  <c r="W110" i="26"/>
  <c r="J159" i="6"/>
  <c r="J184" i="6"/>
  <c r="J183" i="6"/>
  <c r="J179" i="6"/>
  <c r="J178" i="6"/>
  <c r="J176" i="6"/>
  <c r="J175" i="6" s="1"/>
  <c r="J173" i="6"/>
  <c r="J165" i="6"/>
  <c r="J155" i="6"/>
  <c r="J149" i="6"/>
  <c r="J142" i="6"/>
  <c r="J139" i="6"/>
  <c r="J137" i="6"/>
  <c r="J133" i="6"/>
  <c r="J128" i="6"/>
  <c r="J125" i="6"/>
  <c r="J123" i="6"/>
  <c r="J115" i="6"/>
  <c r="J113" i="6"/>
  <c r="J109" i="6"/>
  <c r="J103" i="6"/>
  <c r="J98" i="6"/>
  <c r="J94" i="6"/>
  <c r="J93" i="6"/>
  <c r="J91" i="6"/>
  <c r="J90" i="6"/>
  <c r="J89" i="6"/>
  <c r="J80" i="6"/>
  <c r="J83" i="6" s="1"/>
  <c r="U164" i="27"/>
  <c r="J188" i="15"/>
  <c r="J187" i="15"/>
  <c r="J183" i="15"/>
  <c r="J182" i="15"/>
  <c r="J180" i="15"/>
  <c r="J179" i="15" s="1"/>
  <c r="J177" i="15"/>
  <c r="J174" i="15"/>
  <c r="J164" i="15"/>
  <c r="J143" i="15"/>
  <c r="J142" i="15" s="1"/>
  <c r="J130" i="15"/>
  <c r="J109" i="15"/>
  <c r="J104" i="15"/>
  <c r="J100" i="15"/>
  <c r="J99" i="15"/>
  <c r="J97" i="15"/>
  <c r="J96" i="15"/>
  <c r="J95" i="15"/>
  <c r="J86" i="15"/>
  <c r="J89" i="15" s="1"/>
  <c r="J187" i="13"/>
  <c r="J186" i="13"/>
  <c r="J182" i="13"/>
  <c r="J181" i="13"/>
  <c r="J179" i="13"/>
  <c r="J178" i="13"/>
  <c r="J176" i="13"/>
  <c r="J173" i="13"/>
  <c r="J163" i="13"/>
  <c r="J142" i="13"/>
  <c r="J141" i="13"/>
  <c r="J129" i="13"/>
  <c r="J108" i="13"/>
  <c r="J103" i="13"/>
  <c r="J99" i="13"/>
  <c r="J98" i="13"/>
  <c r="J96" i="13"/>
  <c r="J95" i="13"/>
  <c r="J94" i="13"/>
  <c r="J85" i="13"/>
  <c r="J88" i="13" s="1"/>
  <c r="J187" i="5"/>
  <c r="J186" i="5"/>
  <c r="J182" i="5"/>
  <c r="J181" i="5"/>
  <c r="J179" i="5"/>
  <c r="J178" i="5" s="1"/>
  <c r="J176" i="5"/>
  <c r="J173" i="5"/>
  <c r="J163" i="5"/>
  <c r="J142" i="5"/>
  <c r="J129" i="5"/>
  <c r="J108" i="5"/>
  <c r="J103" i="5"/>
  <c r="J99" i="5"/>
  <c r="J98" i="5"/>
  <c r="J96" i="5"/>
  <c r="J95" i="5"/>
  <c r="J94" i="5"/>
  <c r="J85" i="5"/>
  <c r="J88" i="5" s="1"/>
  <c r="W298" i="21"/>
  <c r="W296" i="21" s="1"/>
  <c r="W297" i="21"/>
  <c r="X295" i="21"/>
  <c r="X294" i="21"/>
  <c r="W292" i="21"/>
  <c r="W291" i="21"/>
  <c r="W290" i="21"/>
  <c r="W289" i="21"/>
  <c r="W288" i="21"/>
  <c r="W287" i="21"/>
  <c r="W286" i="21"/>
  <c r="W285" i="21"/>
  <c r="W284" i="21"/>
  <c r="W283" i="21"/>
  <c r="W282" i="21"/>
  <c r="W281" i="21"/>
  <c r="W280" i="21"/>
  <c r="W279" i="21"/>
  <c r="W278" i="21"/>
  <c r="W277" i="21"/>
  <c r="W276" i="21"/>
  <c r="W275" i="21"/>
  <c r="W274" i="21"/>
  <c r="W273" i="21"/>
  <c r="W272" i="21"/>
  <c r="W271" i="21"/>
  <c r="W270" i="21"/>
  <c r="W269" i="21"/>
  <c r="W268" i="21"/>
  <c r="W267" i="21"/>
  <c r="W266" i="21"/>
  <c r="W265" i="21"/>
  <c r="W264" i="21"/>
  <c r="W263" i="21"/>
  <c r="W262" i="21"/>
  <c r="W261" i="21"/>
  <c r="W260" i="21"/>
  <c r="W259" i="21"/>
  <c r="W258" i="21"/>
  <c r="W257" i="21"/>
  <c r="W256" i="21"/>
  <c r="W255" i="21"/>
  <c r="W254" i="21"/>
  <c r="W253" i="21"/>
  <c r="W252" i="21"/>
  <c r="W251" i="21"/>
  <c r="W250" i="21"/>
  <c r="W249" i="21"/>
  <c r="W248" i="21"/>
  <c r="W247" i="21"/>
  <c r="W246" i="21"/>
  <c r="W245" i="21"/>
  <c r="W244" i="21"/>
  <c r="W243" i="21"/>
  <c r="W242" i="21"/>
  <c r="W241" i="21"/>
  <c r="W240" i="21"/>
  <c r="W239" i="21"/>
  <c r="W238" i="21"/>
  <c r="W237" i="21"/>
  <c r="W236" i="21"/>
  <c r="W235" i="21"/>
  <c r="W234" i="21"/>
  <c r="W233" i="21"/>
  <c r="W232" i="21"/>
  <c r="W231" i="21"/>
  <c r="W230" i="21"/>
  <c r="W229" i="21"/>
  <c r="W228" i="21"/>
  <c r="W227" i="21"/>
  <c r="W226" i="21"/>
  <c r="W225" i="21"/>
  <c r="W224" i="21"/>
  <c r="W223" i="21"/>
  <c r="W222" i="21"/>
  <c r="W221" i="21"/>
  <c r="W295" i="21" s="1"/>
  <c r="W220" i="21"/>
  <c r="W219" i="21"/>
  <c r="X214" i="21"/>
  <c r="W213" i="21"/>
  <c r="W212" i="21"/>
  <c r="W210" i="21"/>
  <c r="W209" i="21"/>
  <c r="W207" i="21"/>
  <c r="W206" i="21"/>
  <c r="W205" i="21"/>
  <c r="W204" i="21"/>
  <c r="W202" i="21"/>
  <c r="W203" i="21" s="1"/>
  <c r="W201" i="21"/>
  <c r="W199" i="21"/>
  <c r="W198" i="21"/>
  <c r="W181" i="21"/>
  <c r="X178" i="21"/>
  <c r="X177" i="21"/>
  <c r="W175" i="21"/>
  <c r="W173" i="21"/>
  <c r="W172" i="21"/>
  <c r="W171" i="21"/>
  <c r="W170" i="21"/>
  <c r="W169" i="21"/>
  <c r="W168" i="21"/>
  <c r="W167" i="21"/>
  <c r="W166" i="21"/>
  <c r="W165" i="21"/>
  <c r="W163" i="21"/>
  <c r="W162" i="21"/>
  <c r="W161" i="21"/>
  <c r="W160" i="21"/>
  <c r="W159" i="21"/>
  <c r="W158" i="21"/>
  <c r="W157" i="21"/>
  <c r="W156" i="21"/>
  <c r="W155" i="21"/>
  <c r="W154" i="21"/>
  <c r="W153" i="21"/>
  <c r="W152" i="21"/>
  <c r="W151" i="21"/>
  <c r="W150" i="21"/>
  <c r="W149" i="21"/>
  <c r="W148" i="21"/>
  <c r="W147" i="21"/>
  <c r="W146" i="21"/>
  <c r="W145" i="21"/>
  <c r="W144" i="21"/>
  <c r="W141" i="21"/>
  <c r="W140" i="21"/>
  <c r="W139" i="21"/>
  <c r="W138" i="21"/>
  <c r="W137" i="21"/>
  <c r="W136" i="21"/>
  <c r="W135" i="21"/>
  <c r="W134" i="21"/>
  <c r="W133" i="21"/>
  <c r="W132" i="21"/>
  <c r="W131" i="21"/>
  <c r="W129" i="21"/>
  <c r="W128" i="21"/>
  <c r="W127" i="21"/>
  <c r="W126" i="21"/>
  <c r="W125" i="21"/>
  <c r="W124" i="21"/>
  <c r="W123" i="21"/>
  <c r="W122" i="21"/>
  <c r="W121" i="21"/>
  <c r="W120" i="21"/>
  <c r="W119" i="21"/>
  <c r="W118" i="21"/>
  <c r="W117" i="21"/>
  <c r="W116" i="21"/>
  <c r="W115" i="21"/>
  <c r="W114" i="21"/>
  <c r="W113" i="21"/>
  <c r="W112" i="21"/>
  <c r="W111" i="21"/>
  <c r="W110" i="21"/>
  <c r="W106" i="21"/>
  <c r="W105" i="21"/>
  <c r="W103" i="21"/>
  <c r="W102" i="21"/>
  <c r="X97" i="21"/>
  <c r="W93" i="21"/>
  <c r="W92" i="21"/>
  <c r="W90" i="21"/>
  <c r="W88" i="21"/>
  <c r="W87" i="21"/>
  <c r="W85" i="21"/>
  <c r="W84" i="21"/>
  <c r="W82" i="21"/>
  <c r="W81" i="21"/>
  <c r="U308" i="21"/>
  <c r="U307" i="21"/>
  <c r="U306" i="21"/>
  <c r="U304" i="21" s="1"/>
  <c r="U305" i="21"/>
  <c r="U303" i="21"/>
  <c r="U300" i="21" s="1"/>
  <c r="U302" i="21"/>
  <c r="U299" i="21" s="1"/>
  <c r="U301" i="21"/>
  <c r="V300" i="21"/>
  <c r="V299" i="21"/>
  <c r="U292" i="21"/>
  <c r="U291" i="21"/>
  <c r="U290" i="21"/>
  <c r="U289" i="21"/>
  <c r="U288" i="21"/>
  <c r="U287" i="21"/>
  <c r="U286" i="21"/>
  <c r="U285" i="21"/>
  <c r="U284" i="21"/>
  <c r="U283" i="21"/>
  <c r="U282" i="21"/>
  <c r="U281" i="21"/>
  <c r="U280" i="21"/>
  <c r="U279" i="21"/>
  <c r="U278" i="21"/>
  <c r="U277" i="21"/>
  <c r="U276" i="21"/>
  <c r="U275" i="21"/>
  <c r="U274" i="21"/>
  <c r="U273" i="21"/>
  <c r="U272" i="21"/>
  <c r="U271" i="21"/>
  <c r="U270" i="21"/>
  <c r="U269" i="21"/>
  <c r="U268" i="21"/>
  <c r="U267" i="21"/>
  <c r="U266" i="21"/>
  <c r="U265" i="21"/>
  <c r="U264" i="21"/>
  <c r="U263" i="21"/>
  <c r="U262" i="21"/>
  <c r="U261" i="21"/>
  <c r="U260" i="21"/>
  <c r="U259" i="21"/>
  <c r="U258" i="21"/>
  <c r="U257" i="21"/>
  <c r="U256" i="21"/>
  <c r="U255" i="21"/>
  <c r="U254" i="21"/>
  <c r="U253" i="21"/>
  <c r="U252" i="21"/>
  <c r="U251" i="21"/>
  <c r="U250" i="21"/>
  <c r="U249" i="21"/>
  <c r="U248" i="21"/>
  <c r="U247" i="21"/>
  <c r="U246" i="21"/>
  <c r="U245" i="21"/>
  <c r="U244" i="21"/>
  <c r="U243" i="21"/>
  <c r="U242" i="21"/>
  <c r="U241" i="21"/>
  <c r="U240" i="21"/>
  <c r="U239" i="21"/>
  <c r="U238" i="21"/>
  <c r="U237" i="21"/>
  <c r="U236" i="21"/>
  <c r="U235" i="21"/>
  <c r="U234" i="21"/>
  <c r="U233" i="21"/>
  <c r="U232" i="21"/>
  <c r="U231" i="21"/>
  <c r="U230" i="21"/>
  <c r="U229" i="21"/>
  <c r="U228" i="21"/>
  <c r="U227" i="21"/>
  <c r="U226" i="21"/>
  <c r="U225" i="21"/>
  <c r="U224" i="21"/>
  <c r="U223" i="21"/>
  <c r="U222" i="21"/>
  <c r="U221" i="21"/>
  <c r="U220" i="21"/>
  <c r="U219" i="21"/>
  <c r="U218" i="21"/>
  <c r="U210" i="21"/>
  <c r="U209" i="21"/>
  <c r="U207" i="21"/>
  <c r="U206" i="21"/>
  <c r="U205" i="21"/>
  <c r="U204" i="21"/>
  <c r="U203" i="21"/>
  <c r="U202" i="21"/>
  <c r="U201" i="21"/>
  <c r="U199" i="21"/>
  <c r="U198" i="21"/>
  <c r="U191" i="21"/>
  <c r="U190" i="21"/>
  <c r="U189" i="21"/>
  <c r="U186" i="21"/>
  <c r="U185" i="21"/>
  <c r="U184" i="21"/>
  <c r="V183" i="21"/>
  <c r="V182" i="21"/>
  <c r="U175" i="21"/>
  <c r="U173" i="21"/>
  <c r="U172" i="21"/>
  <c r="U171" i="21"/>
  <c r="U170" i="21"/>
  <c r="U169" i="21"/>
  <c r="U168" i="21"/>
  <c r="U167" i="21"/>
  <c r="U166" i="21"/>
  <c r="U165" i="21"/>
  <c r="U163" i="21"/>
  <c r="U162" i="21"/>
  <c r="U161" i="21"/>
  <c r="U160" i="21"/>
  <c r="U159" i="21"/>
  <c r="U158" i="21"/>
  <c r="U157" i="21"/>
  <c r="U156" i="21"/>
  <c r="U155" i="21"/>
  <c r="U154" i="21"/>
  <c r="U153" i="21"/>
  <c r="U152" i="21"/>
  <c r="U151" i="21"/>
  <c r="U150" i="21"/>
  <c r="U149" i="21"/>
  <c r="U148" i="21"/>
  <c r="U147" i="21"/>
  <c r="U146" i="21"/>
  <c r="U145" i="21"/>
  <c r="U144" i="21"/>
  <c r="U143" i="21"/>
  <c r="U141" i="21"/>
  <c r="U140" i="21"/>
  <c r="U139" i="21"/>
  <c r="U138" i="21"/>
  <c r="U137" i="21"/>
  <c r="U136" i="21"/>
  <c r="U135" i="21"/>
  <c r="U134" i="21"/>
  <c r="U133" i="21"/>
  <c r="U132" i="21"/>
  <c r="U131" i="21"/>
  <c r="U129" i="21"/>
  <c r="U128" i="21"/>
  <c r="U127" i="21"/>
  <c r="U126" i="21"/>
  <c r="U125" i="21"/>
  <c r="U124" i="21"/>
  <c r="U123" i="21"/>
  <c r="U122" i="21"/>
  <c r="U121" i="21"/>
  <c r="U120" i="21"/>
  <c r="U119" i="21"/>
  <c r="U118" i="21"/>
  <c r="U117" i="21"/>
  <c r="U116" i="21"/>
  <c r="U115" i="21"/>
  <c r="U114" i="21"/>
  <c r="U113" i="21"/>
  <c r="U112" i="21"/>
  <c r="U111" i="21"/>
  <c r="U110" i="21"/>
  <c r="U106" i="21"/>
  <c r="U105" i="21"/>
  <c r="U104" i="21"/>
  <c r="U103" i="21"/>
  <c r="U102" i="21"/>
  <c r="U101" i="21"/>
  <c r="U93" i="21"/>
  <c r="U92" i="21"/>
  <c r="U90" i="21"/>
  <c r="U88" i="21"/>
  <c r="U87" i="21"/>
  <c r="U86" i="21"/>
  <c r="U85" i="21"/>
  <c r="U84" i="21"/>
  <c r="U82" i="21"/>
  <c r="U81" i="21"/>
  <c r="I174" i="26"/>
  <c r="W297" i="32"/>
  <c r="X294" i="32"/>
  <c r="X293" i="32"/>
  <c r="W291" i="32"/>
  <c r="W290" i="32"/>
  <c r="W289" i="32"/>
  <c r="W288" i="32"/>
  <c r="W287" i="32"/>
  <c r="W286" i="32"/>
  <c r="W284" i="32"/>
  <c r="W283" i="32"/>
  <c r="W282" i="32"/>
  <c r="W281" i="32"/>
  <c r="W280" i="32"/>
  <c r="W278" i="32"/>
  <c r="W277" i="32"/>
  <c r="W276" i="32"/>
  <c r="W274" i="32"/>
  <c r="W273" i="32"/>
  <c r="W272" i="32"/>
  <c r="W271" i="32"/>
  <c r="W270" i="32"/>
  <c r="W268" i="32"/>
  <c r="W267" i="32"/>
  <c r="W266" i="32"/>
  <c r="W265" i="32"/>
  <c r="W264" i="32"/>
  <c r="W263" i="32"/>
  <c r="W260" i="32"/>
  <c r="W258" i="32"/>
  <c r="W256" i="32"/>
  <c r="W255" i="32"/>
  <c r="W254" i="32"/>
  <c r="W252" i="32"/>
  <c r="W251" i="32"/>
  <c r="W250" i="32"/>
  <c r="W249" i="32"/>
  <c r="W247" i="32"/>
  <c r="W246" i="32"/>
  <c r="W244" i="32"/>
  <c r="W242" i="32"/>
  <c r="W241" i="32"/>
  <c r="W240" i="32"/>
  <c r="W239" i="32"/>
  <c r="W238" i="32"/>
  <c r="W237" i="32"/>
  <c r="W236" i="32"/>
  <c r="W234" i="32"/>
  <c r="W232" i="32"/>
  <c r="W231" i="32"/>
  <c r="W230" i="32"/>
  <c r="W228" i="32"/>
  <c r="W227" i="32"/>
  <c r="W226" i="32"/>
  <c r="W225" i="32"/>
  <c r="W224" i="32"/>
  <c r="W220" i="32"/>
  <c r="W219" i="32"/>
  <c r="W217" i="32"/>
  <c r="W216" i="32"/>
  <c r="X211" i="32"/>
  <c r="W207" i="32"/>
  <c r="W206" i="32"/>
  <c r="W204" i="32"/>
  <c r="W202" i="32"/>
  <c r="W201" i="32"/>
  <c r="W200" i="32"/>
  <c r="W199" i="32"/>
  <c r="W198" i="32"/>
  <c r="W196" i="32"/>
  <c r="W210" i="32" s="1"/>
  <c r="W195" i="32"/>
  <c r="W178" i="32"/>
  <c r="X175" i="32"/>
  <c r="X174" i="32"/>
  <c r="W172" i="32"/>
  <c r="W171" i="32"/>
  <c r="W170" i="32"/>
  <c r="W169" i="32"/>
  <c r="W168" i="32"/>
  <c r="W167" i="32"/>
  <c r="W165" i="32"/>
  <c r="W164" i="32"/>
  <c r="W163" i="32"/>
  <c r="W162" i="32"/>
  <c r="W161" i="32"/>
  <c r="W159" i="32"/>
  <c r="W158" i="32"/>
  <c r="W157" i="32"/>
  <c r="W155" i="32"/>
  <c r="W154" i="32"/>
  <c r="W153" i="32"/>
  <c r="W152" i="32"/>
  <c r="W151" i="32"/>
  <c r="W149" i="32"/>
  <c r="W148" i="32"/>
  <c r="W147" i="32"/>
  <c r="W146" i="32"/>
  <c r="W145" i="32"/>
  <c r="W144" i="32"/>
  <c r="W141" i="32"/>
  <c r="W139" i="32"/>
  <c r="W137" i="32"/>
  <c r="W136" i="32"/>
  <c r="W135" i="32"/>
  <c r="W133" i="32"/>
  <c r="W132" i="32"/>
  <c r="W131" i="32"/>
  <c r="W130" i="32"/>
  <c r="W128" i="32"/>
  <c r="W127" i="32"/>
  <c r="W125" i="32"/>
  <c r="W123" i="32"/>
  <c r="W122" i="32"/>
  <c r="W121" i="32"/>
  <c r="W120" i="32"/>
  <c r="W119" i="32"/>
  <c r="W118" i="32"/>
  <c r="W117" i="32"/>
  <c r="W115" i="32"/>
  <c r="W113" i="32"/>
  <c r="W112" i="32"/>
  <c r="W111" i="32"/>
  <c r="W109" i="32"/>
  <c r="W108" i="32"/>
  <c r="W107" i="32"/>
  <c r="W106" i="32"/>
  <c r="W105" i="32"/>
  <c r="W101" i="32"/>
  <c r="W100" i="32"/>
  <c r="W98" i="32"/>
  <c r="W97" i="32"/>
  <c r="X92" i="32"/>
  <c r="W88" i="32"/>
  <c r="W87" i="32"/>
  <c r="W85" i="32"/>
  <c r="W83" i="32"/>
  <c r="W82" i="32"/>
  <c r="W80" i="32"/>
  <c r="W79" i="32"/>
  <c r="W77" i="32"/>
  <c r="W76" i="32"/>
  <c r="U307" i="32"/>
  <c r="U306" i="32"/>
  <c r="U305" i="32"/>
  <c r="U302" i="32"/>
  <c r="U299" i="32" s="1"/>
  <c r="U301" i="32"/>
  <c r="U300" i="32"/>
  <c r="V299" i="32"/>
  <c r="V298" i="32"/>
  <c r="U291" i="32"/>
  <c r="U290" i="32"/>
  <c r="U289" i="32"/>
  <c r="U288" i="32"/>
  <c r="U287" i="32"/>
  <c r="U286" i="32"/>
  <c r="U284" i="32"/>
  <c r="U283" i="32"/>
  <c r="U282" i="32"/>
  <c r="U281" i="32"/>
  <c r="U280" i="32"/>
  <c r="U278" i="32"/>
  <c r="U277" i="32"/>
  <c r="U276" i="32"/>
  <c r="U274" i="32"/>
  <c r="U273" i="32"/>
  <c r="U272" i="32"/>
  <c r="U271" i="32"/>
  <c r="U270" i="32"/>
  <c r="U268" i="32"/>
  <c r="U267" i="32"/>
  <c r="U266" i="32"/>
  <c r="U265" i="32"/>
  <c r="U264" i="32"/>
  <c r="U263" i="32"/>
  <c r="U260" i="32"/>
  <c r="U258" i="32"/>
  <c r="U256" i="32"/>
  <c r="U255" i="32"/>
  <c r="U254" i="32"/>
  <c r="U252" i="32"/>
  <c r="U251" i="32"/>
  <c r="U250" i="32"/>
  <c r="U249" i="32"/>
  <c r="U247" i="32"/>
  <c r="U246" i="32"/>
  <c r="U244" i="32"/>
  <c r="U242" i="32"/>
  <c r="U241" i="32"/>
  <c r="U240" i="32"/>
  <c r="U239" i="32"/>
  <c r="U238" i="32"/>
  <c r="U237" i="32"/>
  <c r="U236" i="32"/>
  <c r="U234" i="32"/>
  <c r="U232" i="32"/>
  <c r="U231" i="32"/>
  <c r="U230" i="32"/>
  <c r="U228" i="32"/>
  <c r="U227" i="32"/>
  <c r="U226" i="32"/>
  <c r="U225" i="32"/>
  <c r="U224" i="32"/>
  <c r="U220" i="32"/>
  <c r="U219" i="32"/>
  <c r="U217" i="32"/>
  <c r="U216" i="32"/>
  <c r="U215" i="32"/>
  <c r="U207" i="32"/>
  <c r="U206" i="32"/>
  <c r="U204" i="32"/>
  <c r="U202" i="32"/>
  <c r="U201" i="32"/>
  <c r="U199" i="32"/>
  <c r="U198" i="32"/>
  <c r="U196" i="32"/>
  <c r="U195" i="32"/>
  <c r="U188" i="32"/>
  <c r="U185" i="32" s="1"/>
  <c r="U187" i="32"/>
  <c r="U186" i="32"/>
  <c r="U183" i="32"/>
  <c r="U182" i="32"/>
  <c r="U181" i="32"/>
  <c r="V180" i="32"/>
  <c r="V179" i="32"/>
  <c r="U172" i="32"/>
  <c r="U171" i="32"/>
  <c r="U170" i="32"/>
  <c r="U169" i="32"/>
  <c r="U168" i="32"/>
  <c r="U167" i="32"/>
  <c r="U165" i="32"/>
  <c r="U164" i="32"/>
  <c r="U163" i="32"/>
  <c r="U162" i="32"/>
  <c r="U161" i="32"/>
  <c r="U159" i="32"/>
  <c r="U158" i="32"/>
  <c r="U157" i="32"/>
  <c r="U155" i="32"/>
  <c r="U154" i="32"/>
  <c r="U153" i="32"/>
  <c r="U152" i="32"/>
  <c r="U151" i="32"/>
  <c r="U150" i="32"/>
  <c r="U149" i="32"/>
  <c r="U148" i="32"/>
  <c r="U147" i="32"/>
  <c r="U146" i="32"/>
  <c r="U145" i="32"/>
  <c r="U144" i="32"/>
  <c r="U141" i="32"/>
  <c r="U139" i="32"/>
  <c r="U138" i="32"/>
  <c r="U137" i="32"/>
  <c r="U136" i="32"/>
  <c r="U135" i="32"/>
  <c r="U134" i="32"/>
  <c r="U133" i="32"/>
  <c r="U132" i="32"/>
  <c r="U131" i="32"/>
  <c r="U130" i="32"/>
  <c r="U128" i="32"/>
  <c r="U127" i="32"/>
  <c r="U125" i="32"/>
  <c r="U123" i="32"/>
  <c r="U122" i="32"/>
  <c r="U121" i="32"/>
  <c r="U120" i="32"/>
  <c r="U119" i="32"/>
  <c r="U118" i="32"/>
  <c r="U117" i="32"/>
  <c r="U115" i="32"/>
  <c r="U113" i="32"/>
  <c r="U112" i="32"/>
  <c r="U111" i="32"/>
  <c r="U109" i="32"/>
  <c r="U108" i="32"/>
  <c r="U107" i="32"/>
  <c r="U106" i="32"/>
  <c r="U105" i="32"/>
  <c r="U101" i="32"/>
  <c r="U100" i="32"/>
  <c r="U98" i="32"/>
  <c r="U97" i="32"/>
  <c r="U96" i="32"/>
  <c r="U88" i="32"/>
  <c r="U87" i="32"/>
  <c r="U85" i="32"/>
  <c r="U83" i="32"/>
  <c r="U82" i="32"/>
  <c r="U80" i="32"/>
  <c r="U79" i="32"/>
  <c r="U77" i="32"/>
  <c r="U76" i="32"/>
  <c r="I185" i="32"/>
  <c r="I184" i="32"/>
  <c r="I180" i="32"/>
  <c r="I179" i="32"/>
  <c r="I177" i="32"/>
  <c r="I176" i="32" s="1"/>
  <c r="I174" i="32"/>
  <c r="I166" i="32"/>
  <c r="I160" i="32"/>
  <c r="U160" i="32" s="1"/>
  <c r="I156" i="32"/>
  <c r="W156" i="32" s="1"/>
  <c r="I150" i="32"/>
  <c r="I143" i="32"/>
  <c r="U143" i="32" s="1"/>
  <c r="I140" i="32"/>
  <c r="W140" i="32" s="1"/>
  <c r="I138" i="32"/>
  <c r="W138" i="32" s="1"/>
  <c r="I134" i="32"/>
  <c r="W134" i="32" s="1"/>
  <c r="I129" i="32"/>
  <c r="U129" i="32" s="1"/>
  <c r="I126" i="32"/>
  <c r="U126" i="32" s="1"/>
  <c r="I124" i="32"/>
  <c r="W124" i="32" s="1"/>
  <c r="I116" i="32"/>
  <c r="W116" i="32" s="1"/>
  <c r="I114" i="32"/>
  <c r="W114" i="32" s="1"/>
  <c r="I110" i="32"/>
  <c r="U110" i="32" s="1"/>
  <c r="I104" i="32"/>
  <c r="I99" i="32"/>
  <c r="I95" i="32"/>
  <c r="I94" i="32"/>
  <c r="I92" i="32"/>
  <c r="I91" i="32"/>
  <c r="I90" i="32"/>
  <c r="I81" i="32"/>
  <c r="I84" i="32" s="1"/>
  <c r="W298" i="31"/>
  <c r="X295" i="31"/>
  <c r="X294" i="31"/>
  <c r="W292" i="31"/>
  <c r="W290" i="31"/>
  <c r="W289" i="31"/>
  <c r="W288" i="31"/>
  <c r="W287" i="31"/>
  <c r="W286" i="31"/>
  <c r="W285" i="31"/>
  <c r="W284" i="31"/>
  <c r="W283" i="31"/>
  <c r="W282" i="31"/>
  <c r="W280" i="31"/>
  <c r="W279" i="31"/>
  <c r="W278" i="31"/>
  <c r="W277" i="31"/>
  <c r="W276" i="31"/>
  <c r="W275" i="31"/>
  <c r="W274" i="31"/>
  <c r="W273" i="31"/>
  <c r="W272" i="31"/>
  <c r="W271" i="31"/>
  <c r="W270" i="31"/>
  <c r="W269" i="31"/>
  <c r="W268" i="31"/>
  <c r="W267" i="31"/>
  <c r="W266" i="31"/>
  <c r="W265" i="31"/>
  <c r="W264" i="31"/>
  <c r="W263" i="31"/>
  <c r="W262" i="31"/>
  <c r="W261" i="31"/>
  <c r="W258" i="31"/>
  <c r="W257" i="31"/>
  <c r="W256" i="31"/>
  <c r="W255" i="31"/>
  <c r="W254" i="31"/>
  <c r="W253" i="31"/>
  <c r="W252" i="31"/>
  <c r="W251" i="31"/>
  <c r="W250" i="31"/>
  <c r="W249" i="31"/>
  <c r="W248" i="31"/>
  <c r="W246" i="31"/>
  <c r="W245" i="31"/>
  <c r="W244" i="31"/>
  <c r="W243" i="31"/>
  <c r="W242" i="31"/>
  <c r="W241" i="31"/>
  <c r="W240" i="31"/>
  <c r="W239" i="31"/>
  <c r="W238" i="31"/>
  <c r="W237" i="31"/>
  <c r="W236" i="31"/>
  <c r="W235" i="31"/>
  <c r="W234" i="31"/>
  <c r="W233" i="31"/>
  <c r="W232" i="31"/>
  <c r="W231" i="31"/>
  <c r="W230" i="31"/>
  <c r="W229" i="31"/>
  <c r="W228" i="31"/>
  <c r="W227" i="31"/>
  <c r="W223" i="31"/>
  <c r="W222" i="31"/>
  <c r="W220" i="31"/>
  <c r="W219" i="31"/>
  <c r="X214" i="31"/>
  <c r="W210" i="31"/>
  <c r="W217" i="31" s="1"/>
  <c r="W209" i="31"/>
  <c r="W207" i="31"/>
  <c r="W205" i="31"/>
  <c r="W204" i="31"/>
  <c r="W202" i="31"/>
  <c r="W203" i="31" s="1"/>
  <c r="W201" i="31"/>
  <c r="W199" i="31"/>
  <c r="W198" i="31"/>
  <c r="W181" i="31"/>
  <c r="X178" i="31"/>
  <c r="X177" i="31"/>
  <c r="W175" i="31"/>
  <c r="W173" i="31"/>
  <c r="W172" i="31"/>
  <c r="W171" i="31"/>
  <c r="W170" i="31"/>
  <c r="W169" i="31"/>
  <c r="W168" i="31"/>
  <c r="W167" i="31"/>
  <c r="W166" i="31"/>
  <c r="W165" i="31"/>
  <c r="W163" i="31"/>
  <c r="W162" i="31"/>
  <c r="W161" i="31"/>
  <c r="W160" i="31"/>
  <c r="W159" i="31"/>
  <c r="W158" i="31"/>
  <c r="W157" i="31"/>
  <c r="W156" i="31"/>
  <c r="W155" i="31"/>
  <c r="W154" i="31"/>
  <c r="W153" i="31"/>
  <c r="W152" i="31"/>
  <c r="W151" i="31"/>
  <c r="W150" i="31"/>
  <c r="W149" i="31"/>
  <c r="W148" i="31"/>
  <c r="W147" i="31"/>
  <c r="W146" i="31"/>
  <c r="W145" i="31"/>
  <c r="W144" i="31"/>
  <c r="W141" i="31"/>
  <c r="W140" i="31"/>
  <c r="W139" i="31"/>
  <c r="W138" i="31"/>
  <c r="W137" i="31"/>
  <c r="W136" i="31"/>
  <c r="W135" i="31"/>
  <c r="W134" i="31"/>
  <c r="W133" i="31"/>
  <c r="W132" i="31"/>
  <c r="W131" i="31"/>
  <c r="W129" i="31"/>
  <c r="W128" i="31"/>
  <c r="W127" i="31"/>
  <c r="W126" i="31"/>
  <c r="W125" i="31"/>
  <c r="W124" i="31"/>
  <c r="W123" i="31"/>
  <c r="W122" i="31"/>
  <c r="W121" i="31"/>
  <c r="W120" i="31"/>
  <c r="W119" i="31"/>
  <c r="W118" i="31"/>
  <c r="W117" i="31"/>
  <c r="W116" i="31"/>
  <c r="W115" i="31"/>
  <c r="W114" i="31"/>
  <c r="W113" i="31"/>
  <c r="W112" i="31"/>
  <c r="W111" i="31"/>
  <c r="W110" i="31"/>
  <c r="W106" i="31"/>
  <c r="W105" i="31"/>
  <c r="W103" i="31"/>
  <c r="W102" i="31"/>
  <c r="X97" i="31"/>
  <c r="W93" i="31"/>
  <c r="W92" i="31"/>
  <c r="W90" i="31"/>
  <c r="W88" i="31"/>
  <c r="W87" i="31"/>
  <c r="W85" i="31"/>
  <c r="W86" i="31" s="1"/>
  <c r="W84" i="31"/>
  <c r="W82" i="31"/>
  <c r="W81" i="31"/>
  <c r="U308" i="31"/>
  <c r="U307" i="31"/>
  <c r="U304" i="31" s="1"/>
  <c r="U306" i="31"/>
  <c r="U303" i="31"/>
  <c r="U302" i="31"/>
  <c r="U301" i="31"/>
  <c r="V300" i="31"/>
  <c r="U300" i="31"/>
  <c r="V299" i="31"/>
  <c r="U299" i="31"/>
  <c r="U292" i="31"/>
  <c r="U290" i="31"/>
  <c r="U289" i="31"/>
  <c r="U288" i="31"/>
  <c r="U287" i="31"/>
  <c r="U286" i="31"/>
  <c r="U285" i="31"/>
  <c r="U284" i="31"/>
  <c r="U283" i="31"/>
  <c r="U282" i="31"/>
  <c r="U280" i="31"/>
  <c r="U279" i="31"/>
  <c r="U278" i="31"/>
  <c r="U277" i="31"/>
  <c r="U276" i="31"/>
  <c r="U275" i="31"/>
  <c r="U274" i="31"/>
  <c r="U273" i="31"/>
  <c r="U272" i="31"/>
  <c r="U271" i="31"/>
  <c r="U270" i="31"/>
  <c r="U269" i="31"/>
  <c r="U268" i="31"/>
  <c r="U267" i="31"/>
  <c r="U266" i="31"/>
  <c r="U265" i="31"/>
  <c r="U264" i="31"/>
  <c r="U263" i="31"/>
  <c r="U262" i="31"/>
  <c r="U261" i="31"/>
  <c r="U258" i="31"/>
  <c r="U257" i="31"/>
  <c r="U256" i="31"/>
  <c r="U255" i="31"/>
  <c r="U254" i="31"/>
  <c r="U253" i="31"/>
  <c r="U252" i="31"/>
  <c r="U251" i="31"/>
  <c r="U250" i="31"/>
  <c r="U249" i="31"/>
  <c r="U248" i="31"/>
  <c r="U246" i="31"/>
  <c r="U245" i="31"/>
  <c r="U244" i="31"/>
  <c r="U243" i="31"/>
  <c r="U242" i="31"/>
  <c r="U241" i="31"/>
  <c r="U240" i="31"/>
  <c r="U239" i="31"/>
  <c r="U238" i="31"/>
  <c r="U237" i="31"/>
  <c r="U236" i="31"/>
  <c r="U235" i="31"/>
  <c r="U234" i="31"/>
  <c r="U233" i="31"/>
  <c r="U232" i="31"/>
  <c r="U231" i="31"/>
  <c r="U230" i="31"/>
  <c r="U229" i="31"/>
  <c r="U228" i="31"/>
  <c r="U227" i="31"/>
  <c r="U223" i="31"/>
  <c r="U222" i="31"/>
  <c r="U220" i="31"/>
  <c r="U219" i="31"/>
  <c r="U218" i="31"/>
  <c r="U210" i="31"/>
  <c r="U209" i="31"/>
  <c r="U207" i="31"/>
  <c r="U205" i="31"/>
  <c r="U204" i="31"/>
  <c r="U202" i="31"/>
  <c r="U201" i="31"/>
  <c r="U199" i="31"/>
  <c r="U198" i="31"/>
  <c r="U191" i="31"/>
  <c r="U190" i="31"/>
  <c r="U189" i="31"/>
  <c r="U186" i="31"/>
  <c r="U185" i="31"/>
  <c r="U184" i="31"/>
  <c r="V183" i="31"/>
  <c r="V182" i="31"/>
  <c r="U175" i="31"/>
  <c r="U173" i="31"/>
  <c r="U172" i="31"/>
  <c r="U171" i="31"/>
  <c r="U170" i="31"/>
  <c r="U169" i="31"/>
  <c r="U168" i="31"/>
  <c r="U167" i="31"/>
  <c r="U166" i="31"/>
  <c r="U165" i="31"/>
  <c r="U163" i="31"/>
  <c r="U162" i="31"/>
  <c r="U161" i="31"/>
  <c r="U160" i="31"/>
  <c r="U159" i="31"/>
  <c r="U158" i="31"/>
  <c r="U157" i="31"/>
  <c r="U156" i="31"/>
  <c r="U155" i="31"/>
  <c r="U154" i="31"/>
  <c r="U153" i="31"/>
  <c r="U152" i="31"/>
  <c r="U151" i="31"/>
  <c r="U150" i="31"/>
  <c r="U149" i="31"/>
  <c r="U148" i="31"/>
  <c r="U147" i="31"/>
  <c r="U146" i="31"/>
  <c r="U145" i="31"/>
  <c r="U144" i="31"/>
  <c r="U141" i="31"/>
  <c r="U140" i="31"/>
  <c r="U139" i="31"/>
  <c r="U138" i="31"/>
  <c r="U137" i="31"/>
  <c r="U136" i="31"/>
  <c r="U135" i="31"/>
  <c r="U134" i="31"/>
  <c r="U133" i="31"/>
  <c r="U132" i="31"/>
  <c r="U131" i="31"/>
  <c r="U129" i="31"/>
  <c r="U128" i="31"/>
  <c r="U127" i="31"/>
  <c r="U126" i="31"/>
  <c r="U125" i="31"/>
  <c r="U124" i="31"/>
  <c r="U123" i="31"/>
  <c r="U122" i="31"/>
  <c r="U121" i="31"/>
  <c r="U120" i="31"/>
  <c r="U119" i="31"/>
  <c r="U118" i="31"/>
  <c r="U117" i="31"/>
  <c r="U116" i="31"/>
  <c r="U115" i="31"/>
  <c r="U114" i="31"/>
  <c r="U113" i="31"/>
  <c r="U112" i="31"/>
  <c r="U111" i="31"/>
  <c r="U110" i="31"/>
  <c r="U106" i="31"/>
  <c r="U105" i="31"/>
  <c r="U103" i="31"/>
  <c r="U102" i="31"/>
  <c r="U101" i="31"/>
  <c r="U93" i="31"/>
  <c r="U92" i="31"/>
  <c r="U90" i="31"/>
  <c r="U88" i="31"/>
  <c r="U87" i="31"/>
  <c r="U86" i="31"/>
  <c r="U85" i="31"/>
  <c r="U84" i="31"/>
  <c r="U82" i="31"/>
  <c r="U81" i="31"/>
  <c r="I188" i="31"/>
  <c r="I187" i="31"/>
  <c r="I183" i="31"/>
  <c r="I182" i="31"/>
  <c r="I180" i="31"/>
  <c r="I179" i="31"/>
  <c r="I177" i="31"/>
  <c r="I174" i="31"/>
  <c r="I164" i="31"/>
  <c r="I143" i="31"/>
  <c r="I142" i="31" s="1"/>
  <c r="I130" i="31"/>
  <c r="I109" i="31"/>
  <c r="W109" i="31" s="1"/>
  <c r="I104" i="31"/>
  <c r="I100" i="31"/>
  <c r="I99" i="31"/>
  <c r="I97" i="31"/>
  <c r="I96" i="31"/>
  <c r="I95" i="31"/>
  <c r="W95" i="31" s="1"/>
  <c r="I86" i="31"/>
  <c r="I89" i="31" s="1"/>
  <c r="S222" i="28"/>
  <c r="U222" i="28" s="1"/>
  <c r="T222" i="28"/>
  <c r="W297" i="28"/>
  <c r="W296" i="28"/>
  <c r="W295" i="28"/>
  <c r="X294" i="28"/>
  <c r="X293" i="28"/>
  <c r="W293" i="28"/>
  <c r="W291" i="28"/>
  <c r="W290" i="28"/>
  <c r="W289" i="28"/>
  <c r="W288" i="28"/>
  <c r="W287" i="28"/>
  <c r="W286" i="28"/>
  <c r="W284" i="28"/>
  <c r="W283" i="28"/>
  <c r="W282" i="28"/>
  <c r="W281" i="28"/>
  <c r="W280" i="28"/>
  <c r="W278" i="28"/>
  <c r="W277" i="28"/>
  <c r="W276" i="28"/>
  <c r="W274" i="28"/>
  <c r="W273" i="28"/>
  <c r="W272" i="28"/>
  <c r="W271" i="28"/>
  <c r="W270" i="28"/>
  <c r="W268" i="28"/>
  <c r="W267" i="28"/>
  <c r="W266" i="28"/>
  <c r="W265" i="28"/>
  <c r="W264" i="28"/>
  <c r="W263" i="28"/>
  <c r="W260" i="28"/>
  <c r="W258" i="28"/>
  <c r="W256" i="28"/>
  <c r="W255" i="28"/>
  <c r="W254" i="28"/>
  <c r="W252" i="28"/>
  <c r="W251" i="28"/>
  <c r="W250" i="28"/>
  <c r="W249" i="28"/>
  <c r="W247" i="28"/>
  <c r="W246" i="28"/>
  <c r="W244" i="28"/>
  <c r="W242" i="28"/>
  <c r="W241" i="28"/>
  <c r="W240" i="28"/>
  <c r="W239" i="28"/>
  <c r="W238" i="28"/>
  <c r="W237" i="28"/>
  <c r="W236" i="28"/>
  <c r="W234" i="28"/>
  <c r="W232" i="28"/>
  <c r="W231" i="28"/>
  <c r="W230" i="28"/>
  <c r="W228" i="28"/>
  <c r="W227" i="28"/>
  <c r="W226" i="28"/>
  <c r="W225" i="28"/>
  <c r="W224" i="28"/>
  <c r="W222" i="28"/>
  <c r="W220" i="28"/>
  <c r="W219" i="28"/>
  <c r="W218" i="28"/>
  <c r="W217" i="28"/>
  <c r="W216" i="28"/>
  <c r="X211" i="28"/>
  <c r="W210" i="28"/>
  <c r="W209" i="28"/>
  <c r="W207" i="28"/>
  <c r="W214" i="28" s="1"/>
  <c r="W206" i="28"/>
  <c r="W213" i="28" s="1"/>
  <c r="W204" i="28"/>
  <c r="W211" i="28" s="1"/>
  <c r="W203" i="28"/>
  <c r="W202" i="28"/>
  <c r="W201" i="28"/>
  <c r="W200" i="28"/>
  <c r="W199" i="28"/>
  <c r="W198" i="28"/>
  <c r="W196" i="28"/>
  <c r="W195" i="28"/>
  <c r="W178" i="28"/>
  <c r="X175" i="28"/>
  <c r="X174" i="28"/>
  <c r="W172" i="28"/>
  <c r="W171" i="28"/>
  <c r="W170" i="28"/>
  <c r="W169" i="28"/>
  <c r="W168" i="28"/>
  <c r="W167" i="28"/>
  <c r="W165" i="28"/>
  <c r="W164" i="28"/>
  <c r="W163" i="28"/>
  <c r="W162" i="28"/>
  <c r="W161" i="28"/>
  <c r="W159" i="28"/>
  <c r="W158" i="28"/>
  <c r="W157" i="28"/>
  <c r="W155" i="28"/>
  <c r="W154" i="28"/>
  <c r="W153" i="28"/>
  <c r="W152" i="28"/>
  <c r="W151" i="28"/>
  <c r="W149" i="28"/>
  <c r="W148" i="28"/>
  <c r="W147" i="28"/>
  <c r="W146" i="28"/>
  <c r="W145" i="28"/>
  <c r="W144" i="28"/>
  <c r="W141" i="28"/>
  <c r="W139" i="28"/>
  <c r="W137" i="28"/>
  <c r="W136" i="28"/>
  <c r="W135" i="28"/>
  <c r="W133" i="28"/>
  <c r="W132" i="28"/>
  <c r="W131" i="28"/>
  <c r="W130" i="28"/>
  <c r="W128" i="28"/>
  <c r="W127" i="28"/>
  <c r="W125" i="28"/>
  <c r="W123" i="28"/>
  <c r="W122" i="28"/>
  <c r="W121" i="28"/>
  <c r="W120" i="28"/>
  <c r="W119" i="28"/>
  <c r="W118" i="28"/>
  <c r="W117" i="28"/>
  <c r="W115" i="28"/>
  <c r="W113" i="28"/>
  <c r="W112" i="28"/>
  <c r="W111" i="28"/>
  <c r="W109" i="28"/>
  <c r="W108" i="28"/>
  <c r="W107" i="28"/>
  <c r="W106" i="28"/>
  <c r="W105" i="28"/>
  <c r="W101" i="28"/>
  <c r="W100" i="28"/>
  <c r="W98" i="28"/>
  <c r="W97" i="28"/>
  <c r="X92" i="28"/>
  <c r="W88" i="28"/>
  <c r="W87" i="28"/>
  <c r="W85" i="28"/>
  <c r="W83" i="28"/>
  <c r="W82" i="28"/>
  <c r="W80" i="28"/>
  <c r="W79" i="28"/>
  <c r="W77" i="28"/>
  <c r="W91" i="28" s="1"/>
  <c r="W76" i="28"/>
  <c r="W90" i="28" s="1"/>
  <c r="U307" i="28"/>
  <c r="U304" i="28" s="1"/>
  <c r="U306" i="28"/>
  <c r="U303" i="28" s="1"/>
  <c r="U305" i="28"/>
  <c r="U302" i="28"/>
  <c r="U301" i="28"/>
  <c r="U300" i="28"/>
  <c r="U299" i="28" s="1"/>
  <c r="V299" i="28"/>
  <c r="V298" i="28"/>
  <c r="U298" i="28"/>
  <c r="U291" i="28"/>
  <c r="U290" i="28"/>
  <c r="U289" i="28"/>
  <c r="U288" i="28"/>
  <c r="U287" i="28"/>
  <c r="U286" i="28"/>
  <c r="U284" i="28"/>
  <c r="U283" i="28"/>
  <c r="U282" i="28"/>
  <c r="U281" i="28"/>
  <c r="U280" i="28"/>
  <c r="U278" i="28"/>
  <c r="U277" i="28"/>
  <c r="U276" i="28"/>
  <c r="U274" i="28"/>
  <c r="U273" i="28"/>
  <c r="U272" i="28"/>
  <c r="U271" i="28"/>
  <c r="U270" i="28"/>
  <c r="U268" i="28"/>
  <c r="U267" i="28"/>
  <c r="U266" i="28"/>
  <c r="U265" i="28"/>
  <c r="U264" i="28"/>
  <c r="U263" i="28"/>
  <c r="U260" i="28"/>
  <c r="U258" i="28"/>
  <c r="U256" i="28"/>
  <c r="U255" i="28"/>
  <c r="U254" i="28"/>
  <c r="U252" i="28"/>
  <c r="U251" i="28"/>
  <c r="U250" i="28"/>
  <c r="U249" i="28"/>
  <c r="U247" i="28"/>
  <c r="U246" i="28"/>
  <c r="U244" i="28"/>
  <c r="U242" i="28"/>
  <c r="U241" i="28"/>
  <c r="U240" i="28"/>
  <c r="U239" i="28"/>
  <c r="U238" i="28"/>
  <c r="U237" i="28"/>
  <c r="U236" i="28"/>
  <c r="U234" i="28"/>
  <c r="U232" i="28"/>
  <c r="U231" i="28"/>
  <c r="U230" i="28"/>
  <c r="U228" i="28"/>
  <c r="U227" i="28"/>
  <c r="U226" i="28"/>
  <c r="U225" i="28"/>
  <c r="U224" i="28"/>
  <c r="U220" i="28"/>
  <c r="U219" i="28"/>
  <c r="U218" i="28"/>
  <c r="U217" i="28"/>
  <c r="U216" i="28"/>
  <c r="U215" i="28"/>
  <c r="U207" i="28"/>
  <c r="U206" i="28"/>
  <c r="U204" i="28"/>
  <c r="U203" i="28"/>
  <c r="U202" i="28"/>
  <c r="U201" i="28"/>
  <c r="U200" i="28"/>
  <c r="U199" i="28"/>
  <c r="U198" i="28"/>
  <c r="U196" i="28"/>
  <c r="U195" i="28"/>
  <c r="U188" i="28"/>
  <c r="U187" i="28"/>
  <c r="U186" i="28"/>
  <c r="U183" i="28"/>
  <c r="U182" i="28"/>
  <c r="U181" i="28"/>
  <c r="U179" i="28" s="1"/>
  <c r="V180" i="28"/>
  <c r="V179" i="28"/>
  <c r="U172" i="28"/>
  <c r="U171" i="28"/>
  <c r="U170" i="28"/>
  <c r="U169" i="28"/>
  <c r="U168" i="28"/>
  <c r="U167" i="28"/>
  <c r="U166" i="28"/>
  <c r="U165" i="28"/>
  <c r="U164" i="28"/>
  <c r="U163" i="28"/>
  <c r="U162" i="28"/>
  <c r="U161" i="28"/>
  <c r="U159" i="28"/>
  <c r="U158" i="28"/>
  <c r="U157" i="28"/>
  <c r="U155" i="28"/>
  <c r="U154" i="28"/>
  <c r="U153" i="28"/>
  <c r="U152" i="28"/>
  <c r="U151" i="28"/>
  <c r="U150" i="28"/>
  <c r="U149" i="28"/>
  <c r="U148" i="28"/>
  <c r="U147" i="28"/>
  <c r="U146" i="28"/>
  <c r="U145" i="28"/>
  <c r="U144" i="28"/>
  <c r="U141" i="28"/>
  <c r="U139" i="28"/>
  <c r="U137" i="28"/>
  <c r="U136" i="28"/>
  <c r="U135" i="28"/>
  <c r="U134" i="28"/>
  <c r="U133" i="28"/>
  <c r="U132" i="28"/>
  <c r="U131" i="28"/>
  <c r="U130" i="28"/>
  <c r="U128" i="28"/>
  <c r="U127" i="28"/>
  <c r="U125" i="28"/>
  <c r="U124" i="28"/>
  <c r="U123" i="28"/>
  <c r="U122" i="28"/>
  <c r="U121" i="28"/>
  <c r="U120" i="28"/>
  <c r="U119" i="28"/>
  <c r="U118" i="28"/>
  <c r="U117" i="28"/>
  <c r="U116" i="28"/>
  <c r="U115" i="28"/>
  <c r="U113" i="28"/>
  <c r="U112" i="28"/>
  <c r="U111" i="28"/>
  <c r="U109" i="28"/>
  <c r="U108" i="28"/>
  <c r="U107" i="28"/>
  <c r="U106" i="28"/>
  <c r="U105" i="28"/>
  <c r="U104" i="28"/>
  <c r="U101" i="28"/>
  <c r="U100" i="28"/>
  <c r="U99" i="28"/>
  <c r="U98" i="28"/>
  <c r="U97" i="28"/>
  <c r="U96" i="28"/>
  <c r="U88" i="28"/>
  <c r="U87" i="28"/>
  <c r="U85" i="28"/>
  <c r="U83" i="28"/>
  <c r="U82" i="28"/>
  <c r="U80" i="28"/>
  <c r="U79" i="28"/>
  <c r="U77" i="28"/>
  <c r="U76" i="28"/>
  <c r="I185" i="28"/>
  <c r="I184" i="28"/>
  <c r="I180" i="28"/>
  <c r="I179" i="28"/>
  <c r="I177" i="28"/>
  <c r="I176" i="28"/>
  <c r="I174" i="28"/>
  <c r="I166" i="28"/>
  <c r="I160" i="28"/>
  <c r="W160" i="28" s="1"/>
  <c r="I156" i="28"/>
  <c r="W156" i="28" s="1"/>
  <c r="I150" i="28"/>
  <c r="I143" i="28"/>
  <c r="W143" i="28" s="1"/>
  <c r="I140" i="28"/>
  <c r="U140" i="28" s="1"/>
  <c r="I138" i="28"/>
  <c r="W138" i="28" s="1"/>
  <c r="I134" i="28"/>
  <c r="W134" i="28" s="1"/>
  <c r="I129" i="28"/>
  <c r="W129" i="28" s="1"/>
  <c r="I126" i="28"/>
  <c r="W126" i="28" s="1"/>
  <c r="I124" i="28"/>
  <c r="W124" i="28" s="1"/>
  <c r="I116" i="28"/>
  <c r="I114" i="28"/>
  <c r="W114" i="28" s="1"/>
  <c r="I110" i="28"/>
  <c r="U110" i="28" s="1"/>
  <c r="I104" i="28"/>
  <c r="I99" i="28"/>
  <c r="I95" i="28"/>
  <c r="I94" i="28"/>
  <c r="I92" i="28"/>
  <c r="I91" i="28"/>
  <c r="I90" i="28"/>
  <c r="I81" i="28"/>
  <c r="I84" i="28" s="1"/>
  <c r="W298" i="27"/>
  <c r="X295" i="27"/>
  <c r="X294" i="27"/>
  <c r="W292" i="27"/>
  <c r="W290" i="27"/>
  <c r="W289" i="27"/>
  <c r="W288" i="27"/>
  <c r="W287" i="27"/>
  <c r="W286" i="27"/>
  <c r="W285" i="27"/>
  <c r="W284" i="27"/>
  <c r="W283" i="27"/>
  <c r="W282" i="27"/>
  <c r="W280" i="27"/>
  <c r="W279" i="27"/>
  <c r="W278" i="27"/>
  <c r="W277" i="27"/>
  <c r="W276" i="27"/>
  <c r="W275" i="27"/>
  <c r="W274" i="27"/>
  <c r="W273" i="27"/>
  <c r="W272" i="27"/>
  <c r="W271" i="27"/>
  <c r="W270" i="27"/>
  <c r="W269" i="27"/>
  <c r="W268" i="27"/>
  <c r="W267" i="27"/>
  <c r="W266" i="27"/>
  <c r="W265" i="27"/>
  <c r="W264" i="27"/>
  <c r="W263" i="27"/>
  <c r="W262" i="27"/>
  <c r="W261" i="27"/>
  <c r="W258" i="27"/>
  <c r="W257" i="27"/>
  <c r="W256" i="27"/>
  <c r="W255" i="27"/>
  <c r="W254" i="27"/>
  <c r="W253" i="27"/>
  <c r="W252" i="27"/>
  <c r="W251" i="27"/>
  <c r="W250" i="27"/>
  <c r="W249" i="27"/>
  <c r="W248" i="27"/>
  <c r="W246" i="27"/>
  <c r="W245" i="27"/>
  <c r="W244" i="27"/>
  <c r="W243" i="27"/>
  <c r="W242" i="27"/>
  <c r="W241" i="27"/>
  <c r="W240" i="27"/>
  <c r="W239" i="27"/>
  <c r="W238" i="27"/>
  <c r="W237" i="27"/>
  <c r="W236" i="27"/>
  <c r="W235" i="27"/>
  <c r="W234" i="27"/>
  <c r="W233" i="27"/>
  <c r="W232" i="27"/>
  <c r="W231" i="27"/>
  <c r="W230" i="27"/>
  <c r="W229" i="27"/>
  <c r="W228" i="27"/>
  <c r="W227" i="27"/>
  <c r="W223" i="27"/>
  <c r="W222" i="27"/>
  <c r="W220" i="27"/>
  <c r="W219" i="27"/>
  <c r="X214" i="27"/>
  <c r="W210" i="27"/>
  <c r="W209" i="27"/>
  <c r="W207" i="27"/>
  <c r="W205" i="27"/>
  <c r="W204" i="27"/>
  <c r="W202" i="27"/>
  <c r="W217" i="27" s="1"/>
  <c r="W201" i="27"/>
  <c r="W199" i="27"/>
  <c r="W198" i="27"/>
  <c r="W181" i="27"/>
  <c r="X178" i="27"/>
  <c r="X177" i="27"/>
  <c r="W175" i="27"/>
  <c r="W173" i="27"/>
  <c r="W172" i="27"/>
  <c r="W171" i="27"/>
  <c r="W170" i="27"/>
  <c r="W169" i="27"/>
  <c r="W168" i="27"/>
  <c r="W167" i="27"/>
  <c r="W166" i="27"/>
  <c r="W165" i="27"/>
  <c r="W163" i="27"/>
  <c r="W162" i="27"/>
  <c r="W161" i="27"/>
  <c r="W160" i="27"/>
  <c r="W159" i="27"/>
  <c r="W158" i="27"/>
  <c r="W157" i="27"/>
  <c r="W156" i="27"/>
  <c r="W155" i="27"/>
  <c r="W154" i="27"/>
  <c r="W153" i="27"/>
  <c r="W152" i="27"/>
  <c r="W151" i="27"/>
  <c r="W150" i="27"/>
  <c r="W149" i="27"/>
  <c r="W148" i="27"/>
  <c r="W147" i="27"/>
  <c r="W146" i="27"/>
  <c r="W145" i="27"/>
  <c r="W144" i="27"/>
  <c r="W141" i="27"/>
  <c r="W140" i="27"/>
  <c r="W139" i="27"/>
  <c r="W138" i="27"/>
  <c r="W137" i="27"/>
  <c r="W136" i="27"/>
  <c r="W135" i="27"/>
  <c r="W134" i="27"/>
  <c r="W133" i="27"/>
  <c r="W132" i="27"/>
  <c r="W131" i="27"/>
  <c r="W129" i="27"/>
  <c r="W128" i="27"/>
  <c r="W127" i="27"/>
  <c r="W126" i="27"/>
  <c r="W125" i="27"/>
  <c r="W124" i="27"/>
  <c r="W123" i="27"/>
  <c r="W122" i="27"/>
  <c r="W121" i="27"/>
  <c r="W120" i="27"/>
  <c r="W119" i="27"/>
  <c r="W118" i="27"/>
  <c r="W117" i="27"/>
  <c r="W116" i="27"/>
  <c r="W115" i="27"/>
  <c r="W114" i="27"/>
  <c r="W113" i="27"/>
  <c r="W112" i="27"/>
  <c r="W111" i="27"/>
  <c r="W110" i="27"/>
  <c r="W106" i="27"/>
  <c r="W105" i="27"/>
  <c r="W103" i="27"/>
  <c r="W102" i="27"/>
  <c r="X97" i="27"/>
  <c r="W93" i="27"/>
  <c r="W92" i="27"/>
  <c r="W90" i="27"/>
  <c r="W88" i="27"/>
  <c r="W87" i="27"/>
  <c r="W85" i="27"/>
  <c r="W84" i="27"/>
  <c r="W82" i="27"/>
  <c r="W81" i="27"/>
  <c r="U308" i="27"/>
  <c r="U307" i="27"/>
  <c r="U306" i="27"/>
  <c r="U303" i="27"/>
  <c r="U300" i="27" s="1"/>
  <c r="U302" i="27"/>
  <c r="U301" i="27"/>
  <c r="V300" i="27"/>
  <c r="V299" i="27"/>
  <c r="U299" i="27"/>
  <c r="U292" i="27"/>
  <c r="U290" i="27"/>
  <c r="U289" i="27"/>
  <c r="U288" i="27"/>
  <c r="U287" i="27"/>
  <c r="U286" i="27"/>
  <c r="U285" i="27"/>
  <c r="U284" i="27"/>
  <c r="U283" i="27"/>
  <c r="U282" i="27"/>
  <c r="U280" i="27"/>
  <c r="U279" i="27"/>
  <c r="U278" i="27"/>
  <c r="U277" i="27"/>
  <c r="U276" i="27"/>
  <c r="U275" i="27"/>
  <c r="U274" i="27"/>
  <c r="U273" i="27"/>
  <c r="U272" i="27"/>
  <c r="U271" i="27"/>
  <c r="U270" i="27"/>
  <c r="U269" i="27"/>
  <c r="U268" i="27"/>
  <c r="U267" i="27"/>
  <c r="U266" i="27"/>
  <c r="U265" i="27"/>
  <c r="U264" i="27"/>
  <c r="U263" i="27"/>
  <c r="U262" i="27"/>
  <c r="U261" i="27"/>
  <c r="U258" i="27"/>
  <c r="U257" i="27"/>
  <c r="U256" i="27"/>
  <c r="U255" i="27"/>
  <c r="U254" i="27"/>
  <c r="U253" i="27"/>
  <c r="U252" i="27"/>
  <c r="U251" i="27"/>
  <c r="U250" i="27"/>
  <c r="U249" i="27"/>
  <c r="U248" i="27"/>
  <c r="U246" i="27"/>
  <c r="U245" i="27"/>
  <c r="U244" i="27"/>
  <c r="U243" i="27"/>
  <c r="U242" i="27"/>
  <c r="U241" i="27"/>
  <c r="U240" i="27"/>
  <c r="U239" i="27"/>
  <c r="U238" i="27"/>
  <c r="U237" i="27"/>
  <c r="U236" i="27"/>
  <c r="U235" i="27"/>
  <c r="U234" i="27"/>
  <c r="U233" i="27"/>
  <c r="U232" i="27"/>
  <c r="U231" i="27"/>
  <c r="U230" i="27"/>
  <c r="U229" i="27"/>
  <c r="U228" i="27"/>
  <c r="U227" i="27"/>
  <c r="U223" i="27"/>
  <c r="U222" i="27"/>
  <c r="U220" i="27"/>
  <c r="U219" i="27"/>
  <c r="U218" i="27"/>
  <c r="U210" i="27"/>
  <c r="U209" i="27"/>
  <c r="U207" i="27"/>
  <c r="U205" i="27"/>
  <c r="U204" i="27"/>
  <c r="U202" i="27"/>
  <c r="U201" i="27"/>
  <c r="U199" i="27"/>
  <c r="U198" i="27"/>
  <c r="U191" i="27"/>
  <c r="U190" i="27"/>
  <c r="U189" i="27"/>
  <c r="U186" i="27"/>
  <c r="U185" i="27"/>
  <c r="U182" i="27" s="1"/>
  <c r="U184" i="27"/>
  <c r="V183" i="27"/>
  <c r="V182" i="27"/>
  <c r="U175" i="27"/>
  <c r="U173" i="27"/>
  <c r="U172" i="27"/>
  <c r="U171" i="27"/>
  <c r="U170" i="27"/>
  <c r="U169" i="27"/>
  <c r="U168" i="27"/>
  <c r="U167" i="27"/>
  <c r="U166" i="27"/>
  <c r="U165" i="27"/>
  <c r="U163" i="27"/>
  <c r="U162" i="27"/>
  <c r="U161" i="27"/>
  <c r="U160" i="27"/>
  <c r="U159" i="27"/>
  <c r="U158" i="27"/>
  <c r="U157" i="27"/>
  <c r="U156" i="27"/>
  <c r="U155" i="27"/>
  <c r="U154" i="27"/>
  <c r="U153" i="27"/>
  <c r="U152" i="27"/>
  <c r="U151" i="27"/>
  <c r="U150" i="27"/>
  <c r="U149" i="27"/>
  <c r="U148" i="27"/>
  <c r="U147" i="27"/>
  <c r="U146" i="27"/>
  <c r="U145" i="27"/>
  <c r="U144" i="27"/>
  <c r="U141" i="27"/>
  <c r="U140" i="27"/>
  <c r="U139" i="27"/>
  <c r="U138" i="27"/>
  <c r="U137" i="27"/>
  <c r="U136" i="27"/>
  <c r="U135" i="27"/>
  <c r="U134" i="27"/>
  <c r="U133" i="27"/>
  <c r="U132" i="27"/>
  <c r="U131" i="27"/>
  <c r="U129" i="27"/>
  <c r="U128" i="27"/>
  <c r="U127" i="27"/>
  <c r="U126" i="27"/>
  <c r="U125" i="27"/>
  <c r="U124" i="27"/>
  <c r="U123" i="27"/>
  <c r="U122" i="27"/>
  <c r="U121" i="27"/>
  <c r="U120" i="27"/>
  <c r="U119" i="27"/>
  <c r="U118" i="27"/>
  <c r="U117" i="27"/>
  <c r="U116" i="27"/>
  <c r="U115" i="27"/>
  <c r="U114" i="27"/>
  <c r="U113" i="27"/>
  <c r="U112" i="27"/>
  <c r="U111" i="27"/>
  <c r="U110" i="27"/>
  <c r="U106" i="27"/>
  <c r="U105" i="27"/>
  <c r="U103" i="27"/>
  <c r="U102" i="27"/>
  <c r="U101" i="27"/>
  <c r="U93" i="27"/>
  <c r="U92" i="27"/>
  <c r="U90" i="27"/>
  <c r="U88" i="27"/>
  <c r="U87" i="27"/>
  <c r="U85" i="27"/>
  <c r="U84" i="27"/>
  <c r="U82" i="27"/>
  <c r="U81" i="27"/>
  <c r="I188" i="27"/>
  <c r="I187" i="27"/>
  <c r="I183" i="27"/>
  <c r="I182" i="27"/>
  <c r="I180" i="27"/>
  <c r="I179" i="27" s="1"/>
  <c r="I177" i="27"/>
  <c r="I174" i="27"/>
  <c r="I164" i="27"/>
  <c r="I143" i="27"/>
  <c r="I142" i="27"/>
  <c r="I130" i="27"/>
  <c r="I109" i="27"/>
  <c r="I108" i="27"/>
  <c r="I104" i="27"/>
  <c r="I100" i="27"/>
  <c r="I99" i="27"/>
  <c r="I97" i="27"/>
  <c r="I96" i="27"/>
  <c r="I95" i="27"/>
  <c r="I86" i="27"/>
  <c r="I89" i="27" s="1"/>
  <c r="T222" i="26"/>
  <c r="S222" i="26"/>
  <c r="R222" i="26"/>
  <c r="U222" i="26" s="1"/>
  <c r="W297" i="26"/>
  <c r="W296" i="26"/>
  <c r="W295" i="26"/>
  <c r="X294" i="26"/>
  <c r="X293" i="26"/>
  <c r="W291" i="26"/>
  <c r="W290" i="26"/>
  <c r="W289" i="26"/>
  <c r="W288" i="26"/>
  <c r="W287" i="26"/>
  <c r="W286" i="26"/>
  <c r="W284" i="26"/>
  <c r="W283" i="26"/>
  <c r="W282" i="26"/>
  <c r="W281" i="26"/>
  <c r="W280" i="26"/>
  <c r="W278" i="26"/>
  <c r="W277" i="26"/>
  <c r="W276" i="26"/>
  <c r="W274" i="26"/>
  <c r="W273" i="26"/>
  <c r="W272" i="26"/>
  <c r="W271" i="26"/>
  <c r="W270" i="26"/>
  <c r="W268" i="26"/>
  <c r="W267" i="26"/>
  <c r="W266" i="26"/>
  <c r="W265" i="26"/>
  <c r="W264" i="26"/>
  <c r="W263" i="26"/>
  <c r="W260" i="26"/>
  <c r="W258" i="26"/>
  <c r="W256" i="26"/>
  <c r="W255" i="26"/>
  <c r="W254" i="26"/>
  <c r="W252" i="26"/>
  <c r="W251" i="26"/>
  <c r="W250" i="26"/>
  <c r="W249" i="26"/>
  <c r="W247" i="26"/>
  <c r="W246" i="26"/>
  <c r="W244" i="26"/>
  <c r="W242" i="26"/>
  <c r="W241" i="26"/>
  <c r="W240" i="26"/>
  <c r="W239" i="26"/>
  <c r="W238" i="26"/>
  <c r="W237" i="26"/>
  <c r="W236" i="26"/>
  <c r="W234" i="26"/>
  <c r="W232" i="26"/>
  <c r="W231" i="26"/>
  <c r="W230" i="26"/>
  <c r="W228" i="26"/>
  <c r="W227" i="26"/>
  <c r="W226" i="26"/>
  <c r="W225" i="26"/>
  <c r="W224" i="26"/>
  <c r="W222" i="26"/>
  <c r="W220" i="26"/>
  <c r="W219" i="26"/>
  <c r="W218" i="26"/>
  <c r="W217" i="26"/>
  <c r="W216" i="26"/>
  <c r="W293" i="26" s="1"/>
  <c r="X211" i="26"/>
  <c r="W210" i="26"/>
  <c r="W209" i="26"/>
  <c r="W207" i="26"/>
  <c r="W214" i="26" s="1"/>
  <c r="W206" i="26"/>
  <c r="W213" i="26" s="1"/>
  <c r="W204" i="26"/>
  <c r="W211" i="26" s="1"/>
  <c r="W203" i="26"/>
  <c r="W202" i="26"/>
  <c r="W201" i="26"/>
  <c r="W200" i="26"/>
  <c r="W199" i="26"/>
  <c r="W198" i="26"/>
  <c r="W196" i="26"/>
  <c r="W195" i="26"/>
  <c r="W178" i="26"/>
  <c r="X175" i="26"/>
  <c r="X174" i="26"/>
  <c r="W172" i="26"/>
  <c r="W171" i="26"/>
  <c r="W170" i="26"/>
  <c r="W169" i="26"/>
  <c r="W168" i="26"/>
  <c r="W167" i="26"/>
  <c r="W165" i="26"/>
  <c r="W164" i="26"/>
  <c r="W163" i="26"/>
  <c r="W162" i="26"/>
  <c r="W161" i="26"/>
  <c r="W159" i="26"/>
  <c r="W158" i="26"/>
  <c r="W157" i="26"/>
  <c r="W155" i="26"/>
  <c r="W154" i="26"/>
  <c r="W153" i="26"/>
  <c r="W152" i="26"/>
  <c r="W151" i="26"/>
  <c r="W149" i="26"/>
  <c r="W148" i="26"/>
  <c r="W147" i="26"/>
  <c r="W146" i="26"/>
  <c r="W145" i="26"/>
  <c r="W144" i="26"/>
  <c r="W141" i="26"/>
  <c r="W139" i="26"/>
  <c r="W137" i="26"/>
  <c r="W136" i="26"/>
  <c r="W135" i="26"/>
  <c r="W133" i="26"/>
  <c r="W132" i="26"/>
  <c r="W131" i="26"/>
  <c r="W130" i="26"/>
  <c r="W128" i="26"/>
  <c r="W127" i="26"/>
  <c r="W125" i="26"/>
  <c r="W123" i="26"/>
  <c r="W122" i="26"/>
  <c r="W121" i="26"/>
  <c r="W120" i="26"/>
  <c r="W119" i="26"/>
  <c r="W118" i="26"/>
  <c r="W117" i="26"/>
  <c r="W115" i="26"/>
  <c r="W113" i="26"/>
  <c r="W112" i="26"/>
  <c r="W111" i="26"/>
  <c r="W109" i="26"/>
  <c r="W108" i="26"/>
  <c r="W107" i="26"/>
  <c r="W106" i="26"/>
  <c r="W105" i="26"/>
  <c r="W101" i="26"/>
  <c r="W100" i="26"/>
  <c r="W98" i="26"/>
  <c r="W97" i="26"/>
  <c r="X92" i="26"/>
  <c r="W88" i="26"/>
  <c r="W87" i="26"/>
  <c r="W85" i="26"/>
  <c r="W83" i="26"/>
  <c r="W82" i="26"/>
  <c r="W80" i="26"/>
  <c r="W79" i="26"/>
  <c r="W77" i="26"/>
  <c r="W76" i="26"/>
  <c r="W90" i="26" s="1"/>
  <c r="U307" i="26"/>
  <c r="U306" i="26"/>
  <c r="U303" i="26" s="1"/>
  <c r="U305" i="26"/>
  <c r="U304" i="26"/>
  <c r="U302" i="26"/>
  <c r="U301" i="26"/>
  <c r="U300" i="26"/>
  <c r="V299" i="26"/>
  <c r="U299" i="26"/>
  <c r="V298" i="26"/>
  <c r="U298" i="26"/>
  <c r="U291" i="26"/>
  <c r="U290" i="26"/>
  <c r="U289" i="26"/>
  <c r="U288" i="26"/>
  <c r="U287" i="26"/>
  <c r="U286" i="26"/>
  <c r="U284" i="26"/>
  <c r="U283" i="26"/>
  <c r="U282" i="26"/>
  <c r="U281" i="26"/>
  <c r="U280" i="26"/>
  <c r="U278" i="26"/>
  <c r="U277" i="26"/>
  <c r="U276" i="26"/>
  <c r="U274" i="26"/>
  <c r="U273" i="26"/>
  <c r="U272" i="26"/>
  <c r="U271" i="26"/>
  <c r="U270" i="26"/>
  <c r="U268" i="26"/>
  <c r="U267" i="26"/>
  <c r="U266" i="26"/>
  <c r="U265" i="26"/>
  <c r="U264" i="26"/>
  <c r="U263" i="26"/>
  <c r="U260" i="26"/>
  <c r="U258" i="26"/>
  <c r="U256" i="26"/>
  <c r="U255" i="26"/>
  <c r="U254" i="26"/>
  <c r="U252" i="26"/>
  <c r="U251" i="26"/>
  <c r="U250" i="26"/>
  <c r="U249" i="26"/>
  <c r="U247" i="26"/>
  <c r="U246" i="26"/>
  <c r="U244" i="26"/>
  <c r="U242" i="26"/>
  <c r="U241" i="26"/>
  <c r="U240" i="26"/>
  <c r="U239" i="26"/>
  <c r="U238" i="26"/>
  <c r="U237" i="26"/>
  <c r="U236" i="26"/>
  <c r="U234" i="26"/>
  <c r="U232" i="26"/>
  <c r="U231" i="26"/>
  <c r="U230" i="26"/>
  <c r="U228" i="26"/>
  <c r="U227" i="26"/>
  <c r="U226" i="26"/>
  <c r="U225" i="26"/>
  <c r="U224" i="26"/>
  <c r="U220" i="26"/>
  <c r="U219" i="26"/>
  <c r="U218" i="26"/>
  <c r="U217" i="26"/>
  <c r="U216" i="26"/>
  <c r="U215" i="26"/>
  <c r="U207" i="26"/>
  <c r="U206" i="26"/>
  <c r="U204" i="26"/>
  <c r="U203" i="26"/>
  <c r="U202" i="26"/>
  <c r="U201" i="26"/>
  <c r="U200" i="26"/>
  <c r="U199" i="26"/>
  <c r="U198" i="26"/>
  <c r="U196" i="26"/>
  <c r="U195" i="26"/>
  <c r="U188" i="26"/>
  <c r="U187" i="26"/>
  <c r="U186" i="26"/>
  <c r="U183" i="26"/>
  <c r="U182" i="26"/>
  <c r="U181" i="26"/>
  <c r="V180" i="26"/>
  <c r="V179" i="26"/>
  <c r="U172" i="26"/>
  <c r="U171" i="26"/>
  <c r="U170" i="26"/>
  <c r="U169" i="26"/>
  <c r="U168" i="26"/>
  <c r="U167" i="26"/>
  <c r="U166" i="26"/>
  <c r="U165" i="26"/>
  <c r="U164" i="26"/>
  <c r="U163" i="26"/>
  <c r="U162" i="26"/>
  <c r="U161" i="26"/>
  <c r="U160" i="26"/>
  <c r="U159" i="26"/>
  <c r="U158" i="26"/>
  <c r="U157" i="26"/>
  <c r="U156" i="26"/>
  <c r="U155" i="26"/>
  <c r="U154" i="26"/>
  <c r="U153" i="26"/>
  <c r="U152" i="26"/>
  <c r="U151" i="26"/>
  <c r="U150" i="26"/>
  <c r="U149" i="26"/>
  <c r="U148" i="26"/>
  <c r="U147" i="26"/>
  <c r="U146" i="26"/>
  <c r="U145" i="26"/>
  <c r="U144" i="26"/>
  <c r="U141" i="26"/>
  <c r="U140" i="26"/>
  <c r="U139" i="26"/>
  <c r="U137" i="26"/>
  <c r="U136" i="26"/>
  <c r="U135" i="26"/>
  <c r="U134" i="26"/>
  <c r="U133" i="26"/>
  <c r="U132" i="26"/>
  <c r="U131" i="26"/>
  <c r="U130" i="26"/>
  <c r="U128" i="26"/>
  <c r="U127" i="26"/>
  <c r="U125" i="26"/>
  <c r="U123" i="26"/>
  <c r="U122" i="26"/>
  <c r="U121" i="26"/>
  <c r="U120" i="26"/>
  <c r="U119" i="26"/>
  <c r="U118" i="26"/>
  <c r="U117" i="26"/>
  <c r="U115" i="26"/>
  <c r="U113" i="26"/>
  <c r="U112" i="26"/>
  <c r="U111" i="26"/>
  <c r="U109" i="26"/>
  <c r="U108" i="26"/>
  <c r="U107" i="26"/>
  <c r="U106" i="26"/>
  <c r="U105" i="26"/>
  <c r="U101" i="26"/>
  <c r="U100" i="26"/>
  <c r="U99" i="26"/>
  <c r="U98" i="26"/>
  <c r="U97" i="26"/>
  <c r="U96" i="26"/>
  <c r="U88" i="26"/>
  <c r="U87" i="26"/>
  <c r="U85" i="26"/>
  <c r="U83" i="26"/>
  <c r="U82" i="26"/>
  <c r="U80" i="26"/>
  <c r="U79" i="26"/>
  <c r="U77" i="26"/>
  <c r="U76" i="26"/>
  <c r="I185" i="26"/>
  <c r="I184" i="26"/>
  <c r="I180" i="26"/>
  <c r="I179" i="26"/>
  <c r="I177" i="26"/>
  <c r="I176" i="26"/>
  <c r="I166" i="26"/>
  <c r="I160" i="26"/>
  <c r="I156" i="26"/>
  <c r="W156" i="26" s="1"/>
  <c r="I150" i="26"/>
  <c r="I143" i="26"/>
  <c r="I142" i="26" s="1"/>
  <c r="W142" i="26" s="1"/>
  <c r="I140" i="26"/>
  <c r="W140" i="26" s="1"/>
  <c r="I138" i="26"/>
  <c r="W138" i="26" s="1"/>
  <c r="I134" i="26"/>
  <c r="W134" i="26" s="1"/>
  <c r="I129" i="26"/>
  <c r="U129" i="26" s="1"/>
  <c r="I126" i="26"/>
  <c r="W126" i="26" s="1"/>
  <c r="I124" i="26"/>
  <c r="W124" i="26" s="1"/>
  <c r="I116" i="26"/>
  <c r="U116" i="26" s="1"/>
  <c r="I114" i="26"/>
  <c r="U114" i="26" s="1"/>
  <c r="I110" i="26"/>
  <c r="U110" i="26" s="1"/>
  <c r="I104" i="26"/>
  <c r="I99" i="26"/>
  <c r="I95" i="26"/>
  <c r="I94" i="26"/>
  <c r="I92" i="26"/>
  <c r="I91" i="26"/>
  <c r="I90" i="26"/>
  <c r="I84" i="26"/>
  <c r="I81" i="26"/>
  <c r="W298" i="25"/>
  <c r="X295" i="25"/>
  <c r="X294" i="25"/>
  <c r="W292" i="25"/>
  <c r="W290" i="25"/>
  <c r="W289" i="25"/>
  <c r="W288" i="25"/>
  <c r="W287" i="25"/>
  <c r="W286" i="25"/>
  <c r="W285" i="25"/>
  <c r="W284" i="25"/>
  <c r="W283" i="25"/>
  <c r="W282" i="25"/>
  <c r="W280" i="25"/>
  <c r="W279" i="25"/>
  <c r="W278" i="25"/>
  <c r="W277" i="25"/>
  <c r="W276" i="25"/>
  <c r="W275" i="25"/>
  <c r="W274" i="25"/>
  <c r="W273" i="25"/>
  <c r="W272" i="25"/>
  <c r="W271" i="25"/>
  <c r="W270" i="25"/>
  <c r="W269" i="25"/>
  <c r="W268" i="25"/>
  <c r="W267" i="25"/>
  <c r="W266" i="25"/>
  <c r="W265" i="25"/>
  <c r="W264" i="25"/>
  <c r="W263" i="25"/>
  <c r="W262" i="25"/>
  <c r="W261" i="25"/>
  <c r="W258" i="25"/>
  <c r="W257" i="25"/>
  <c r="W256" i="25"/>
  <c r="W255" i="25"/>
  <c r="W254" i="25"/>
  <c r="W253" i="25"/>
  <c r="W252" i="25"/>
  <c r="W251" i="25"/>
  <c r="W250" i="25"/>
  <c r="W249" i="25"/>
  <c r="W248" i="25"/>
  <c r="W246" i="25"/>
  <c r="W245" i="25"/>
  <c r="W244" i="25"/>
  <c r="W243" i="25"/>
  <c r="W242" i="25"/>
  <c r="W241" i="25"/>
  <c r="W240" i="25"/>
  <c r="W239" i="25"/>
  <c r="W238" i="25"/>
  <c r="W237" i="25"/>
  <c r="W236" i="25"/>
  <c r="W235" i="25"/>
  <c r="W234" i="25"/>
  <c r="W233" i="25"/>
  <c r="W232" i="25"/>
  <c r="W231" i="25"/>
  <c r="W230" i="25"/>
  <c r="W229" i="25"/>
  <c r="W228" i="25"/>
  <c r="W227" i="25"/>
  <c r="W223" i="25"/>
  <c r="W222" i="25"/>
  <c r="W220" i="25"/>
  <c r="W219" i="25"/>
  <c r="X214" i="25"/>
  <c r="W210" i="25"/>
  <c r="W217" i="25" s="1"/>
  <c r="W209" i="25"/>
  <c r="W216" i="25" s="1"/>
  <c r="W207" i="25"/>
  <c r="W214" i="25" s="1"/>
  <c r="W205" i="25"/>
  <c r="W204" i="25"/>
  <c r="W202" i="25"/>
  <c r="W201" i="25"/>
  <c r="W199" i="25"/>
  <c r="W198" i="25"/>
  <c r="W181" i="25"/>
  <c r="X178" i="25"/>
  <c r="X177" i="25"/>
  <c r="W175" i="25"/>
  <c r="W173" i="25"/>
  <c r="W172" i="25"/>
  <c r="W171" i="25"/>
  <c r="W170" i="25"/>
  <c r="W169" i="25"/>
  <c r="W168" i="25"/>
  <c r="W167" i="25"/>
  <c r="W166" i="25"/>
  <c r="W165" i="25"/>
  <c r="W163" i="25"/>
  <c r="W162" i="25"/>
  <c r="W161" i="25"/>
  <c r="W160" i="25"/>
  <c r="W159" i="25"/>
  <c r="W158" i="25"/>
  <c r="W157" i="25"/>
  <c r="W156" i="25"/>
  <c r="W155" i="25"/>
  <c r="W154" i="25"/>
  <c r="W153" i="25"/>
  <c r="W152" i="25"/>
  <c r="W151" i="25"/>
  <c r="W150" i="25"/>
  <c r="W149" i="25"/>
  <c r="W148" i="25"/>
  <c r="W147" i="25"/>
  <c r="W146" i="25"/>
  <c r="W145" i="25"/>
  <c r="W144" i="25"/>
  <c r="W141" i="25"/>
  <c r="W140" i="25"/>
  <c r="W139" i="25"/>
  <c r="W138" i="25"/>
  <c r="W137" i="25"/>
  <c r="W136" i="25"/>
  <c r="W135" i="25"/>
  <c r="W134" i="25"/>
  <c r="W133" i="25"/>
  <c r="W132" i="25"/>
  <c r="W131" i="25"/>
  <c r="W129" i="25"/>
  <c r="W128" i="25"/>
  <c r="W127" i="25"/>
  <c r="W126" i="25"/>
  <c r="W125" i="25"/>
  <c r="W124" i="25"/>
  <c r="W123" i="25"/>
  <c r="W122" i="25"/>
  <c r="W121" i="25"/>
  <c r="W120" i="25"/>
  <c r="W119" i="25"/>
  <c r="W118" i="25"/>
  <c r="W117" i="25"/>
  <c r="W116" i="25"/>
  <c r="W115" i="25"/>
  <c r="W114" i="25"/>
  <c r="W113" i="25"/>
  <c r="W112" i="25"/>
  <c r="W111" i="25"/>
  <c r="W110" i="25"/>
  <c r="W106" i="25"/>
  <c r="W105" i="25"/>
  <c r="W103" i="25"/>
  <c r="W102" i="25"/>
  <c r="X97" i="25"/>
  <c r="W93" i="25"/>
  <c r="W92" i="25"/>
  <c r="W90" i="25"/>
  <c r="W88" i="25"/>
  <c r="W87" i="25"/>
  <c r="W85" i="25"/>
  <c r="W86" i="25" s="1"/>
  <c r="W84" i="25"/>
  <c r="W82" i="25"/>
  <c r="W81" i="25"/>
  <c r="U308" i="25"/>
  <c r="U307" i="25"/>
  <c r="U306" i="25"/>
  <c r="U305" i="25" s="1"/>
  <c r="U303" i="25"/>
  <c r="U302" i="25"/>
  <c r="U299" i="25" s="1"/>
  <c r="U301" i="25"/>
  <c r="V300" i="25"/>
  <c r="V299" i="25"/>
  <c r="U292" i="25"/>
  <c r="U290" i="25"/>
  <c r="U289" i="25"/>
  <c r="U288" i="25"/>
  <c r="U287" i="25"/>
  <c r="U286" i="25"/>
  <c r="U285" i="25"/>
  <c r="U284" i="25"/>
  <c r="U283" i="25"/>
  <c r="U282" i="25"/>
  <c r="U280" i="25"/>
  <c r="U279" i="25"/>
  <c r="U278" i="25"/>
  <c r="U277" i="25"/>
  <c r="U276" i="25"/>
  <c r="U275" i="25"/>
  <c r="U274" i="25"/>
  <c r="U273" i="25"/>
  <c r="U272" i="25"/>
  <c r="U271" i="25"/>
  <c r="U270" i="25"/>
  <c r="U269" i="25"/>
  <c r="U268" i="25"/>
  <c r="U267" i="25"/>
  <c r="U266" i="25"/>
  <c r="U265" i="25"/>
  <c r="U264" i="25"/>
  <c r="U263" i="25"/>
  <c r="U262" i="25"/>
  <c r="U261" i="25"/>
  <c r="U258" i="25"/>
  <c r="U257" i="25"/>
  <c r="U256" i="25"/>
  <c r="U255" i="25"/>
  <c r="U254" i="25"/>
  <c r="U253" i="25"/>
  <c r="U252" i="25"/>
  <c r="U251" i="25"/>
  <c r="U250" i="25"/>
  <c r="U249" i="25"/>
  <c r="U248" i="25"/>
  <c r="U246" i="25"/>
  <c r="U245" i="25"/>
  <c r="U244" i="25"/>
  <c r="U243" i="25"/>
  <c r="U242" i="25"/>
  <c r="U241" i="25"/>
  <c r="U240" i="25"/>
  <c r="U239" i="25"/>
  <c r="U238" i="25"/>
  <c r="U237" i="25"/>
  <c r="U236" i="25"/>
  <c r="U235" i="25"/>
  <c r="U234" i="25"/>
  <c r="U233" i="25"/>
  <c r="U232" i="25"/>
  <c r="U231" i="25"/>
  <c r="U230" i="25"/>
  <c r="U229" i="25"/>
  <c r="U228" i="25"/>
  <c r="U227" i="25"/>
  <c r="U223" i="25"/>
  <c r="U222" i="25"/>
  <c r="U220" i="25"/>
  <c r="U219" i="25"/>
  <c r="U218" i="25"/>
  <c r="U210" i="25"/>
  <c r="U209" i="25"/>
  <c r="U207" i="25"/>
  <c r="U205" i="25"/>
  <c r="U204" i="25"/>
  <c r="U202" i="25"/>
  <c r="U201" i="25"/>
  <c r="U199" i="25"/>
  <c r="U198" i="25"/>
  <c r="U191" i="25"/>
  <c r="U190" i="25"/>
  <c r="U189" i="25"/>
  <c r="U186" i="25"/>
  <c r="U185" i="25"/>
  <c r="U184" i="25"/>
  <c r="V183" i="25"/>
  <c r="V182" i="25"/>
  <c r="U182" i="25"/>
  <c r="U175" i="25"/>
  <c r="U174" i="25"/>
  <c r="U173" i="25"/>
  <c r="U172" i="25"/>
  <c r="U171" i="25"/>
  <c r="U170" i="25"/>
  <c r="U169" i="25"/>
  <c r="U168" i="25"/>
  <c r="U167" i="25"/>
  <c r="U166" i="25"/>
  <c r="U165" i="25"/>
  <c r="U163" i="25"/>
  <c r="U162" i="25"/>
  <c r="U161" i="25"/>
  <c r="U160" i="25"/>
  <c r="U159" i="25"/>
  <c r="U158" i="25"/>
  <c r="U157" i="25"/>
  <c r="U156" i="25"/>
  <c r="U155" i="25"/>
  <c r="U154" i="25"/>
  <c r="U153" i="25"/>
  <c r="U152" i="25"/>
  <c r="U151" i="25"/>
  <c r="U150" i="25"/>
  <c r="U149" i="25"/>
  <c r="U148" i="25"/>
  <c r="U147" i="25"/>
  <c r="U146" i="25"/>
  <c r="U145" i="25"/>
  <c r="U144" i="25"/>
  <c r="U141" i="25"/>
  <c r="U140" i="25"/>
  <c r="U139" i="25"/>
  <c r="U138" i="25"/>
  <c r="U137" i="25"/>
  <c r="U136" i="25"/>
  <c r="U135" i="25"/>
  <c r="U134" i="25"/>
  <c r="U133" i="25"/>
  <c r="U132" i="25"/>
  <c r="U131" i="25"/>
  <c r="U129" i="25"/>
  <c r="U128" i="25"/>
  <c r="U127" i="25"/>
  <c r="U126" i="25"/>
  <c r="U125" i="25"/>
  <c r="U124" i="25"/>
  <c r="U123" i="25"/>
  <c r="U122" i="25"/>
  <c r="U121" i="25"/>
  <c r="U120" i="25"/>
  <c r="U119" i="25"/>
  <c r="U118" i="25"/>
  <c r="U117" i="25"/>
  <c r="U116" i="25"/>
  <c r="U115" i="25"/>
  <c r="U114" i="25"/>
  <c r="U113" i="25"/>
  <c r="U112" i="25"/>
  <c r="U111" i="25"/>
  <c r="U110" i="25"/>
  <c r="U106" i="25"/>
  <c r="U105" i="25"/>
  <c r="U103" i="25"/>
  <c r="U102" i="25"/>
  <c r="U101" i="25"/>
  <c r="U93" i="25"/>
  <c r="U92" i="25"/>
  <c r="U90" i="25"/>
  <c r="U88" i="25"/>
  <c r="U87" i="25"/>
  <c r="U85" i="25"/>
  <c r="U84" i="25"/>
  <c r="U82" i="25"/>
  <c r="U81" i="25"/>
  <c r="I188" i="25"/>
  <c r="I187" i="25"/>
  <c r="I183" i="25"/>
  <c r="I182" i="25"/>
  <c r="I180" i="25"/>
  <c r="I179" i="25" s="1"/>
  <c r="I177" i="25"/>
  <c r="I174" i="25"/>
  <c r="I164" i="25"/>
  <c r="W164" i="25" s="1"/>
  <c r="I143" i="25"/>
  <c r="U143" i="25" s="1"/>
  <c r="I130" i="25"/>
  <c r="I109" i="25"/>
  <c r="I104" i="25"/>
  <c r="I100" i="25"/>
  <c r="I99" i="25"/>
  <c r="I97" i="25"/>
  <c r="I96" i="25"/>
  <c r="I95" i="25"/>
  <c r="I86" i="25"/>
  <c r="I89" i="25" s="1"/>
  <c r="S222" i="30"/>
  <c r="R222" i="30"/>
  <c r="T222" i="30"/>
  <c r="I180" i="30"/>
  <c r="W297" i="30"/>
  <c r="W295" i="30" s="1"/>
  <c r="W296" i="30"/>
  <c r="X294" i="30"/>
  <c r="X293" i="30"/>
  <c r="W291" i="30"/>
  <c r="W290" i="30"/>
  <c r="W289" i="30"/>
  <c r="W288" i="30"/>
  <c r="W287" i="30"/>
  <c r="W286" i="30"/>
  <c r="W284" i="30"/>
  <c r="W283" i="30"/>
  <c r="W282" i="30"/>
  <c r="W281" i="30"/>
  <c r="W280" i="30"/>
  <c r="W278" i="30"/>
  <c r="W277" i="30"/>
  <c r="W276" i="30"/>
  <c r="W274" i="30"/>
  <c r="W273" i="30"/>
  <c r="W272" i="30"/>
  <c r="W271" i="30"/>
  <c r="W270" i="30"/>
  <c r="W268" i="30"/>
  <c r="W267" i="30"/>
  <c r="W266" i="30"/>
  <c r="W265" i="30"/>
  <c r="W264" i="30"/>
  <c r="W263" i="30"/>
  <c r="W260" i="30"/>
  <c r="W258" i="30"/>
  <c r="W256" i="30"/>
  <c r="W255" i="30"/>
  <c r="W254" i="30"/>
  <c r="W252" i="30"/>
  <c r="W251" i="30"/>
  <c r="W250" i="30"/>
  <c r="W249" i="30"/>
  <c r="W247" i="30"/>
  <c r="W246" i="30"/>
  <c r="W244" i="30"/>
  <c r="W242" i="30"/>
  <c r="W241" i="30"/>
  <c r="W240" i="30"/>
  <c r="W239" i="30"/>
  <c r="W238" i="30"/>
  <c r="W237" i="30"/>
  <c r="W236" i="30"/>
  <c r="W234" i="30"/>
  <c r="W232" i="30"/>
  <c r="W231" i="30"/>
  <c r="W230" i="30"/>
  <c r="W228" i="30"/>
  <c r="W227" i="30"/>
  <c r="W226" i="30"/>
  <c r="W225" i="30"/>
  <c r="W224" i="30"/>
  <c r="W222" i="30"/>
  <c r="W220" i="30"/>
  <c r="W219" i="30"/>
  <c r="W217" i="30"/>
  <c r="W216" i="30"/>
  <c r="W293" i="30" s="1"/>
  <c r="X211" i="30"/>
  <c r="W209" i="30"/>
  <c r="W207" i="30"/>
  <c r="W214" i="30" s="1"/>
  <c r="W206" i="30"/>
  <c r="W213" i="30" s="1"/>
  <c r="W204" i="30"/>
  <c r="W211" i="30" s="1"/>
  <c r="W202" i="30"/>
  <c r="W201" i="30"/>
  <c r="W200" i="30"/>
  <c r="W199" i="30"/>
  <c r="W210" i="30" s="1"/>
  <c r="W198" i="30"/>
  <c r="W196" i="30"/>
  <c r="W195" i="30"/>
  <c r="W178" i="30"/>
  <c r="X175" i="30"/>
  <c r="X174" i="30"/>
  <c r="W172" i="30"/>
  <c r="W171" i="30"/>
  <c r="W170" i="30"/>
  <c r="W169" i="30"/>
  <c r="W168" i="30"/>
  <c r="W167" i="30"/>
  <c r="W166" i="30"/>
  <c r="W165" i="30"/>
  <c r="W164" i="30"/>
  <c r="W163" i="30"/>
  <c r="W162" i="30"/>
  <c r="W161" i="30"/>
  <c r="W160" i="30"/>
  <c r="W159" i="30"/>
  <c r="W158" i="30"/>
  <c r="W157" i="30"/>
  <c r="W156" i="30"/>
  <c r="W155" i="30"/>
  <c r="W154" i="30"/>
  <c r="W153" i="30"/>
  <c r="W152" i="30"/>
  <c r="W151" i="30"/>
  <c r="W150" i="30"/>
  <c r="W149" i="30"/>
  <c r="W148" i="30"/>
  <c r="W147" i="30"/>
  <c r="W146" i="30"/>
  <c r="W145" i="30"/>
  <c r="W144" i="30"/>
  <c r="W143" i="30"/>
  <c r="W141" i="30"/>
  <c r="W139" i="30"/>
  <c r="W137" i="30"/>
  <c r="W136" i="30"/>
  <c r="W135" i="30"/>
  <c r="W133" i="30"/>
  <c r="W132" i="30"/>
  <c r="W131" i="30"/>
  <c r="W130" i="30"/>
  <c r="W129" i="30"/>
  <c r="W128" i="30"/>
  <c r="W127" i="30"/>
  <c r="W125" i="30"/>
  <c r="W123" i="30"/>
  <c r="W122" i="30"/>
  <c r="W121" i="30"/>
  <c r="W120" i="30"/>
  <c r="W119" i="30"/>
  <c r="W118" i="30"/>
  <c r="W117" i="30"/>
  <c r="W116" i="30"/>
  <c r="W115" i="30"/>
  <c r="W114" i="30"/>
  <c r="W113" i="30"/>
  <c r="W112" i="30"/>
  <c r="W111" i="30"/>
  <c r="W109" i="30"/>
  <c r="W108" i="30"/>
  <c r="W107" i="30"/>
  <c r="W106" i="30"/>
  <c r="W105" i="30"/>
  <c r="W101" i="30"/>
  <c r="W100" i="30"/>
  <c r="W99" i="30"/>
  <c r="W98" i="30"/>
  <c r="W97" i="30"/>
  <c r="X92" i="30"/>
  <c r="W88" i="30"/>
  <c r="W87" i="30"/>
  <c r="W85" i="30"/>
  <c r="W83" i="30"/>
  <c r="W82" i="30"/>
  <c r="W80" i="30"/>
  <c r="W81" i="30" s="1"/>
  <c r="W79" i="30"/>
  <c r="W77" i="30"/>
  <c r="W91" i="30" s="1"/>
  <c r="W76" i="30"/>
  <c r="W90" i="30" s="1"/>
  <c r="U307" i="30"/>
  <c r="U306" i="30"/>
  <c r="U303" i="30" s="1"/>
  <c r="U305" i="30"/>
  <c r="U304" i="30"/>
  <c r="U302" i="30"/>
  <c r="U301" i="30"/>
  <c r="U300" i="30"/>
  <c r="V299" i="30"/>
  <c r="U299" i="30"/>
  <c r="V298" i="30"/>
  <c r="U298" i="30"/>
  <c r="U291" i="30"/>
  <c r="U290" i="30"/>
  <c r="U289" i="30"/>
  <c r="U288" i="30"/>
  <c r="U287" i="30"/>
  <c r="U286" i="30"/>
  <c r="U284" i="30"/>
  <c r="U283" i="30"/>
  <c r="U282" i="30"/>
  <c r="U281" i="30"/>
  <c r="U280" i="30"/>
  <c r="U278" i="30"/>
  <c r="U277" i="30"/>
  <c r="U276" i="30"/>
  <c r="U274" i="30"/>
  <c r="U273" i="30"/>
  <c r="U272" i="30"/>
  <c r="U271" i="30"/>
  <c r="U270" i="30"/>
  <c r="U268" i="30"/>
  <c r="U267" i="30"/>
  <c r="U266" i="30"/>
  <c r="U265" i="30"/>
  <c r="U264" i="30"/>
  <c r="U263" i="30"/>
  <c r="U260" i="30"/>
  <c r="U258" i="30"/>
  <c r="U256" i="30"/>
  <c r="U255" i="30"/>
  <c r="U254" i="30"/>
  <c r="U252" i="30"/>
  <c r="U251" i="30"/>
  <c r="U250" i="30"/>
  <c r="U249" i="30"/>
  <c r="U247" i="30"/>
  <c r="U246" i="30"/>
  <c r="U244" i="30"/>
  <c r="U242" i="30"/>
  <c r="U241" i="30"/>
  <c r="U240" i="30"/>
  <c r="U239" i="30"/>
  <c r="U238" i="30"/>
  <c r="U237" i="30"/>
  <c r="U236" i="30"/>
  <c r="U234" i="30"/>
  <c r="U232" i="30"/>
  <c r="U231" i="30"/>
  <c r="U230" i="30"/>
  <c r="U228" i="30"/>
  <c r="U227" i="30"/>
  <c r="U226" i="30"/>
  <c r="U225" i="30"/>
  <c r="U224" i="30"/>
  <c r="U222" i="30"/>
  <c r="U220" i="30"/>
  <c r="U219" i="30"/>
  <c r="U217" i="30"/>
  <c r="U216" i="30"/>
  <c r="U215" i="30"/>
  <c r="U207" i="30"/>
  <c r="U206" i="30"/>
  <c r="U204" i="30"/>
  <c r="U202" i="30"/>
  <c r="U201" i="30"/>
  <c r="U200" i="30"/>
  <c r="U199" i="30"/>
  <c r="U198" i="30"/>
  <c r="U196" i="30"/>
  <c r="U195" i="30"/>
  <c r="U188" i="30"/>
  <c r="U187" i="30"/>
  <c r="U186" i="30"/>
  <c r="U183" i="30"/>
  <c r="U182" i="30"/>
  <c r="U181" i="30"/>
  <c r="V180" i="30"/>
  <c r="V179" i="30"/>
  <c r="U172" i="30"/>
  <c r="U171" i="30"/>
  <c r="U170" i="30"/>
  <c r="U169" i="30"/>
  <c r="U168" i="30"/>
  <c r="U167" i="30"/>
  <c r="U166" i="30"/>
  <c r="U165" i="30"/>
  <c r="U164" i="30"/>
  <c r="U163" i="30"/>
  <c r="U162" i="30"/>
  <c r="U161" i="30"/>
  <c r="U159" i="30"/>
  <c r="U158" i="30"/>
  <c r="U157" i="30"/>
  <c r="U156" i="30"/>
  <c r="U155" i="30"/>
  <c r="U154" i="30"/>
  <c r="U153" i="30"/>
  <c r="U152" i="30"/>
  <c r="U151" i="30"/>
  <c r="U150" i="30"/>
  <c r="U149" i="30"/>
  <c r="U148" i="30"/>
  <c r="U147" i="30"/>
  <c r="U146" i="30"/>
  <c r="U145" i="30"/>
  <c r="U144" i="30"/>
  <c r="U141" i="30"/>
  <c r="U139" i="30"/>
  <c r="U137" i="30"/>
  <c r="U136" i="30"/>
  <c r="U135" i="30"/>
  <c r="U134" i="30"/>
  <c r="U133" i="30"/>
  <c r="U132" i="30"/>
  <c r="U131" i="30"/>
  <c r="U130" i="30"/>
  <c r="U128" i="30"/>
  <c r="U127" i="30"/>
  <c r="U125" i="30"/>
  <c r="U123" i="30"/>
  <c r="U122" i="30"/>
  <c r="U121" i="30"/>
  <c r="U120" i="30"/>
  <c r="U119" i="30"/>
  <c r="U118" i="30"/>
  <c r="U117" i="30"/>
  <c r="U115" i="30"/>
  <c r="U114" i="30"/>
  <c r="U113" i="30"/>
  <c r="U112" i="30"/>
  <c r="U111" i="30"/>
  <c r="U109" i="30"/>
  <c r="U108" i="30"/>
  <c r="U107" i="30"/>
  <c r="U106" i="30"/>
  <c r="U105" i="30"/>
  <c r="U104" i="30"/>
  <c r="U101" i="30"/>
  <c r="U100" i="30"/>
  <c r="U99" i="30"/>
  <c r="U98" i="30"/>
  <c r="U97" i="30"/>
  <c r="U96" i="30"/>
  <c r="U88" i="30"/>
  <c r="U87" i="30"/>
  <c r="U85" i="30"/>
  <c r="U83" i="30"/>
  <c r="U82" i="30"/>
  <c r="U80" i="30"/>
  <c r="U79" i="30"/>
  <c r="U77" i="30"/>
  <c r="U76" i="30"/>
  <c r="I185" i="30"/>
  <c r="I179" i="30"/>
  <c r="I177" i="30"/>
  <c r="I176" i="30" s="1"/>
  <c r="I174" i="30"/>
  <c r="I166" i="30"/>
  <c r="I160" i="30"/>
  <c r="U160" i="30" s="1"/>
  <c r="I156" i="30"/>
  <c r="I150" i="30"/>
  <c r="I143" i="30"/>
  <c r="U143" i="30" s="1"/>
  <c r="I142" i="30"/>
  <c r="W142" i="30" s="1"/>
  <c r="I140" i="30"/>
  <c r="W140" i="30" s="1"/>
  <c r="I138" i="30"/>
  <c r="W138" i="30" s="1"/>
  <c r="I134" i="30"/>
  <c r="W134" i="30" s="1"/>
  <c r="I129" i="30"/>
  <c r="U129" i="30" s="1"/>
  <c r="I126" i="30"/>
  <c r="W126" i="30" s="1"/>
  <c r="I124" i="30"/>
  <c r="W124" i="30" s="1"/>
  <c r="I116" i="30"/>
  <c r="U116" i="30" s="1"/>
  <c r="I114" i="30"/>
  <c r="I110" i="30"/>
  <c r="W110" i="30" s="1"/>
  <c r="I104" i="30"/>
  <c r="W104" i="30" s="1"/>
  <c r="I99" i="30"/>
  <c r="I95" i="30"/>
  <c r="I94" i="30"/>
  <c r="I92" i="30"/>
  <c r="I91" i="30"/>
  <c r="I90" i="30"/>
  <c r="I81" i="30"/>
  <c r="I84" i="30" s="1"/>
  <c r="I188" i="29"/>
  <c r="I187" i="29"/>
  <c r="I183" i="29"/>
  <c r="I182" i="29"/>
  <c r="I180" i="29"/>
  <c r="I179" i="29"/>
  <c r="I177" i="29"/>
  <c r="I174" i="29"/>
  <c r="I164" i="29"/>
  <c r="I143" i="29"/>
  <c r="I142" i="29"/>
  <c r="I130" i="29"/>
  <c r="I109" i="29"/>
  <c r="I108" i="29"/>
  <c r="I107" i="29" s="1"/>
  <c r="I104" i="29"/>
  <c r="I100" i="29"/>
  <c r="I99" i="29"/>
  <c r="I97" i="29"/>
  <c r="I96" i="29"/>
  <c r="I95" i="29"/>
  <c r="I86" i="29"/>
  <c r="W298" i="29"/>
  <c r="W297" i="29"/>
  <c r="W296" i="29" s="1"/>
  <c r="X295" i="29"/>
  <c r="X294" i="29"/>
  <c r="W292" i="29"/>
  <c r="W291" i="29"/>
  <c r="W290" i="29"/>
  <c r="W289" i="29"/>
  <c r="W288" i="29"/>
  <c r="W287" i="29"/>
  <c r="W286" i="29"/>
  <c r="W285" i="29"/>
  <c r="W284" i="29"/>
  <c r="W283" i="29"/>
  <c r="W282" i="29"/>
  <c r="W280" i="29"/>
  <c r="W279" i="29"/>
  <c r="W278" i="29"/>
  <c r="W277" i="29"/>
  <c r="W276" i="29"/>
  <c r="W275" i="29"/>
  <c r="W274" i="29"/>
  <c r="W273" i="29"/>
  <c r="W272" i="29"/>
  <c r="W271" i="29"/>
  <c r="W270" i="29"/>
  <c r="W269" i="29"/>
  <c r="W268" i="29"/>
  <c r="W267" i="29"/>
  <c r="W266" i="29"/>
  <c r="W265" i="29"/>
  <c r="W264" i="29"/>
  <c r="W263" i="29"/>
  <c r="W262" i="29"/>
  <c r="W261" i="29"/>
  <c r="W258" i="29"/>
  <c r="W257" i="29"/>
  <c r="W256" i="29"/>
  <c r="W255" i="29"/>
  <c r="W254" i="29"/>
  <c r="W253" i="29"/>
  <c r="W252" i="29"/>
  <c r="W251" i="29"/>
  <c r="W250" i="29"/>
  <c r="W249" i="29"/>
  <c r="W248" i="29"/>
  <c r="W246" i="29"/>
  <c r="W245" i="29"/>
  <c r="W244" i="29"/>
  <c r="W243" i="29"/>
  <c r="W242" i="29"/>
  <c r="W241" i="29"/>
  <c r="W240" i="29"/>
  <c r="W239" i="29"/>
  <c r="W238" i="29"/>
  <c r="W237" i="29"/>
  <c r="W236" i="29"/>
  <c r="W235" i="29"/>
  <c r="W234" i="29"/>
  <c r="W233" i="29"/>
  <c r="W232" i="29"/>
  <c r="W231" i="29"/>
  <c r="W230" i="29"/>
  <c r="W229" i="29"/>
  <c r="W228" i="29"/>
  <c r="W227" i="29"/>
  <c r="W223" i="29"/>
  <c r="W222" i="29"/>
  <c r="W221" i="29"/>
  <c r="W220" i="29"/>
  <c r="W219" i="29"/>
  <c r="X214" i="29"/>
  <c r="W213" i="29"/>
  <c r="W212" i="29"/>
  <c r="W210" i="29"/>
  <c r="W209" i="29"/>
  <c r="W216" i="29" s="1"/>
  <c r="W207" i="29"/>
  <c r="W214" i="29" s="1"/>
  <c r="W206" i="29"/>
  <c r="W205" i="29"/>
  <c r="W204" i="29"/>
  <c r="W203" i="29"/>
  <c r="W202" i="29"/>
  <c r="W217" i="29" s="1"/>
  <c r="W201" i="29"/>
  <c r="W199" i="29"/>
  <c r="W198" i="29"/>
  <c r="W181" i="29"/>
  <c r="X178" i="29"/>
  <c r="X177" i="29"/>
  <c r="W175" i="29"/>
  <c r="W173" i="29"/>
  <c r="W172" i="29"/>
  <c r="W171" i="29"/>
  <c r="W170" i="29"/>
  <c r="W169" i="29"/>
  <c r="W168" i="29"/>
  <c r="W167" i="29"/>
  <c r="W166" i="29"/>
  <c r="W165" i="29"/>
  <c r="W163" i="29"/>
  <c r="W162" i="29"/>
  <c r="W161" i="29"/>
  <c r="W160" i="29"/>
  <c r="W159" i="29"/>
  <c r="W158" i="29"/>
  <c r="W157" i="29"/>
  <c r="W156" i="29"/>
  <c r="W155" i="29"/>
  <c r="W154" i="29"/>
  <c r="W153" i="29"/>
  <c r="W152" i="29"/>
  <c r="W151" i="29"/>
  <c r="W150" i="29"/>
  <c r="W149" i="29"/>
  <c r="W148" i="29"/>
  <c r="W147" i="29"/>
  <c r="W146" i="29"/>
  <c r="W145" i="29"/>
  <c r="W144" i="29"/>
  <c r="W141" i="29"/>
  <c r="W140" i="29"/>
  <c r="W139" i="29"/>
  <c r="W138" i="29"/>
  <c r="W137" i="29"/>
  <c r="W136" i="29"/>
  <c r="W135" i="29"/>
  <c r="W134" i="29"/>
  <c r="W133" i="29"/>
  <c r="W132" i="29"/>
  <c r="W131" i="29"/>
  <c r="W129" i="29"/>
  <c r="W128" i="29"/>
  <c r="W127" i="29"/>
  <c r="W126" i="29"/>
  <c r="W125" i="29"/>
  <c r="W124" i="29"/>
  <c r="W123" i="29"/>
  <c r="W122" i="29"/>
  <c r="W121" i="29"/>
  <c r="W120" i="29"/>
  <c r="W119" i="29"/>
  <c r="W118" i="29"/>
  <c r="W117" i="29"/>
  <c r="W116" i="29"/>
  <c r="W115" i="29"/>
  <c r="W114" i="29"/>
  <c r="W113" i="29"/>
  <c r="W112" i="29"/>
  <c r="W111" i="29"/>
  <c r="W110" i="29"/>
  <c r="W106" i="29"/>
  <c r="W105" i="29"/>
  <c r="W103" i="29"/>
  <c r="W102" i="29"/>
  <c r="X97" i="29"/>
  <c r="W93" i="29"/>
  <c r="W92" i="29"/>
  <c r="W90" i="29"/>
  <c r="W88" i="29"/>
  <c r="W87" i="29"/>
  <c r="W85" i="29"/>
  <c r="W84" i="29"/>
  <c r="W82" i="29"/>
  <c r="W81" i="29"/>
  <c r="U308" i="29"/>
  <c r="U305" i="29" s="1"/>
  <c r="U307" i="29"/>
  <c r="U304" i="29" s="1"/>
  <c r="U306" i="29"/>
  <c r="U303" i="29"/>
  <c r="U302" i="29"/>
  <c r="U301" i="29"/>
  <c r="V300" i="29"/>
  <c r="U300" i="29"/>
  <c r="V299" i="29"/>
  <c r="U299" i="29"/>
  <c r="U292" i="29"/>
  <c r="U291" i="29"/>
  <c r="U290" i="29"/>
  <c r="U289" i="29"/>
  <c r="U288" i="29"/>
  <c r="U287" i="29"/>
  <c r="U286" i="29"/>
  <c r="U285" i="29"/>
  <c r="U284" i="29"/>
  <c r="U283" i="29"/>
  <c r="U282" i="29"/>
  <c r="U280" i="29"/>
  <c r="U279" i="29"/>
  <c r="U278" i="29"/>
  <c r="U277" i="29"/>
  <c r="U276" i="29"/>
  <c r="U275" i="29"/>
  <c r="U274" i="29"/>
  <c r="U273" i="29"/>
  <c r="U272" i="29"/>
  <c r="U271" i="29"/>
  <c r="U270" i="29"/>
  <c r="U269" i="29"/>
  <c r="U268" i="29"/>
  <c r="U267" i="29"/>
  <c r="U266" i="29"/>
  <c r="U265" i="29"/>
  <c r="U264" i="29"/>
  <c r="U263" i="29"/>
  <c r="U262" i="29"/>
  <c r="U261" i="29"/>
  <c r="U258" i="29"/>
  <c r="U257" i="29"/>
  <c r="U256" i="29"/>
  <c r="U255" i="29"/>
  <c r="U254" i="29"/>
  <c r="U253" i="29"/>
  <c r="U252" i="29"/>
  <c r="U251" i="29"/>
  <c r="U250" i="29"/>
  <c r="U249" i="29"/>
  <c r="U248" i="29"/>
  <c r="U246" i="29"/>
  <c r="U245" i="29"/>
  <c r="U244" i="29"/>
  <c r="U243" i="29"/>
  <c r="U242" i="29"/>
  <c r="U241" i="29"/>
  <c r="U240" i="29"/>
  <c r="U239" i="29"/>
  <c r="U238" i="29"/>
  <c r="U237" i="29"/>
  <c r="U236" i="29"/>
  <c r="U235" i="29"/>
  <c r="U234" i="29"/>
  <c r="U233" i="29"/>
  <c r="U232" i="29"/>
  <c r="U231" i="29"/>
  <c r="U230" i="29"/>
  <c r="U229" i="29"/>
  <c r="U228" i="29"/>
  <c r="U227" i="29"/>
  <c r="U223" i="29"/>
  <c r="U222" i="29"/>
  <c r="U221" i="29"/>
  <c r="U220" i="29"/>
  <c r="U219" i="29"/>
  <c r="U218" i="29"/>
  <c r="U210" i="29"/>
  <c r="U209" i="29"/>
  <c r="U207" i="29"/>
  <c r="U206" i="29"/>
  <c r="U205" i="29"/>
  <c r="U204" i="29"/>
  <c r="U203" i="29"/>
  <c r="U202" i="29"/>
  <c r="U201" i="29"/>
  <c r="U199" i="29"/>
  <c r="U198" i="29"/>
  <c r="U191" i="29"/>
  <c r="U190" i="29"/>
  <c r="U189" i="29"/>
  <c r="U186" i="29"/>
  <c r="U185" i="29"/>
  <c r="U184" i="29"/>
  <c r="V183" i="29"/>
  <c r="V182" i="29"/>
  <c r="U175" i="29"/>
  <c r="U173" i="29"/>
  <c r="U172" i="29"/>
  <c r="U171" i="29"/>
  <c r="U170" i="29"/>
  <c r="U169" i="29"/>
  <c r="U168" i="29"/>
  <c r="U167" i="29"/>
  <c r="U166" i="29"/>
  <c r="U165" i="29"/>
  <c r="U163" i="29"/>
  <c r="U162" i="29"/>
  <c r="U161" i="29"/>
  <c r="U160" i="29"/>
  <c r="U159" i="29"/>
  <c r="U158" i="29"/>
  <c r="U157" i="29"/>
  <c r="U156" i="29"/>
  <c r="U155" i="29"/>
  <c r="U154" i="29"/>
  <c r="U153" i="29"/>
  <c r="U152" i="29"/>
  <c r="U151" i="29"/>
  <c r="U150" i="29"/>
  <c r="U149" i="29"/>
  <c r="U148" i="29"/>
  <c r="U147" i="29"/>
  <c r="U146" i="29"/>
  <c r="U145" i="29"/>
  <c r="U144" i="29"/>
  <c r="U141" i="29"/>
  <c r="U140" i="29"/>
  <c r="U139" i="29"/>
  <c r="U138" i="29"/>
  <c r="U137" i="29"/>
  <c r="U136" i="29"/>
  <c r="U135" i="29"/>
  <c r="U134" i="29"/>
  <c r="U133" i="29"/>
  <c r="U132" i="29"/>
  <c r="U131" i="29"/>
  <c r="U129" i="29"/>
  <c r="U128" i="29"/>
  <c r="U127" i="29"/>
  <c r="U126" i="29"/>
  <c r="U125" i="29"/>
  <c r="U124" i="29"/>
  <c r="U123" i="29"/>
  <c r="U122" i="29"/>
  <c r="U121" i="29"/>
  <c r="U120" i="29"/>
  <c r="U119" i="29"/>
  <c r="U118" i="29"/>
  <c r="U117" i="29"/>
  <c r="U116" i="29"/>
  <c r="U115" i="29"/>
  <c r="U114" i="29"/>
  <c r="U113" i="29"/>
  <c r="U112" i="29"/>
  <c r="U111" i="29"/>
  <c r="U110" i="29"/>
  <c r="U106" i="29"/>
  <c r="U105" i="29"/>
  <c r="U103" i="29"/>
  <c r="U102" i="29"/>
  <c r="U101" i="29"/>
  <c r="U93" i="29"/>
  <c r="U92" i="29"/>
  <c r="U90" i="29"/>
  <c r="U88" i="29"/>
  <c r="U87" i="29"/>
  <c r="U85" i="29"/>
  <c r="U84" i="29"/>
  <c r="U82" i="29"/>
  <c r="U81" i="29"/>
  <c r="W297" i="24"/>
  <c r="X294" i="24"/>
  <c r="X293" i="24"/>
  <c r="W291" i="24"/>
  <c r="W290" i="24"/>
  <c r="W289" i="24"/>
  <c r="W288" i="24"/>
  <c r="W287" i="24"/>
  <c r="W286" i="24"/>
  <c r="W284" i="24"/>
  <c r="W283" i="24"/>
  <c r="W282" i="24"/>
  <c r="W281" i="24"/>
  <c r="W280" i="24"/>
  <c r="W278" i="24"/>
  <c r="W277" i="24"/>
  <c r="W276" i="24"/>
  <c r="W274" i="24"/>
  <c r="W273" i="24"/>
  <c r="W272" i="24"/>
  <c r="W271" i="24"/>
  <c r="W270" i="24"/>
  <c r="W268" i="24"/>
  <c r="W267" i="24"/>
  <c r="W266" i="24"/>
  <c r="W265" i="24"/>
  <c r="W264" i="24"/>
  <c r="W263" i="24"/>
  <c r="W260" i="24"/>
  <c r="W258" i="24"/>
  <c r="W256" i="24"/>
  <c r="W255" i="24"/>
  <c r="W254" i="24"/>
  <c r="W252" i="24"/>
  <c r="W251" i="24"/>
  <c r="W250" i="24"/>
  <c r="W249" i="24"/>
  <c r="W247" i="24"/>
  <c r="W246" i="24"/>
  <c r="W244" i="24"/>
  <c r="W242" i="24"/>
  <c r="W241" i="24"/>
  <c r="W240" i="24"/>
  <c r="W239" i="24"/>
  <c r="W238" i="24"/>
  <c r="W237" i="24"/>
  <c r="W236" i="24"/>
  <c r="W234" i="24"/>
  <c r="W232" i="24"/>
  <c r="W231" i="24"/>
  <c r="W230" i="24"/>
  <c r="W228" i="24"/>
  <c r="W227" i="24"/>
  <c r="W226" i="24"/>
  <c r="W225" i="24"/>
  <c r="W224" i="24"/>
  <c r="W220" i="24"/>
  <c r="W219" i="24"/>
  <c r="W217" i="24"/>
  <c r="W216" i="24"/>
  <c r="X211" i="24"/>
  <c r="W209" i="24"/>
  <c r="W207" i="24"/>
  <c r="W206" i="24"/>
  <c r="W213" i="24" s="1"/>
  <c r="W204" i="24"/>
  <c r="W211" i="24" s="1"/>
  <c r="W202" i="24"/>
  <c r="W201" i="24"/>
  <c r="W199" i="24"/>
  <c r="W200" i="24" s="1"/>
  <c r="W198" i="24"/>
  <c r="W196" i="24"/>
  <c r="W210" i="24" s="1"/>
  <c r="W195" i="24"/>
  <c r="W178" i="24"/>
  <c r="X175" i="24"/>
  <c r="X174" i="24"/>
  <c r="W172" i="24"/>
  <c r="W171" i="24"/>
  <c r="W170" i="24"/>
  <c r="W169" i="24"/>
  <c r="W168" i="24"/>
  <c r="W167" i="24"/>
  <c r="W165" i="24"/>
  <c r="W164" i="24"/>
  <c r="W163" i="24"/>
  <c r="W162" i="24"/>
  <c r="W161" i="24"/>
  <c r="W159" i="24"/>
  <c r="W158" i="24"/>
  <c r="W157" i="24"/>
  <c r="W155" i="24"/>
  <c r="W154" i="24"/>
  <c r="W153" i="24"/>
  <c r="W152" i="24"/>
  <c r="W151" i="24"/>
  <c r="W149" i="24"/>
  <c r="W148" i="24"/>
  <c r="W147" i="24"/>
  <c r="W146" i="24"/>
  <c r="W145" i="24"/>
  <c r="W144" i="24"/>
  <c r="W141" i="24"/>
  <c r="W140" i="24"/>
  <c r="W139" i="24"/>
  <c r="W137" i="24"/>
  <c r="W136" i="24"/>
  <c r="W135" i="24"/>
  <c r="W133" i="24"/>
  <c r="W132" i="24"/>
  <c r="W131" i="24"/>
  <c r="W130" i="24"/>
  <c r="W128" i="24"/>
  <c r="W127" i="24"/>
  <c r="W125" i="24"/>
  <c r="W123" i="24"/>
  <c r="W122" i="24"/>
  <c r="W121" i="24"/>
  <c r="W120" i="24"/>
  <c r="W119" i="24"/>
  <c r="W118" i="24"/>
  <c r="W117" i="24"/>
  <c r="W115" i="24"/>
  <c r="W113" i="24"/>
  <c r="W112" i="24"/>
  <c r="W111" i="24"/>
  <c r="W110" i="24"/>
  <c r="W109" i="24"/>
  <c r="W108" i="24"/>
  <c r="W107" i="24"/>
  <c r="W106" i="24"/>
  <c r="W105" i="24"/>
  <c r="W101" i="24"/>
  <c r="W100" i="24"/>
  <c r="W98" i="24"/>
  <c r="W97" i="24"/>
  <c r="X92" i="24"/>
  <c r="W88" i="24"/>
  <c r="W87" i="24"/>
  <c r="W85" i="24"/>
  <c r="W83" i="24"/>
  <c r="W82" i="24"/>
  <c r="W80" i="24"/>
  <c r="W81" i="24" s="1"/>
  <c r="W79" i="24"/>
  <c r="W77" i="24"/>
  <c r="W91" i="24" s="1"/>
  <c r="W76" i="24"/>
  <c r="W90" i="24" s="1"/>
  <c r="U306" i="24"/>
  <c r="U305" i="24"/>
  <c r="U302" i="24"/>
  <c r="U301" i="24"/>
  <c r="U298" i="24" s="1"/>
  <c r="U300" i="24"/>
  <c r="V299" i="24"/>
  <c r="U299" i="24"/>
  <c r="V298" i="24"/>
  <c r="U291" i="24"/>
  <c r="U290" i="24"/>
  <c r="U289" i="24"/>
  <c r="U288" i="24"/>
  <c r="U287" i="24"/>
  <c r="U286" i="24"/>
  <c r="U284" i="24"/>
  <c r="U283" i="24"/>
  <c r="U282" i="24"/>
  <c r="U281" i="24"/>
  <c r="U280" i="24"/>
  <c r="U278" i="24"/>
  <c r="U277" i="24"/>
  <c r="U276" i="24"/>
  <c r="U274" i="24"/>
  <c r="U273" i="24"/>
  <c r="U272" i="24"/>
  <c r="U271" i="24"/>
  <c r="U270" i="24"/>
  <c r="U268" i="24"/>
  <c r="U267" i="24"/>
  <c r="U266" i="24"/>
  <c r="U265" i="24"/>
  <c r="U264" i="24"/>
  <c r="U263" i="24"/>
  <c r="U260" i="24"/>
  <c r="U258" i="24"/>
  <c r="U256" i="24"/>
  <c r="U255" i="24"/>
  <c r="U254" i="24"/>
  <c r="U252" i="24"/>
  <c r="U251" i="24"/>
  <c r="U250" i="24"/>
  <c r="U249" i="24"/>
  <c r="U247" i="24"/>
  <c r="U246" i="24"/>
  <c r="U244" i="24"/>
  <c r="U242" i="24"/>
  <c r="U241" i="24"/>
  <c r="U240" i="24"/>
  <c r="U239" i="24"/>
  <c r="U238" i="24"/>
  <c r="U237" i="24"/>
  <c r="U236" i="24"/>
  <c r="U234" i="24"/>
  <c r="U232" i="24"/>
  <c r="U231" i="24"/>
  <c r="U230" i="24"/>
  <c r="U228" i="24"/>
  <c r="U227" i="24"/>
  <c r="U226" i="24"/>
  <c r="U225" i="24"/>
  <c r="U224" i="24"/>
  <c r="U220" i="24"/>
  <c r="U219" i="24"/>
  <c r="U217" i="24"/>
  <c r="U216" i="24"/>
  <c r="U215" i="24"/>
  <c r="U207" i="24"/>
  <c r="U206" i="24"/>
  <c r="U204" i="24"/>
  <c r="U202" i="24"/>
  <c r="U201" i="24"/>
  <c r="U199" i="24"/>
  <c r="U198" i="24"/>
  <c r="U196" i="24"/>
  <c r="U195" i="24"/>
  <c r="U188" i="24"/>
  <c r="U187" i="24"/>
  <c r="U186" i="24"/>
  <c r="U183" i="24"/>
  <c r="U182" i="24"/>
  <c r="U181" i="24"/>
  <c r="V180" i="24"/>
  <c r="V179" i="24"/>
  <c r="U172" i="24"/>
  <c r="U171" i="24"/>
  <c r="U170" i="24"/>
  <c r="U169" i="24"/>
  <c r="U168" i="24"/>
  <c r="U167" i="24"/>
  <c r="U165" i="24"/>
  <c r="U164" i="24"/>
  <c r="U163" i="24"/>
  <c r="U162" i="24"/>
  <c r="U161" i="24"/>
  <c r="U159" i="24"/>
  <c r="U158" i="24"/>
  <c r="U157" i="24"/>
  <c r="U155" i="24"/>
  <c r="U154" i="24"/>
  <c r="U153" i="24"/>
  <c r="U152" i="24"/>
  <c r="U151" i="24"/>
  <c r="U149" i="24"/>
  <c r="U148" i="24"/>
  <c r="U147" i="24"/>
  <c r="U146" i="24"/>
  <c r="U145" i="24"/>
  <c r="U144" i="24"/>
  <c r="U141" i="24"/>
  <c r="U139" i="24"/>
  <c r="U137" i="24"/>
  <c r="U136" i="24"/>
  <c r="U135" i="24"/>
  <c r="U134" i="24"/>
  <c r="U133" i="24"/>
  <c r="U132" i="24"/>
  <c r="U131" i="24"/>
  <c r="U130" i="24"/>
  <c r="U128" i="24"/>
  <c r="U127" i="24"/>
  <c r="U125" i="24"/>
  <c r="U123" i="24"/>
  <c r="U122" i="24"/>
  <c r="U121" i="24"/>
  <c r="U120" i="24"/>
  <c r="U119" i="24"/>
  <c r="U118" i="24"/>
  <c r="U117" i="24"/>
  <c r="U115" i="24"/>
  <c r="U113" i="24"/>
  <c r="U112" i="24"/>
  <c r="U111" i="24"/>
  <c r="U110" i="24"/>
  <c r="U109" i="24"/>
  <c r="U108" i="24"/>
  <c r="U107" i="24"/>
  <c r="U106" i="24"/>
  <c r="U105" i="24"/>
  <c r="U101" i="24"/>
  <c r="U100" i="24"/>
  <c r="U99" i="24"/>
  <c r="U98" i="24"/>
  <c r="U97" i="24"/>
  <c r="U96" i="24"/>
  <c r="U88" i="24"/>
  <c r="U87" i="24"/>
  <c r="U85" i="24"/>
  <c r="U83" i="24"/>
  <c r="U82" i="24"/>
  <c r="U80" i="24"/>
  <c r="U79" i="24"/>
  <c r="U77" i="24"/>
  <c r="U76" i="24"/>
  <c r="I185" i="24"/>
  <c r="I184" i="24"/>
  <c r="I180" i="24"/>
  <c r="I179" i="24"/>
  <c r="I177" i="24"/>
  <c r="I176" i="24"/>
  <c r="I174" i="24"/>
  <c r="I166" i="24"/>
  <c r="I160" i="24"/>
  <c r="U160" i="24" s="1"/>
  <c r="I156" i="24"/>
  <c r="W156" i="24" s="1"/>
  <c r="I150" i="24"/>
  <c r="W150" i="24" s="1"/>
  <c r="I143" i="24"/>
  <c r="W143" i="24" s="1"/>
  <c r="I140" i="24"/>
  <c r="U140" i="24" s="1"/>
  <c r="I138" i="24"/>
  <c r="W138" i="24" s="1"/>
  <c r="I134" i="24"/>
  <c r="W134" i="24" s="1"/>
  <c r="I129" i="24"/>
  <c r="U129" i="24" s="1"/>
  <c r="I126" i="24"/>
  <c r="W126" i="24" s="1"/>
  <c r="I124" i="24"/>
  <c r="W124" i="24" s="1"/>
  <c r="I116" i="24"/>
  <c r="U116" i="24" s="1"/>
  <c r="I114" i="24"/>
  <c r="U114" i="24" s="1"/>
  <c r="I110" i="24"/>
  <c r="I104" i="24"/>
  <c r="U104" i="24" s="1"/>
  <c r="I99" i="24"/>
  <c r="W99" i="24" s="1"/>
  <c r="I95" i="24"/>
  <c r="I94" i="24"/>
  <c r="I92" i="24"/>
  <c r="I91" i="24"/>
  <c r="I90" i="24"/>
  <c r="I81" i="24"/>
  <c r="I84" i="24" s="1"/>
  <c r="W298" i="23"/>
  <c r="X295" i="23"/>
  <c r="X294" i="23"/>
  <c r="W292" i="23"/>
  <c r="W290" i="23"/>
  <c r="W289" i="23"/>
  <c r="W288" i="23"/>
  <c r="W287" i="23"/>
  <c r="W286" i="23"/>
  <c r="W285" i="23"/>
  <c r="W284" i="23"/>
  <c r="W283" i="23"/>
  <c r="W282" i="23"/>
  <c r="W280" i="23"/>
  <c r="W279" i="23"/>
  <c r="W278" i="23"/>
  <c r="W277" i="23"/>
  <c r="W276" i="23"/>
  <c r="W275" i="23"/>
  <c r="W274" i="23"/>
  <c r="W273" i="23"/>
  <c r="W272" i="23"/>
  <c r="W271" i="23"/>
  <c r="W270" i="23"/>
  <c r="W269" i="23"/>
  <c r="W268" i="23"/>
  <c r="W267" i="23"/>
  <c r="W266" i="23"/>
  <c r="W265" i="23"/>
  <c r="W264" i="23"/>
  <c r="W263" i="23"/>
  <c r="W262" i="23"/>
  <c r="W261" i="23"/>
  <c r="W258" i="23"/>
  <c r="W257" i="23"/>
  <c r="W256" i="23"/>
  <c r="W255" i="23"/>
  <c r="W254" i="23"/>
  <c r="W253" i="23"/>
  <c r="W252" i="23"/>
  <c r="W251" i="23"/>
  <c r="W250" i="23"/>
  <c r="W249" i="23"/>
  <c r="W248" i="23"/>
  <c r="W246" i="23"/>
  <c r="W245" i="23"/>
  <c r="W244" i="23"/>
  <c r="W243" i="23"/>
  <c r="W242" i="23"/>
  <c r="W241" i="23"/>
  <c r="W240" i="23"/>
  <c r="W239" i="23"/>
  <c r="W238" i="23"/>
  <c r="W237" i="23"/>
  <c r="W236" i="23"/>
  <c r="W235" i="23"/>
  <c r="W234" i="23"/>
  <c r="W233" i="23"/>
  <c r="W232" i="23"/>
  <c r="W231" i="23"/>
  <c r="W230" i="23"/>
  <c r="W229" i="23"/>
  <c r="W228" i="23"/>
  <c r="W227" i="23"/>
  <c r="W223" i="23"/>
  <c r="W222" i="23"/>
  <c r="W220" i="23"/>
  <c r="W219" i="23"/>
  <c r="X214" i="23"/>
  <c r="W210" i="23"/>
  <c r="W217" i="23" s="1"/>
  <c r="W209" i="23"/>
  <c r="W216" i="23" s="1"/>
  <c r="W207" i="23"/>
  <c r="W214" i="23" s="1"/>
  <c r="W205" i="23"/>
  <c r="W204" i="23"/>
  <c r="W202" i="23"/>
  <c r="W294" i="23" s="1"/>
  <c r="W201" i="23"/>
  <c r="W199" i="23"/>
  <c r="W198" i="23"/>
  <c r="W181" i="23"/>
  <c r="X178" i="23"/>
  <c r="X177" i="23"/>
  <c r="W175" i="23"/>
  <c r="W173" i="23"/>
  <c r="W172" i="23"/>
  <c r="W171" i="23"/>
  <c r="W170" i="23"/>
  <c r="W169" i="23"/>
  <c r="W168" i="23"/>
  <c r="W167" i="23"/>
  <c r="W166" i="23"/>
  <c r="W165" i="23"/>
  <c r="W163" i="23"/>
  <c r="W162" i="23"/>
  <c r="W161" i="23"/>
  <c r="W160" i="23"/>
  <c r="W159" i="23"/>
  <c r="W158" i="23"/>
  <c r="W157" i="23"/>
  <c r="W156" i="23"/>
  <c r="W155" i="23"/>
  <c r="W154" i="23"/>
  <c r="W153" i="23"/>
  <c r="W152" i="23"/>
  <c r="W151" i="23"/>
  <c r="W150" i="23"/>
  <c r="W149" i="23"/>
  <c r="W148" i="23"/>
  <c r="W147" i="23"/>
  <c r="W146" i="23"/>
  <c r="W145" i="23"/>
  <c r="W144" i="23"/>
  <c r="W141" i="23"/>
  <c r="W140" i="23"/>
  <c r="W139" i="23"/>
  <c r="W138" i="23"/>
  <c r="W137" i="23"/>
  <c r="W136" i="23"/>
  <c r="W135" i="23"/>
  <c r="W134" i="23"/>
  <c r="W133" i="23"/>
  <c r="W132" i="23"/>
  <c r="W131" i="23"/>
  <c r="W129" i="23"/>
  <c r="W128" i="23"/>
  <c r="W127" i="23"/>
  <c r="W126" i="23"/>
  <c r="W125" i="23"/>
  <c r="W124" i="23"/>
  <c r="W123" i="23"/>
  <c r="W122" i="23"/>
  <c r="W121" i="23"/>
  <c r="W120" i="23"/>
  <c r="W119" i="23"/>
  <c r="W118" i="23"/>
  <c r="W117" i="23"/>
  <c r="W116" i="23"/>
  <c r="W115" i="23"/>
  <c r="W114" i="23"/>
  <c r="W113" i="23"/>
  <c r="W112" i="23"/>
  <c r="W111" i="23"/>
  <c r="W110" i="23"/>
  <c r="W106" i="23"/>
  <c r="W105" i="23"/>
  <c r="W103" i="23"/>
  <c r="W102" i="23"/>
  <c r="X97" i="23"/>
  <c r="W93" i="23"/>
  <c r="W92" i="23"/>
  <c r="W90" i="23"/>
  <c r="W88" i="23"/>
  <c r="W87" i="23"/>
  <c r="W85" i="23"/>
  <c r="W84" i="23"/>
  <c r="W82" i="23"/>
  <c r="W81" i="23"/>
  <c r="U308" i="23"/>
  <c r="U305" i="23" s="1"/>
  <c r="U307" i="23"/>
  <c r="U304" i="23" s="1"/>
  <c r="U306" i="23"/>
  <c r="U303" i="23"/>
  <c r="U300" i="23" s="1"/>
  <c r="U302" i="23"/>
  <c r="U299" i="23" s="1"/>
  <c r="U301" i="23"/>
  <c r="V300" i="23"/>
  <c r="V299" i="23"/>
  <c r="U292" i="23"/>
  <c r="U290" i="23"/>
  <c r="U289" i="23"/>
  <c r="U288" i="23"/>
  <c r="U287" i="23"/>
  <c r="U286" i="23"/>
  <c r="U285" i="23"/>
  <c r="U284" i="23"/>
  <c r="U283" i="23"/>
  <c r="U282" i="23"/>
  <c r="U280" i="23"/>
  <c r="U279" i="23"/>
  <c r="U278" i="23"/>
  <c r="U277" i="23"/>
  <c r="U276" i="23"/>
  <c r="U275" i="23"/>
  <c r="U274" i="23"/>
  <c r="U273" i="23"/>
  <c r="U272" i="23"/>
  <c r="U271" i="23"/>
  <c r="U270" i="23"/>
  <c r="U269" i="23"/>
  <c r="U268" i="23"/>
  <c r="U267" i="23"/>
  <c r="U266" i="23"/>
  <c r="U265" i="23"/>
  <c r="U264" i="23"/>
  <c r="U263" i="23"/>
  <c r="U262" i="23"/>
  <c r="U261" i="23"/>
  <c r="U258" i="23"/>
  <c r="U257" i="23"/>
  <c r="U256" i="23"/>
  <c r="U255" i="23"/>
  <c r="U254" i="23"/>
  <c r="U253" i="23"/>
  <c r="U252" i="23"/>
  <c r="U251" i="23"/>
  <c r="U250" i="23"/>
  <c r="U249" i="23"/>
  <c r="U248" i="23"/>
  <c r="U246" i="23"/>
  <c r="U245" i="23"/>
  <c r="U244" i="23"/>
  <c r="U243" i="23"/>
  <c r="U242" i="23"/>
  <c r="U241" i="23"/>
  <c r="U240" i="23"/>
  <c r="U239" i="23"/>
  <c r="U238" i="23"/>
  <c r="U237" i="23"/>
  <c r="U236" i="23"/>
  <c r="U235" i="23"/>
  <c r="U234" i="23"/>
  <c r="U233" i="23"/>
  <c r="U232" i="23"/>
  <c r="U231" i="23"/>
  <c r="U230" i="23"/>
  <c r="U229" i="23"/>
  <c r="U228" i="23"/>
  <c r="U227" i="23"/>
  <c r="U223" i="23"/>
  <c r="U222" i="23"/>
  <c r="U220" i="23"/>
  <c r="U219" i="23"/>
  <c r="U218" i="23"/>
  <c r="U210" i="23"/>
  <c r="U209" i="23"/>
  <c r="U207" i="23"/>
  <c r="U205" i="23"/>
  <c r="U204" i="23"/>
  <c r="U202" i="23"/>
  <c r="U201" i="23"/>
  <c r="U199" i="23"/>
  <c r="U198" i="23"/>
  <c r="U191" i="23"/>
  <c r="U190" i="23"/>
  <c r="U189" i="23"/>
  <c r="U186" i="23"/>
  <c r="U185" i="23"/>
  <c r="U184" i="23"/>
  <c r="V183" i="23"/>
  <c r="V182" i="23"/>
  <c r="U175" i="23"/>
  <c r="U173" i="23"/>
  <c r="U172" i="23"/>
  <c r="U171" i="23"/>
  <c r="U170" i="23"/>
  <c r="U169" i="23"/>
  <c r="U168" i="23"/>
  <c r="U167" i="23"/>
  <c r="U166" i="23"/>
  <c r="U165" i="23"/>
  <c r="U163" i="23"/>
  <c r="U162" i="23"/>
  <c r="U161" i="23"/>
  <c r="U160" i="23"/>
  <c r="U159" i="23"/>
  <c r="U158" i="23"/>
  <c r="U157" i="23"/>
  <c r="U156" i="23"/>
  <c r="U155" i="23"/>
  <c r="U154" i="23"/>
  <c r="U153" i="23"/>
  <c r="U152" i="23"/>
  <c r="U151" i="23"/>
  <c r="U150" i="23"/>
  <c r="U149" i="23"/>
  <c r="U148" i="23"/>
  <c r="U147" i="23"/>
  <c r="U146" i="23"/>
  <c r="U145" i="23"/>
  <c r="U144" i="23"/>
  <c r="U141" i="23"/>
  <c r="U140" i="23"/>
  <c r="U139" i="23"/>
  <c r="U138" i="23"/>
  <c r="U137" i="23"/>
  <c r="U136" i="23"/>
  <c r="U135" i="23"/>
  <c r="U134" i="23"/>
  <c r="U133" i="23"/>
  <c r="U132" i="23"/>
  <c r="U131" i="23"/>
  <c r="U129" i="23"/>
  <c r="U128" i="23"/>
  <c r="U127" i="23"/>
  <c r="U126" i="23"/>
  <c r="U125" i="23"/>
  <c r="U124" i="23"/>
  <c r="U123" i="23"/>
  <c r="U122" i="23"/>
  <c r="U121" i="23"/>
  <c r="U120" i="23"/>
  <c r="U119" i="23"/>
  <c r="U118" i="23"/>
  <c r="U117" i="23"/>
  <c r="U116" i="23"/>
  <c r="U115" i="23"/>
  <c r="U114" i="23"/>
  <c r="U113" i="23"/>
  <c r="U112" i="23"/>
  <c r="U111" i="23"/>
  <c r="U110" i="23"/>
  <c r="U106" i="23"/>
  <c r="U105" i="23"/>
  <c r="U103" i="23"/>
  <c r="U102" i="23"/>
  <c r="U101" i="23"/>
  <c r="U93" i="23"/>
  <c r="U92" i="23"/>
  <c r="U90" i="23"/>
  <c r="U88" i="23"/>
  <c r="U87" i="23"/>
  <c r="U85" i="23"/>
  <c r="U84" i="23"/>
  <c r="U82" i="23"/>
  <c r="U81" i="23"/>
  <c r="I188" i="23"/>
  <c r="I187" i="23"/>
  <c r="I183" i="23"/>
  <c r="I182" i="23"/>
  <c r="I180" i="23"/>
  <c r="I179" i="23"/>
  <c r="I177" i="23"/>
  <c r="I174" i="23"/>
  <c r="I164" i="23"/>
  <c r="I143" i="23"/>
  <c r="I130" i="23"/>
  <c r="I109" i="23"/>
  <c r="I104" i="23"/>
  <c r="I100" i="23"/>
  <c r="I99" i="23"/>
  <c r="I97" i="23"/>
  <c r="I96" i="23"/>
  <c r="I95" i="23"/>
  <c r="I86" i="23"/>
  <c r="I89" i="23" s="1"/>
  <c r="T222" i="22"/>
  <c r="S222" i="22"/>
  <c r="W297" i="22"/>
  <c r="W296" i="22"/>
  <c r="W295" i="22" s="1"/>
  <c r="X294" i="22"/>
  <c r="X293" i="22"/>
  <c r="W291" i="22"/>
  <c r="W290" i="22"/>
  <c r="W289" i="22"/>
  <c r="W288" i="22"/>
  <c r="W287" i="22"/>
  <c r="W286" i="22"/>
  <c r="W284" i="22"/>
  <c r="W283" i="22"/>
  <c r="W282" i="22"/>
  <c r="W281" i="22"/>
  <c r="W280" i="22"/>
  <c r="W278" i="22"/>
  <c r="W277" i="22"/>
  <c r="W276" i="22"/>
  <c r="W274" i="22"/>
  <c r="W273" i="22"/>
  <c r="W272" i="22"/>
  <c r="W271" i="22"/>
  <c r="W270" i="22"/>
  <c r="W268" i="22"/>
  <c r="W267" i="22"/>
  <c r="W266" i="22"/>
  <c r="W265" i="22"/>
  <c r="W264" i="22"/>
  <c r="W263" i="22"/>
  <c r="W260" i="22"/>
  <c r="W258" i="22"/>
  <c r="W256" i="22"/>
  <c r="W255" i="22"/>
  <c r="W254" i="22"/>
  <c r="W252" i="22"/>
  <c r="W251" i="22"/>
  <c r="W250" i="22"/>
  <c r="W249" i="22"/>
  <c r="W247" i="22"/>
  <c r="W246" i="22"/>
  <c r="W244" i="22"/>
  <c r="W242" i="22"/>
  <c r="W241" i="22"/>
  <c r="W240" i="22"/>
  <c r="W239" i="22"/>
  <c r="W238" i="22"/>
  <c r="W237" i="22"/>
  <c r="W236" i="22"/>
  <c r="W234" i="22"/>
  <c r="W232" i="22"/>
  <c r="W231" i="22"/>
  <c r="W230" i="22"/>
  <c r="W228" i="22"/>
  <c r="W227" i="22"/>
  <c r="W226" i="22"/>
  <c r="W225" i="22"/>
  <c r="W224" i="22"/>
  <c r="W222" i="22"/>
  <c r="W220" i="22"/>
  <c r="W219" i="22"/>
  <c r="W217" i="22"/>
  <c r="W216" i="22"/>
  <c r="X211" i="22"/>
  <c r="W207" i="22"/>
  <c r="W206" i="22"/>
  <c r="W204" i="22"/>
  <c r="W203" i="22"/>
  <c r="W202" i="22"/>
  <c r="W201" i="22"/>
  <c r="W199" i="22"/>
  <c r="W200" i="22" s="1"/>
  <c r="W198" i="22"/>
  <c r="W213" i="22" s="1"/>
  <c r="W196" i="22"/>
  <c r="W210" i="22" s="1"/>
  <c r="W195" i="22"/>
  <c r="W209" i="22" s="1"/>
  <c r="W178" i="22"/>
  <c r="W177" i="22"/>
  <c r="X175" i="22"/>
  <c r="X174" i="22"/>
  <c r="W172" i="22"/>
  <c r="W171" i="22"/>
  <c r="W170" i="22"/>
  <c r="W169" i="22"/>
  <c r="W168" i="22"/>
  <c r="W167" i="22"/>
  <c r="W165" i="22"/>
  <c r="W164" i="22"/>
  <c r="W163" i="22"/>
  <c r="W162" i="22"/>
  <c r="W161" i="22"/>
  <c r="W160" i="22"/>
  <c r="W159" i="22"/>
  <c r="W158" i="22"/>
  <c r="W157" i="22"/>
  <c r="W155" i="22"/>
  <c r="W154" i="22"/>
  <c r="W153" i="22"/>
  <c r="W152" i="22"/>
  <c r="W151" i="22"/>
  <c r="W150" i="22"/>
  <c r="W149" i="22"/>
  <c r="W148" i="22"/>
  <c r="W147" i="22"/>
  <c r="W146" i="22"/>
  <c r="W145" i="22"/>
  <c r="W144" i="22"/>
  <c r="W141" i="22"/>
  <c r="W139" i="22"/>
  <c r="W137" i="22"/>
  <c r="W136" i="22"/>
  <c r="W135" i="22"/>
  <c r="W133" i="22"/>
  <c r="W132" i="22"/>
  <c r="W131" i="22"/>
  <c r="W130" i="22"/>
  <c r="W128" i="22"/>
  <c r="W127" i="22"/>
  <c r="W125" i="22"/>
  <c r="W123" i="22"/>
  <c r="W122" i="22"/>
  <c r="W121" i="22"/>
  <c r="W120" i="22"/>
  <c r="W119" i="22"/>
  <c r="W118" i="22"/>
  <c r="W117" i="22"/>
  <c r="W115" i="22"/>
  <c r="W113" i="22"/>
  <c r="W112" i="22"/>
  <c r="W111" i="22"/>
  <c r="W110" i="22"/>
  <c r="W109" i="22"/>
  <c r="W108" i="22"/>
  <c r="W107" i="22"/>
  <c r="W106" i="22"/>
  <c r="W105" i="22"/>
  <c r="W101" i="22"/>
  <c r="W100" i="22"/>
  <c r="W98" i="22"/>
  <c r="W97" i="22"/>
  <c r="X92" i="22"/>
  <c r="W88" i="22"/>
  <c r="W87" i="22"/>
  <c r="W85" i="22"/>
  <c r="W83" i="22"/>
  <c r="W82" i="22"/>
  <c r="W80" i="22"/>
  <c r="W79" i="22"/>
  <c r="W77" i="22"/>
  <c r="W76" i="22"/>
  <c r="W90" i="22" s="1"/>
  <c r="U307" i="22"/>
  <c r="U306" i="22"/>
  <c r="U305" i="22"/>
  <c r="U304" i="22"/>
  <c r="U303" i="22"/>
  <c r="U302" i="22"/>
  <c r="U299" i="22" s="1"/>
  <c r="U301" i="22"/>
  <c r="U300" i="22"/>
  <c r="V299" i="22"/>
  <c r="V298" i="22"/>
  <c r="U298" i="22"/>
  <c r="U291" i="22"/>
  <c r="U290" i="22"/>
  <c r="U289" i="22"/>
  <c r="U288" i="22"/>
  <c r="U287" i="22"/>
  <c r="U286" i="22"/>
  <c r="U284" i="22"/>
  <c r="U283" i="22"/>
  <c r="U282" i="22"/>
  <c r="U281" i="22"/>
  <c r="U280" i="22"/>
  <c r="U278" i="22"/>
  <c r="U277" i="22"/>
  <c r="U276" i="22"/>
  <c r="U274" i="22"/>
  <c r="U273" i="22"/>
  <c r="U272" i="22"/>
  <c r="U271" i="22"/>
  <c r="U270" i="22"/>
  <c r="U268" i="22"/>
  <c r="U267" i="22"/>
  <c r="U266" i="22"/>
  <c r="U265" i="22"/>
  <c r="U264" i="22"/>
  <c r="U263" i="22"/>
  <c r="U260" i="22"/>
  <c r="U258" i="22"/>
  <c r="U256" i="22"/>
  <c r="U255" i="22"/>
  <c r="U254" i="22"/>
  <c r="U252" i="22"/>
  <c r="U251" i="22"/>
  <c r="U250" i="22"/>
  <c r="U249" i="22"/>
  <c r="U247" i="22"/>
  <c r="U246" i="22"/>
  <c r="U244" i="22"/>
  <c r="U242" i="22"/>
  <c r="U241" i="22"/>
  <c r="U240" i="22"/>
  <c r="U239" i="22"/>
  <c r="U238" i="22"/>
  <c r="U237" i="22"/>
  <c r="U236" i="22"/>
  <c r="U234" i="22"/>
  <c r="U232" i="22"/>
  <c r="U231" i="22"/>
  <c r="U230" i="22"/>
  <c r="U228" i="22"/>
  <c r="U227" i="22"/>
  <c r="U226" i="22"/>
  <c r="U225" i="22"/>
  <c r="U224" i="22"/>
  <c r="U222" i="22"/>
  <c r="U220" i="22"/>
  <c r="U219" i="22"/>
  <c r="U217" i="22"/>
  <c r="U216" i="22"/>
  <c r="U215" i="22"/>
  <c r="U207" i="22"/>
  <c r="U206" i="22"/>
  <c r="U204" i="22"/>
  <c r="U203" i="22"/>
  <c r="U202" i="22"/>
  <c r="U201" i="22"/>
  <c r="U200" i="22"/>
  <c r="U199" i="22"/>
  <c r="U198" i="22"/>
  <c r="U196" i="22"/>
  <c r="U195" i="22"/>
  <c r="U188" i="22"/>
  <c r="U187" i="22"/>
  <c r="U186" i="22"/>
  <c r="U183" i="22"/>
  <c r="U182" i="22"/>
  <c r="U181" i="22"/>
  <c r="V180" i="22"/>
  <c r="V179" i="22"/>
  <c r="U172" i="22"/>
  <c r="U171" i="22"/>
  <c r="U170" i="22"/>
  <c r="U169" i="22"/>
  <c r="U168" i="22"/>
  <c r="U167" i="22"/>
  <c r="U165" i="22"/>
  <c r="U164" i="22"/>
  <c r="U163" i="22"/>
  <c r="U162" i="22"/>
  <c r="U161" i="22"/>
  <c r="U159" i="22"/>
  <c r="U158" i="22"/>
  <c r="U157" i="22"/>
  <c r="U155" i="22"/>
  <c r="U154" i="22"/>
  <c r="U153" i="22"/>
  <c r="U152" i="22"/>
  <c r="U151" i="22"/>
  <c r="U150" i="22"/>
  <c r="U149" i="22"/>
  <c r="U148" i="22"/>
  <c r="U147" i="22"/>
  <c r="U146" i="22"/>
  <c r="U145" i="22"/>
  <c r="U144" i="22"/>
  <c r="U141" i="22"/>
  <c r="U139" i="22"/>
  <c r="U137" i="22"/>
  <c r="U136" i="22"/>
  <c r="U135" i="22"/>
  <c r="U133" i="22"/>
  <c r="U132" i="22"/>
  <c r="U131" i="22"/>
  <c r="U130" i="22"/>
  <c r="U128" i="22"/>
  <c r="U127" i="22"/>
  <c r="U125" i="22"/>
  <c r="U123" i="22"/>
  <c r="U122" i="22"/>
  <c r="U121" i="22"/>
  <c r="U120" i="22"/>
  <c r="U119" i="22"/>
  <c r="U118" i="22"/>
  <c r="U117" i="22"/>
  <c r="U115" i="22"/>
  <c r="U113" i="22"/>
  <c r="U112" i="22"/>
  <c r="U111" i="22"/>
  <c r="U110" i="22"/>
  <c r="U109" i="22"/>
  <c r="U108" i="22"/>
  <c r="U107" i="22"/>
  <c r="U106" i="22"/>
  <c r="U105" i="22"/>
  <c r="U101" i="22"/>
  <c r="U100" i="22"/>
  <c r="U98" i="22"/>
  <c r="U97" i="22"/>
  <c r="U96" i="22"/>
  <c r="U88" i="22"/>
  <c r="U87" i="22"/>
  <c r="U85" i="22"/>
  <c r="U83" i="22"/>
  <c r="U82" i="22"/>
  <c r="U81" i="22"/>
  <c r="U80" i="22"/>
  <c r="U79" i="22"/>
  <c r="U77" i="22"/>
  <c r="U76" i="22"/>
  <c r="I185" i="22"/>
  <c r="I184" i="22"/>
  <c r="I180" i="22"/>
  <c r="I179" i="22"/>
  <c r="I177" i="22"/>
  <c r="I176" i="22"/>
  <c r="I174" i="22"/>
  <c r="I166" i="22"/>
  <c r="I160" i="22"/>
  <c r="U160" i="22" s="1"/>
  <c r="I156" i="22"/>
  <c r="W156" i="22" s="1"/>
  <c r="I150" i="22"/>
  <c r="I143" i="22"/>
  <c r="I142" i="22"/>
  <c r="I140" i="22"/>
  <c r="I138" i="22"/>
  <c r="W138" i="22" s="1"/>
  <c r="I134" i="22"/>
  <c r="W134" i="22" s="1"/>
  <c r="I129" i="22"/>
  <c r="I126" i="22"/>
  <c r="I124" i="22"/>
  <c r="I116" i="22"/>
  <c r="U116" i="22" s="1"/>
  <c r="I114" i="22"/>
  <c r="U114" i="22" s="1"/>
  <c r="I110" i="22"/>
  <c r="I104" i="22"/>
  <c r="I103" i="22" s="1"/>
  <c r="I99" i="22"/>
  <c r="I95" i="22"/>
  <c r="I94" i="22"/>
  <c r="I92" i="22"/>
  <c r="I91" i="22"/>
  <c r="I90" i="22"/>
  <c r="I81" i="22"/>
  <c r="I84" i="22" s="1"/>
  <c r="I188" i="21"/>
  <c r="I187" i="21"/>
  <c r="I183" i="21"/>
  <c r="I182" i="21"/>
  <c r="I180" i="21"/>
  <c r="I179" i="21" s="1"/>
  <c r="I177" i="21"/>
  <c r="I174" i="21"/>
  <c r="I164" i="21"/>
  <c r="I143" i="21"/>
  <c r="I130" i="21"/>
  <c r="I109" i="21"/>
  <c r="I104" i="21"/>
  <c r="I100" i="21"/>
  <c r="I99" i="21"/>
  <c r="I97" i="21"/>
  <c r="I96" i="21"/>
  <c r="I95" i="21"/>
  <c r="I86" i="21"/>
  <c r="I89" i="21" s="1"/>
  <c r="V299" i="18"/>
  <c r="U299" i="18"/>
  <c r="V298" i="18"/>
  <c r="U298" i="18"/>
  <c r="X294" i="18"/>
  <c r="W294" i="18"/>
  <c r="X293" i="18"/>
  <c r="W293" i="18"/>
  <c r="X211" i="18"/>
  <c r="W211" i="18"/>
  <c r="V180" i="18"/>
  <c r="V179" i="18"/>
  <c r="X175" i="18"/>
  <c r="X174" i="18"/>
  <c r="X92" i="18"/>
  <c r="V300" i="17"/>
  <c r="V299" i="17"/>
  <c r="X295" i="17"/>
  <c r="X294" i="17"/>
  <c r="X214" i="17"/>
  <c r="V183" i="17"/>
  <c r="V182" i="17"/>
  <c r="X178" i="17"/>
  <c r="X177" i="17"/>
  <c r="X97" i="17"/>
  <c r="V299" i="16"/>
  <c r="U299" i="16"/>
  <c r="V298" i="16"/>
  <c r="U298" i="16"/>
  <c r="X294" i="16"/>
  <c r="W294" i="16"/>
  <c r="X293" i="16"/>
  <c r="W293" i="16"/>
  <c r="V180" i="16"/>
  <c r="V179" i="16"/>
  <c r="X175" i="16"/>
  <c r="X174" i="16"/>
  <c r="X92" i="16"/>
  <c r="I185" i="16"/>
  <c r="I184" i="16"/>
  <c r="I180" i="16"/>
  <c r="I179" i="16"/>
  <c r="I177" i="16"/>
  <c r="I176" i="16"/>
  <c r="I174" i="16"/>
  <c r="I166" i="16"/>
  <c r="I160" i="16"/>
  <c r="I156" i="16"/>
  <c r="I150" i="16"/>
  <c r="I143" i="16"/>
  <c r="I140" i="16"/>
  <c r="I138" i="16"/>
  <c r="I103" i="16" s="1"/>
  <c r="I134" i="16"/>
  <c r="I129" i="16"/>
  <c r="I126" i="16"/>
  <c r="I124" i="16"/>
  <c r="I116" i="16"/>
  <c r="I114" i="16"/>
  <c r="I110" i="16"/>
  <c r="I104" i="16"/>
  <c r="I99" i="16"/>
  <c r="I95" i="16"/>
  <c r="I94" i="16"/>
  <c r="I92" i="16"/>
  <c r="I91" i="16"/>
  <c r="I90" i="16"/>
  <c r="I81" i="16"/>
  <c r="I84" i="16" s="1"/>
  <c r="V183" i="15"/>
  <c r="V182" i="15"/>
  <c r="V300" i="15"/>
  <c r="U300" i="15"/>
  <c r="V299" i="15"/>
  <c r="U299" i="15"/>
  <c r="X295" i="15"/>
  <c r="W295" i="15"/>
  <c r="X294" i="15"/>
  <c r="W294" i="15"/>
  <c r="X214" i="15"/>
  <c r="X97" i="15"/>
  <c r="V299" i="14"/>
  <c r="V298" i="14"/>
  <c r="X294" i="14"/>
  <c r="X293" i="14"/>
  <c r="X211" i="14"/>
  <c r="V180" i="14"/>
  <c r="V179" i="14"/>
  <c r="X175" i="14"/>
  <c r="X174" i="14"/>
  <c r="V299" i="13"/>
  <c r="V298" i="13"/>
  <c r="X294" i="13"/>
  <c r="X293" i="13"/>
  <c r="X213" i="13"/>
  <c r="V182" i="13"/>
  <c r="V181" i="13"/>
  <c r="X177" i="13"/>
  <c r="X176" i="13"/>
  <c r="W80" i="13"/>
  <c r="W81" i="13"/>
  <c r="W83" i="13"/>
  <c r="W84" i="13"/>
  <c r="W86" i="13"/>
  <c r="W87" i="13"/>
  <c r="W89" i="13"/>
  <c r="W91" i="13"/>
  <c r="W92" i="13"/>
  <c r="W101" i="13"/>
  <c r="W102" i="13"/>
  <c r="W104" i="13"/>
  <c r="W105" i="13"/>
  <c r="W109" i="13"/>
  <c r="W110" i="13"/>
  <c r="W111" i="13"/>
  <c r="W112" i="13"/>
  <c r="W113" i="13"/>
  <c r="W114" i="13"/>
  <c r="W115" i="13"/>
  <c r="W116" i="13"/>
  <c r="W117" i="13"/>
  <c r="W118" i="13"/>
  <c r="W119" i="13"/>
  <c r="W120" i="13"/>
  <c r="W121" i="13"/>
  <c r="W122" i="13"/>
  <c r="W123" i="13"/>
  <c r="W124" i="13"/>
  <c r="W125" i="13"/>
  <c r="W126" i="13"/>
  <c r="W127" i="13"/>
  <c r="W128" i="13"/>
  <c r="W130" i="13"/>
  <c r="W131" i="13"/>
  <c r="W132" i="13"/>
  <c r="W133" i="13"/>
  <c r="W134" i="13"/>
  <c r="W135" i="13"/>
  <c r="W136" i="13"/>
  <c r="W137" i="13"/>
  <c r="W138" i="13"/>
  <c r="W139" i="13"/>
  <c r="W140" i="13"/>
  <c r="W143" i="13"/>
  <c r="W144" i="13"/>
  <c r="W145" i="13"/>
  <c r="W146" i="13"/>
  <c r="W147" i="13"/>
  <c r="W148" i="13"/>
  <c r="W149" i="13"/>
  <c r="W150" i="13"/>
  <c r="W151" i="13"/>
  <c r="W152" i="13"/>
  <c r="W153" i="13"/>
  <c r="W154" i="13"/>
  <c r="W155" i="13"/>
  <c r="W156" i="13"/>
  <c r="W157" i="13"/>
  <c r="W158" i="13"/>
  <c r="W159" i="13"/>
  <c r="W160" i="13"/>
  <c r="W161" i="13"/>
  <c r="W162" i="13"/>
  <c r="W164" i="13"/>
  <c r="W165" i="13"/>
  <c r="W166" i="13"/>
  <c r="W167" i="13"/>
  <c r="W168" i="13"/>
  <c r="W169" i="13"/>
  <c r="W170" i="13"/>
  <c r="W171" i="13"/>
  <c r="W172" i="13"/>
  <c r="W174" i="13"/>
  <c r="W180" i="13"/>
  <c r="W194" i="6"/>
  <c r="W195" i="6"/>
  <c r="W197" i="6"/>
  <c r="W208" i="6" s="1"/>
  <c r="W198" i="6"/>
  <c r="W200" i="6"/>
  <c r="W201" i="6"/>
  <c r="W203" i="6"/>
  <c r="W210" i="6" s="1"/>
  <c r="W205" i="6"/>
  <c r="W212" i="6" s="1"/>
  <c r="W206" i="6"/>
  <c r="W213" i="6" s="1"/>
  <c r="X210" i="6"/>
  <c r="W215" i="6"/>
  <c r="W216" i="6"/>
  <c r="W218" i="6"/>
  <c r="W219" i="6"/>
  <c r="W223" i="6"/>
  <c r="W224" i="6"/>
  <c r="W225" i="6"/>
  <c r="W226" i="6"/>
  <c r="W227" i="6"/>
  <c r="W229" i="6"/>
  <c r="W230" i="6"/>
  <c r="W231" i="6"/>
  <c r="W233" i="6"/>
  <c r="W235" i="6"/>
  <c r="W236" i="6"/>
  <c r="W237" i="6"/>
  <c r="W238" i="6"/>
  <c r="W239" i="6"/>
  <c r="W240" i="6"/>
  <c r="W241" i="6"/>
  <c r="W243" i="6"/>
  <c r="W245" i="6"/>
  <c r="W246" i="6"/>
  <c r="W248" i="6"/>
  <c r="W249" i="6"/>
  <c r="W250" i="6"/>
  <c r="W251" i="6"/>
  <c r="W253" i="6"/>
  <c r="W254" i="6"/>
  <c r="W255" i="6"/>
  <c r="W257" i="6"/>
  <c r="W259" i="6"/>
  <c r="W262" i="6"/>
  <c r="W263" i="6"/>
  <c r="W264" i="6"/>
  <c r="W265" i="6"/>
  <c r="W266" i="6"/>
  <c r="W267" i="6"/>
  <c r="W269" i="6"/>
  <c r="W270" i="6"/>
  <c r="W271" i="6"/>
  <c r="W272" i="6"/>
  <c r="W273" i="6"/>
  <c r="W275" i="6"/>
  <c r="W276" i="6"/>
  <c r="W277" i="6"/>
  <c r="W279" i="6"/>
  <c r="W280" i="6"/>
  <c r="W281" i="6"/>
  <c r="W282" i="6"/>
  <c r="W283" i="6"/>
  <c r="W285" i="6"/>
  <c r="W286" i="6"/>
  <c r="W287" i="6"/>
  <c r="W288" i="6"/>
  <c r="W289" i="6"/>
  <c r="W290" i="6"/>
  <c r="X292" i="6"/>
  <c r="X293" i="6"/>
  <c r="W296" i="6"/>
  <c r="W197" i="13"/>
  <c r="W198" i="13"/>
  <c r="W200" i="13"/>
  <c r="W201" i="13"/>
  <c r="W203" i="13"/>
  <c r="W202" i="13" s="1"/>
  <c r="W204" i="13"/>
  <c r="W206" i="13"/>
  <c r="W208" i="13"/>
  <c r="W209" i="13"/>
  <c r="W218" i="13"/>
  <c r="W219" i="13"/>
  <c r="W221" i="13"/>
  <c r="W222" i="13"/>
  <c r="W226" i="13"/>
  <c r="W227" i="13"/>
  <c r="W228" i="13"/>
  <c r="W229" i="13"/>
  <c r="W230" i="13"/>
  <c r="W231" i="13"/>
  <c r="W232" i="13"/>
  <c r="W233" i="13"/>
  <c r="W234" i="13"/>
  <c r="W235" i="13"/>
  <c r="W236" i="13"/>
  <c r="W237" i="13"/>
  <c r="W238" i="13"/>
  <c r="W239" i="13"/>
  <c r="W240" i="13"/>
  <c r="W241" i="13"/>
  <c r="W242" i="13"/>
  <c r="W243" i="13"/>
  <c r="W244" i="13"/>
  <c r="W245" i="13"/>
  <c r="W247" i="13"/>
  <c r="W248" i="13"/>
  <c r="W249" i="13"/>
  <c r="W250" i="13"/>
  <c r="W251" i="13"/>
  <c r="W252" i="13"/>
  <c r="W253" i="13"/>
  <c r="W254" i="13"/>
  <c r="W255" i="13"/>
  <c r="W256" i="13"/>
  <c r="W257" i="13"/>
  <c r="W260" i="13"/>
  <c r="W261" i="13"/>
  <c r="W262" i="13"/>
  <c r="W263" i="13"/>
  <c r="W264" i="13"/>
  <c r="W265" i="13"/>
  <c r="W266" i="13"/>
  <c r="W267" i="13"/>
  <c r="W268" i="13"/>
  <c r="W269" i="13"/>
  <c r="W270" i="13"/>
  <c r="W271" i="13"/>
  <c r="W272" i="13"/>
  <c r="W273" i="13"/>
  <c r="W274" i="13"/>
  <c r="W275" i="13"/>
  <c r="W276" i="13"/>
  <c r="W277" i="13"/>
  <c r="W278" i="13"/>
  <c r="W279" i="13"/>
  <c r="W281" i="13"/>
  <c r="W282" i="13"/>
  <c r="W283" i="13"/>
  <c r="W284" i="13"/>
  <c r="W285" i="13"/>
  <c r="W286" i="13"/>
  <c r="W287" i="13"/>
  <c r="W288" i="13"/>
  <c r="W289" i="13"/>
  <c r="W291" i="13"/>
  <c r="W297" i="13"/>
  <c r="U80" i="13"/>
  <c r="U81" i="13"/>
  <c r="U83" i="13"/>
  <c r="U84" i="13"/>
  <c r="U86" i="13"/>
  <c r="U87" i="13"/>
  <c r="U89" i="13"/>
  <c r="U91" i="13"/>
  <c r="U92" i="13"/>
  <c r="U100" i="13"/>
  <c r="U101" i="13"/>
  <c r="U102" i="13"/>
  <c r="U104" i="13"/>
  <c r="U105" i="13"/>
  <c r="U109" i="13"/>
  <c r="U110" i="13"/>
  <c r="U111" i="13"/>
  <c r="U112" i="13"/>
  <c r="U113" i="13"/>
  <c r="U114" i="13"/>
  <c r="U115" i="13"/>
  <c r="U116" i="13"/>
  <c r="U117" i="13"/>
  <c r="U118" i="13"/>
  <c r="U119" i="13"/>
  <c r="U120" i="13"/>
  <c r="U121" i="13"/>
  <c r="U122" i="13"/>
  <c r="U123" i="13"/>
  <c r="U124" i="13"/>
  <c r="U125" i="13"/>
  <c r="U126" i="13"/>
  <c r="U127" i="13"/>
  <c r="U128" i="13"/>
  <c r="U130" i="13"/>
  <c r="U131" i="13"/>
  <c r="U132" i="13"/>
  <c r="U133" i="13"/>
  <c r="U134" i="13"/>
  <c r="U135" i="13"/>
  <c r="U136" i="13"/>
  <c r="U137" i="13"/>
  <c r="U138" i="13"/>
  <c r="U139" i="13"/>
  <c r="U140" i="13"/>
  <c r="U143" i="13"/>
  <c r="U144" i="13"/>
  <c r="U145" i="13"/>
  <c r="U146" i="13"/>
  <c r="U147" i="13"/>
  <c r="U148" i="13"/>
  <c r="U149" i="13"/>
  <c r="U150" i="13"/>
  <c r="U151" i="13"/>
  <c r="U152" i="13"/>
  <c r="U153" i="13"/>
  <c r="U154" i="13"/>
  <c r="U155" i="13"/>
  <c r="U156" i="13"/>
  <c r="U157" i="13"/>
  <c r="U158" i="13"/>
  <c r="U159" i="13"/>
  <c r="U160" i="13"/>
  <c r="U161" i="13"/>
  <c r="U162" i="13"/>
  <c r="U164" i="13"/>
  <c r="U165" i="13"/>
  <c r="U166" i="13"/>
  <c r="U167" i="13"/>
  <c r="U168" i="13"/>
  <c r="U169" i="13"/>
  <c r="U170" i="13"/>
  <c r="U171" i="13"/>
  <c r="U172" i="13"/>
  <c r="U174" i="13"/>
  <c r="U183" i="13"/>
  <c r="U184" i="13"/>
  <c r="U185" i="13"/>
  <c r="U188" i="13"/>
  <c r="U189" i="13"/>
  <c r="U190" i="13"/>
  <c r="U197" i="13"/>
  <c r="U198" i="13"/>
  <c r="U200" i="13"/>
  <c r="U201" i="13"/>
  <c r="U203" i="13"/>
  <c r="U204" i="13"/>
  <c r="U206" i="13"/>
  <c r="U208" i="13"/>
  <c r="U209" i="13"/>
  <c r="U217" i="13"/>
  <c r="U218" i="13"/>
  <c r="U219" i="13"/>
  <c r="U221" i="13"/>
  <c r="U222" i="13"/>
  <c r="U226" i="13"/>
  <c r="U227" i="13"/>
  <c r="U228" i="13"/>
  <c r="U229" i="13"/>
  <c r="U230" i="13"/>
  <c r="U231" i="13"/>
  <c r="U232" i="13"/>
  <c r="U233" i="13"/>
  <c r="U234" i="13"/>
  <c r="U235" i="13"/>
  <c r="U236" i="13"/>
  <c r="U237" i="13"/>
  <c r="U238" i="13"/>
  <c r="U239" i="13"/>
  <c r="U240" i="13"/>
  <c r="U241" i="13"/>
  <c r="U242" i="13"/>
  <c r="U243" i="13"/>
  <c r="U244" i="13"/>
  <c r="U245" i="13"/>
  <c r="U247" i="13"/>
  <c r="U248" i="13"/>
  <c r="U249" i="13"/>
  <c r="U250" i="13"/>
  <c r="U251" i="13"/>
  <c r="U252" i="13"/>
  <c r="U253" i="13"/>
  <c r="U254" i="13"/>
  <c r="U255" i="13"/>
  <c r="U256" i="13"/>
  <c r="U257" i="13"/>
  <c r="U260" i="13"/>
  <c r="U261" i="13"/>
  <c r="U262" i="13"/>
  <c r="U263" i="13"/>
  <c r="U264" i="13"/>
  <c r="U265" i="13"/>
  <c r="U266" i="13"/>
  <c r="U267" i="13"/>
  <c r="U268" i="13"/>
  <c r="U269" i="13"/>
  <c r="U270" i="13"/>
  <c r="U271" i="13"/>
  <c r="U272" i="13"/>
  <c r="U273" i="13"/>
  <c r="U274" i="13"/>
  <c r="U275" i="13"/>
  <c r="U276" i="13"/>
  <c r="U277" i="13"/>
  <c r="U278" i="13"/>
  <c r="U279" i="13"/>
  <c r="U281" i="13"/>
  <c r="U282" i="13"/>
  <c r="U283" i="13"/>
  <c r="U284" i="13"/>
  <c r="U285" i="13"/>
  <c r="U286" i="13"/>
  <c r="U287" i="13"/>
  <c r="U288" i="13"/>
  <c r="U289" i="13"/>
  <c r="U291" i="13"/>
  <c r="U300" i="13"/>
  <c r="U301" i="13"/>
  <c r="U298" i="13" s="1"/>
  <c r="U302" i="13"/>
  <c r="U299" i="13" s="1"/>
  <c r="U305" i="13"/>
  <c r="U306" i="13"/>
  <c r="U307" i="13"/>
  <c r="U304" i="13" s="1"/>
  <c r="V179" i="6"/>
  <c r="V178" i="6"/>
  <c r="V298" i="6"/>
  <c r="V297" i="6"/>
  <c r="X174" i="6"/>
  <c r="X173" i="6"/>
  <c r="X177" i="5"/>
  <c r="X298" i="5"/>
  <c r="T213" i="5"/>
  <c r="R18" i="33" l="1"/>
  <c r="J142" i="32"/>
  <c r="W99" i="32"/>
  <c r="U179" i="32"/>
  <c r="U180" i="32"/>
  <c r="W81" i="32"/>
  <c r="W91" i="32"/>
  <c r="W164" i="31"/>
  <c r="W130" i="31"/>
  <c r="J108" i="31"/>
  <c r="W104" i="31"/>
  <c r="U182" i="31"/>
  <c r="U174" i="31"/>
  <c r="W96" i="31"/>
  <c r="J84" i="28"/>
  <c r="U81" i="28"/>
  <c r="J178" i="27"/>
  <c r="U188" i="27"/>
  <c r="U183" i="27"/>
  <c r="W86" i="27"/>
  <c r="U185" i="26"/>
  <c r="U180" i="26"/>
  <c r="W81" i="26"/>
  <c r="W91" i="26"/>
  <c r="J84" i="26"/>
  <c r="U81" i="26"/>
  <c r="J108" i="25"/>
  <c r="W130" i="25"/>
  <c r="W109" i="25"/>
  <c r="W104" i="25"/>
  <c r="U183" i="25"/>
  <c r="W96" i="25"/>
  <c r="J89" i="25"/>
  <c r="U86" i="25"/>
  <c r="U185" i="30"/>
  <c r="U179" i="30"/>
  <c r="W177" i="30"/>
  <c r="W176" i="30" s="1"/>
  <c r="J176" i="30"/>
  <c r="J84" i="30"/>
  <c r="W84" i="30" s="1"/>
  <c r="U81" i="30"/>
  <c r="W86" i="29"/>
  <c r="U166" i="24"/>
  <c r="U180" i="24"/>
  <c r="W177" i="24"/>
  <c r="W176" i="24" s="1"/>
  <c r="J84" i="24"/>
  <c r="U81" i="24"/>
  <c r="J108" i="23"/>
  <c r="W108" i="23" s="1"/>
  <c r="U183" i="23"/>
  <c r="U182" i="23"/>
  <c r="W86" i="23"/>
  <c r="W166" i="22"/>
  <c r="U166" i="22"/>
  <c r="U143" i="22"/>
  <c r="W143" i="22"/>
  <c r="J142" i="22"/>
  <c r="U126" i="22"/>
  <c r="W129" i="22"/>
  <c r="W104" i="22"/>
  <c r="U104" i="22"/>
  <c r="J103" i="22"/>
  <c r="W124" i="22"/>
  <c r="U99" i="22"/>
  <c r="W99" i="22"/>
  <c r="U185" i="22"/>
  <c r="U180" i="22"/>
  <c r="U179" i="22"/>
  <c r="W81" i="22"/>
  <c r="W91" i="22"/>
  <c r="W130" i="21"/>
  <c r="U130" i="21"/>
  <c r="W164" i="21"/>
  <c r="U164" i="21"/>
  <c r="U187" i="21"/>
  <c r="U182" i="21"/>
  <c r="W174" i="21"/>
  <c r="U174" i="21"/>
  <c r="W86" i="21"/>
  <c r="J142" i="18"/>
  <c r="J102" i="18" s="1"/>
  <c r="J175" i="18" s="1"/>
  <c r="J142" i="17"/>
  <c r="J108" i="17"/>
  <c r="J108" i="15"/>
  <c r="W99" i="31"/>
  <c r="U183" i="31"/>
  <c r="W164" i="29"/>
  <c r="W143" i="29"/>
  <c r="U142" i="29"/>
  <c r="U109" i="29"/>
  <c r="W104" i="29"/>
  <c r="U174" i="29"/>
  <c r="U130" i="29"/>
  <c r="U86" i="29"/>
  <c r="J178" i="29"/>
  <c r="U104" i="29"/>
  <c r="U187" i="23"/>
  <c r="W143" i="23"/>
  <c r="U130" i="23"/>
  <c r="W100" i="23"/>
  <c r="U188" i="23"/>
  <c r="W109" i="23"/>
  <c r="U104" i="23"/>
  <c r="U174" i="23"/>
  <c r="W164" i="23"/>
  <c r="W180" i="23"/>
  <c r="W179" i="23" s="1"/>
  <c r="W104" i="23"/>
  <c r="U86" i="23"/>
  <c r="J89" i="23"/>
  <c r="W177" i="21"/>
  <c r="W143" i="21"/>
  <c r="J142" i="21"/>
  <c r="W109" i="21"/>
  <c r="J108" i="21"/>
  <c r="W104" i="21"/>
  <c r="J102" i="32"/>
  <c r="J175" i="32" s="1"/>
  <c r="W176" i="28"/>
  <c r="U180" i="28"/>
  <c r="W174" i="28"/>
  <c r="W99" i="28"/>
  <c r="J175" i="28"/>
  <c r="W174" i="26"/>
  <c r="W174" i="30"/>
  <c r="U180" i="30"/>
  <c r="W174" i="24"/>
  <c r="W94" i="22"/>
  <c r="W176" i="22"/>
  <c r="J142" i="14"/>
  <c r="J103" i="14"/>
  <c r="J107" i="13"/>
  <c r="U186" i="13"/>
  <c r="U84" i="32"/>
  <c r="W84" i="32"/>
  <c r="W95" i="28"/>
  <c r="W92" i="28"/>
  <c r="W81" i="28"/>
  <c r="U185" i="28"/>
  <c r="W94" i="28"/>
  <c r="W95" i="26"/>
  <c r="W92" i="26"/>
  <c r="W94" i="26"/>
  <c r="U179" i="26"/>
  <c r="W99" i="26"/>
  <c r="W94" i="30"/>
  <c r="W92" i="30"/>
  <c r="W95" i="30"/>
  <c r="U84" i="30"/>
  <c r="W95" i="24"/>
  <c r="U179" i="24"/>
  <c r="W94" i="24"/>
  <c r="W95" i="22"/>
  <c r="W92" i="22"/>
  <c r="U84" i="22"/>
  <c r="W84" i="22"/>
  <c r="J102" i="6"/>
  <c r="W177" i="31"/>
  <c r="U89" i="31"/>
  <c r="W89" i="31"/>
  <c r="W177" i="27"/>
  <c r="W142" i="27"/>
  <c r="W164" i="27"/>
  <c r="W143" i="27"/>
  <c r="W130" i="27"/>
  <c r="U109" i="27"/>
  <c r="W96" i="27"/>
  <c r="U174" i="27"/>
  <c r="U104" i="27"/>
  <c r="U86" i="27"/>
  <c r="W177" i="25"/>
  <c r="U188" i="25"/>
  <c r="U187" i="25"/>
  <c r="U182" i="29"/>
  <c r="W177" i="29"/>
  <c r="U187" i="29"/>
  <c r="U183" i="29"/>
  <c r="W177" i="23"/>
  <c r="W179" i="21"/>
  <c r="W100" i="21"/>
  <c r="W99" i="21"/>
  <c r="U188" i="21"/>
  <c r="U183" i="21"/>
  <c r="W97" i="21"/>
  <c r="U89" i="21"/>
  <c r="W89" i="21"/>
  <c r="W96" i="13"/>
  <c r="J141" i="5"/>
  <c r="J107" i="5"/>
  <c r="U182" i="13"/>
  <c r="W214" i="21"/>
  <c r="W216" i="21"/>
  <c r="W217" i="21"/>
  <c r="W294" i="21"/>
  <c r="U304" i="32"/>
  <c r="W90" i="32"/>
  <c r="W143" i="32"/>
  <c r="W160" i="32"/>
  <c r="W209" i="32"/>
  <c r="I103" i="32"/>
  <c r="I142" i="32"/>
  <c r="W110" i="32"/>
  <c r="U99" i="32"/>
  <c r="W211" i="32"/>
  <c r="W213" i="32"/>
  <c r="U298" i="32"/>
  <c r="W214" i="32"/>
  <c r="W174" i="32"/>
  <c r="W293" i="32"/>
  <c r="U81" i="32"/>
  <c r="U303" i="32"/>
  <c r="W177" i="32"/>
  <c r="W176" i="32" s="1"/>
  <c r="U114" i="32"/>
  <c r="U116" i="32"/>
  <c r="U166" i="32"/>
  <c r="W166" i="32"/>
  <c r="U104" i="32"/>
  <c r="W104" i="32"/>
  <c r="U124" i="32"/>
  <c r="U140" i="32"/>
  <c r="U156" i="32"/>
  <c r="W103" i="32"/>
  <c r="U103" i="32"/>
  <c r="I102" i="32"/>
  <c r="I175" i="32" s="1"/>
  <c r="W92" i="32"/>
  <c r="W94" i="32"/>
  <c r="W95" i="32"/>
  <c r="U188" i="31"/>
  <c r="W97" i="31"/>
  <c r="U104" i="31"/>
  <c r="U305" i="31"/>
  <c r="U130" i="31"/>
  <c r="W100" i="31"/>
  <c r="W216" i="31"/>
  <c r="W142" i="31"/>
  <c r="U142" i="31"/>
  <c r="U143" i="31"/>
  <c r="W143" i="31"/>
  <c r="I108" i="31"/>
  <c r="I178" i="31" s="1"/>
  <c r="U109" i="31"/>
  <c r="W294" i="31"/>
  <c r="W214" i="31"/>
  <c r="U187" i="31"/>
  <c r="U138" i="28"/>
  <c r="W140" i="28"/>
  <c r="U126" i="28"/>
  <c r="U143" i="28"/>
  <c r="I103" i="28"/>
  <c r="U160" i="28"/>
  <c r="U129" i="28"/>
  <c r="I142" i="28"/>
  <c r="U156" i="28"/>
  <c r="U114" i="28"/>
  <c r="W103" i="28"/>
  <c r="U103" i="28"/>
  <c r="I102" i="28"/>
  <c r="U102" i="28" s="1"/>
  <c r="W102" i="28"/>
  <c r="I175" i="28"/>
  <c r="W216" i="27"/>
  <c r="U130" i="27"/>
  <c r="W214" i="27"/>
  <c r="W174" i="27"/>
  <c r="W109" i="27"/>
  <c r="U304" i="27"/>
  <c r="W104" i="27"/>
  <c r="W294" i="27"/>
  <c r="U305" i="27"/>
  <c r="U187" i="27"/>
  <c r="W97" i="27"/>
  <c r="W180" i="27"/>
  <c r="W179" i="27" s="1"/>
  <c r="W99" i="27"/>
  <c r="W100" i="27"/>
  <c r="I107" i="27"/>
  <c r="U142" i="27"/>
  <c r="U143" i="27"/>
  <c r="U108" i="27"/>
  <c r="W108" i="27"/>
  <c r="W203" i="27"/>
  <c r="I178" i="27"/>
  <c r="W129" i="26"/>
  <c r="U138" i="26"/>
  <c r="U124" i="26"/>
  <c r="U126" i="26"/>
  <c r="U142" i="26"/>
  <c r="U143" i="26"/>
  <c r="I103" i="26"/>
  <c r="W143" i="26"/>
  <c r="W103" i="26"/>
  <c r="U103" i="26"/>
  <c r="U104" i="26"/>
  <c r="W104" i="26"/>
  <c r="I102" i="26"/>
  <c r="I175" i="26" s="1"/>
  <c r="U104" i="25"/>
  <c r="U300" i="25"/>
  <c r="U304" i="25"/>
  <c r="W180" i="25"/>
  <c r="W179" i="25" s="1"/>
  <c r="W97" i="25"/>
  <c r="W99" i="25"/>
  <c r="W294" i="25"/>
  <c r="W100" i="25"/>
  <c r="I142" i="25"/>
  <c r="U164" i="25"/>
  <c r="W143" i="25"/>
  <c r="I108" i="25"/>
  <c r="I178" i="25" s="1"/>
  <c r="U109" i="25"/>
  <c r="W203" i="25"/>
  <c r="U124" i="30"/>
  <c r="U140" i="30"/>
  <c r="U138" i="30"/>
  <c r="U110" i="30"/>
  <c r="U126" i="30"/>
  <c r="U142" i="30"/>
  <c r="I103" i="30"/>
  <c r="W103" i="30" s="1"/>
  <c r="U103" i="30"/>
  <c r="I102" i="30"/>
  <c r="I175" i="30"/>
  <c r="U164" i="29"/>
  <c r="W142" i="29"/>
  <c r="W108" i="29"/>
  <c r="W109" i="29"/>
  <c r="W97" i="29"/>
  <c r="W99" i="29"/>
  <c r="W100" i="29"/>
  <c r="W107" i="29"/>
  <c r="U107" i="29"/>
  <c r="W130" i="29"/>
  <c r="I89" i="29"/>
  <c r="U188" i="29"/>
  <c r="W179" i="29"/>
  <c r="I178" i="29"/>
  <c r="U108" i="29"/>
  <c r="W294" i="29"/>
  <c r="U124" i="24"/>
  <c r="W92" i="24"/>
  <c r="W166" i="24"/>
  <c r="U185" i="24"/>
  <c r="U150" i="24"/>
  <c r="W116" i="24"/>
  <c r="W214" i="24"/>
  <c r="U303" i="24"/>
  <c r="W160" i="24"/>
  <c r="W293" i="24"/>
  <c r="W104" i="24"/>
  <c r="W129" i="24"/>
  <c r="W114" i="24"/>
  <c r="I142" i="24"/>
  <c r="U138" i="24"/>
  <c r="U156" i="24"/>
  <c r="U126" i="24"/>
  <c r="U143" i="24"/>
  <c r="I103" i="24"/>
  <c r="W103" i="24"/>
  <c r="U103" i="24"/>
  <c r="I102" i="24"/>
  <c r="U143" i="23"/>
  <c r="W130" i="23"/>
  <c r="W97" i="23"/>
  <c r="W99" i="23"/>
  <c r="U164" i="23"/>
  <c r="I108" i="23"/>
  <c r="I142" i="23"/>
  <c r="U109" i="23"/>
  <c r="W203" i="23"/>
  <c r="U134" i="22"/>
  <c r="W114" i="22"/>
  <c r="I102" i="22"/>
  <c r="W116" i="22"/>
  <c r="U138" i="22"/>
  <c r="U124" i="22"/>
  <c r="U140" i="22"/>
  <c r="U156" i="22"/>
  <c r="W140" i="22"/>
  <c r="W211" i="22"/>
  <c r="W214" i="22"/>
  <c r="W293" i="22"/>
  <c r="W174" i="22"/>
  <c r="I142" i="21"/>
  <c r="I108" i="21"/>
  <c r="I142" i="16"/>
  <c r="I102" i="16"/>
  <c r="I175" i="16"/>
  <c r="W199" i="6"/>
  <c r="W292" i="6"/>
  <c r="W209" i="6"/>
  <c r="W213" i="13"/>
  <c r="U181" i="13"/>
  <c r="W176" i="13"/>
  <c r="U303" i="13"/>
  <c r="W293" i="13"/>
  <c r="W98" i="13"/>
  <c r="W215" i="13"/>
  <c r="W99" i="13"/>
  <c r="W85" i="13"/>
  <c r="W216" i="13"/>
  <c r="U187" i="13"/>
  <c r="U142" i="32" l="1"/>
  <c r="J178" i="31"/>
  <c r="J107" i="31"/>
  <c r="W84" i="28"/>
  <c r="U84" i="28"/>
  <c r="W84" i="26"/>
  <c r="U84" i="26"/>
  <c r="J107" i="25"/>
  <c r="J178" i="25"/>
  <c r="W89" i="25"/>
  <c r="U89" i="25"/>
  <c r="W178" i="29"/>
  <c r="U84" i="24"/>
  <c r="W84" i="24"/>
  <c r="J107" i="23"/>
  <c r="U107" i="23" s="1"/>
  <c r="J178" i="23"/>
  <c r="U108" i="23"/>
  <c r="W89" i="23"/>
  <c r="U89" i="23"/>
  <c r="U142" i="22"/>
  <c r="W142" i="22"/>
  <c r="W103" i="22"/>
  <c r="J102" i="22"/>
  <c r="U102" i="22" s="1"/>
  <c r="U103" i="22"/>
  <c r="J178" i="21"/>
  <c r="J107" i="17"/>
  <c r="J178" i="17"/>
  <c r="J107" i="15"/>
  <c r="J178" i="15"/>
  <c r="U108" i="21"/>
  <c r="W108" i="21"/>
  <c r="J107" i="21"/>
  <c r="U142" i="21"/>
  <c r="W142" i="21"/>
  <c r="W175" i="28"/>
  <c r="J102" i="14"/>
  <c r="J175" i="14" s="1"/>
  <c r="J106" i="13"/>
  <c r="J177" i="13"/>
  <c r="J101" i="6"/>
  <c r="J174" i="6" s="1"/>
  <c r="W89" i="27"/>
  <c r="U89" i="27"/>
  <c r="J106" i="5"/>
  <c r="J177" i="5"/>
  <c r="W142" i="32"/>
  <c r="W102" i="32"/>
  <c r="W175" i="32" s="1"/>
  <c r="U102" i="32"/>
  <c r="I107" i="31"/>
  <c r="W108" i="31"/>
  <c r="W178" i="31" s="1"/>
  <c r="U108" i="31"/>
  <c r="W142" i="28"/>
  <c r="U142" i="28"/>
  <c r="W178" i="27"/>
  <c r="W107" i="27"/>
  <c r="U107" i="27"/>
  <c r="U102" i="26"/>
  <c r="W102" i="26"/>
  <c r="W175" i="26" s="1"/>
  <c r="U142" i="25"/>
  <c r="W142" i="25"/>
  <c r="I107" i="25"/>
  <c r="W108" i="25"/>
  <c r="U108" i="25"/>
  <c r="U102" i="30"/>
  <c r="W102" i="30"/>
  <c r="W175" i="30" s="1"/>
  <c r="W89" i="29"/>
  <c r="U89" i="29"/>
  <c r="W142" i="24"/>
  <c r="U142" i="24"/>
  <c r="I175" i="24"/>
  <c r="U102" i="24"/>
  <c r="W102" i="24"/>
  <c r="W175" i="24" s="1"/>
  <c r="I107" i="23"/>
  <c r="W142" i="23"/>
  <c r="W178" i="23" s="1"/>
  <c r="U142" i="23"/>
  <c r="I178" i="23"/>
  <c r="I175" i="22"/>
  <c r="I107" i="21"/>
  <c r="I178" i="21"/>
  <c r="W107" i="23" l="1"/>
  <c r="J175" i="22"/>
  <c r="W102" i="22"/>
  <c r="W175" i="22" s="1"/>
  <c r="W178" i="21"/>
  <c r="U107" i="21"/>
  <c r="W107" i="21"/>
  <c r="W107" i="31"/>
  <c r="U107" i="31"/>
  <c r="W178" i="25"/>
  <c r="W107" i="25"/>
  <c r="U107" i="25"/>
  <c r="S303" i="32" l="1"/>
  <c r="T304" i="32"/>
  <c r="S304" i="32"/>
  <c r="R304" i="32"/>
  <c r="T303" i="32"/>
  <c r="R303" i="32"/>
  <c r="T299" i="32"/>
  <c r="S299" i="32"/>
  <c r="R299" i="32"/>
  <c r="T298" i="32"/>
  <c r="S298" i="32"/>
  <c r="R298" i="32"/>
  <c r="T296" i="32"/>
  <c r="S296" i="32"/>
  <c r="S295" i="32" s="1"/>
  <c r="R296" i="32"/>
  <c r="T295" i="32"/>
  <c r="T293" i="32"/>
  <c r="S293" i="32"/>
  <c r="R293" i="32"/>
  <c r="T285" i="32"/>
  <c r="S285" i="32"/>
  <c r="R285" i="32"/>
  <c r="T279" i="32"/>
  <c r="S279" i="32"/>
  <c r="R279" i="32"/>
  <c r="T275" i="32"/>
  <c r="S275" i="32"/>
  <c r="R275" i="32"/>
  <c r="T269" i="32"/>
  <c r="S269" i="32"/>
  <c r="R269" i="32"/>
  <c r="T262" i="32"/>
  <c r="S262" i="32"/>
  <c r="R262" i="32"/>
  <c r="T259" i="32"/>
  <c r="S259" i="32"/>
  <c r="R259" i="32"/>
  <c r="T257" i="32"/>
  <c r="S257" i="32"/>
  <c r="R257" i="32"/>
  <c r="T253" i="32"/>
  <c r="S253" i="32"/>
  <c r="R253" i="32"/>
  <c r="T248" i="32"/>
  <c r="S248" i="32"/>
  <c r="R248" i="32"/>
  <c r="T245" i="32"/>
  <c r="S245" i="32"/>
  <c r="R245" i="32"/>
  <c r="T243" i="32"/>
  <c r="S243" i="32"/>
  <c r="R243" i="32"/>
  <c r="T235" i="32"/>
  <c r="S235" i="32"/>
  <c r="R235" i="32"/>
  <c r="T233" i="32"/>
  <c r="S233" i="32"/>
  <c r="R233" i="32"/>
  <c r="T229" i="32"/>
  <c r="S229" i="32"/>
  <c r="R229" i="32"/>
  <c r="T223" i="32"/>
  <c r="S223" i="32"/>
  <c r="R223" i="32"/>
  <c r="T218" i="32"/>
  <c r="S218" i="32"/>
  <c r="R218" i="32"/>
  <c r="T214" i="32"/>
  <c r="S214" i="32"/>
  <c r="R214" i="32"/>
  <c r="T213" i="32"/>
  <c r="S213" i="32"/>
  <c r="R213" i="32"/>
  <c r="T211" i="32"/>
  <c r="S211" i="32"/>
  <c r="R211" i="32"/>
  <c r="T210" i="32"/>
  <c r="S210" i="32"/>
  <c r="R210" i="32"/>
  <c r="T209" i="32"/>
  <c r="S209" i="32"/>
  <c r="R209" i="32"/>
  <c r="T200" i="32"/>
  <c r="T203" i="32" s="1"/>
  <c r="S200" i="32"/>
  <c r="S203" i="32" s="1"/>
  <c r="R200" i="32"/>
  <c r="T217" i="31"/>
  <c r="S217" i="31"/>
  <c r="R217" i="31"/>
  <c r="T216" i="31"/>
  <c r="S216" i="31"/>
  <c r="R216" i="31"/>
  <c r="T214" i="31"/>
  <c r="S214" i="31"/>
  <c r="R214" i="31"/>
  <c r="T213" i="31"/>
  <c r="S213" i="31"/>
  <c r="R213" i="31"/>
  <c r="T212" i="31"/>
  <c r="S212" i="31"/>
  <c r="R212" i="31"/>
  <c r="W212" i="31" s="1"/>
  <c r="S206" i="31"/>
  <c r="T203" i="31"/>
  <c r="T206" i="31" s="1"/>
  <c r="S203" i="31"/>
  <c r="R203" i="31"/>
  <c r="U203" i="31" s="1"/>
  <c r="T305" i="31"/>
  <c r="S305" i="31"/>
  <c r="R305" i="31"/>
  <c r="T304" i="31"/>
  <c r="S304" i="31"/>
  <c r="R304" i="31"/>
  <c r="T300" i="31"/>
  <c r="S300" i="31"/>
  <c r="R300" i="31"/>
  <c r="T299" i="31"/>
  <c r="S299" i="31"/>
  <c r="R299" i="31"/>
  <c r="T297" i="31"/>
  <c r="T296" i="31" s="1"/>
  <c r="S297" i="31"/>
  <c r="S296" i="31" s="1"/>
  <c r="R297" i="31"/>
  <c r="T294" i="31"/>
  <c r="S294" i="31"/>
  <c r="R294" i="31"/>
  <c r="T291" i="31"/>
  <c r="S291" i="31"/>
  <c r="R291" i="31"/>
  <c r="T281" i="31"/>
  <c r="S281" i="31"/>
  <c r="R281" i="31"/>
  <c r="T260" i="31"/>
  <c r="S260" i="31"/>
  <c r="R260" i="31"/>
  <c r="R259" i="31"/>
  <c r="T247" i="31"/>
  <c r="S247" i="31"/>
  <c r="R247" i="31"/>
  <c r="T226" i="31"/>
  <c r="S226" i="31"/>
  <c r="R226" i="31"/>
  <c r="T221" i="31"/>
  <c r="S221" i="31"/>
  <c r="R221" i="31"/>
  <c r="T304" i="28"/>
  <c r="S304" i="28"/>
  <c r="T303" i="28"/>
  <c r="S303" i="28"/>
  <c r="T299" i="28"/>
  <c r="S299" i="28"/>
  <c r="T298" i="28"/>
  <c r="S298" i="28"/>
  <c r="T296" i="28"/>
  <c r="T295" i="28" s="1"/>
  <c r="S296" i="28"/>
  <c r="S295" i="28" s="1"/>
  <c r="T293" i="28"/>
  <c r="S293" i="28"/>
  <c r="T285" i="28"/>
  <c r="S285" i="28"/>
  <c r="T279" i="28"/>
  <c r="S279" i="28"/>
  <c r="T275" i="28"/>
  <c r="S275" i="28"/>
  <c r="T269" i="28"/>
  <c r="S269" i="28"/>
  <c r="T262" i="28"/>
  <c r="S262" i="28"/>
  <c r="T259" i="28"/>
  <c r="S259" i="28"/>
  <c r="T257" i="28"/>
  <c r="S257" i="28"/>
  <c r="T253" i="28"/>
  <c r="S253" i="28"/>
  <c r="T248" i="28"/>
  <c r="S248" i="28"/>
  <c r="T245" i="28"/>
  <c r="S245" i="28"/>
  <c r="T243" i="28"/>
  <c r="S243" i="28"/>
  <c r="T235" i="28"/>
  <c r="S235" i="28"/>
  <c r="T233" i="28"/>
  <c r="S233" i="28"/>
  <c r="T229" i="28"/>
  <c r="S229" i="28"/>
  <c r="T223" i="28"/>
  <c r="S223" i="28"/>
  <c r="T218" i="28"/>
  <c r="S218" i="28"/>
  <c r="T214" i="28"/>
  <c r="S214" i="28"/>
  <c r="T213" i="28"/>
  <c r="S213" i="28"/>
  <c r="T211" i="28"/>
  <c r="S211" i="28"/>
  <c r="T210" i="28"/>
  <c r="S210" i="28"/>
  <c r="T209" i="28"/>
  <c r="S209" i="28"/>
  <c r="T200" i="28"/>
  <c r="T203" i="28" s="1"/>
  <c r="S200" i="28"/>
  <c r="T305" i="27"/>
  <c r="S305" i="27"/>
  <c r="T304" i="27"/>
  <c r="S304" i="27"/>
  <c r="T300" i="27"/>
  <c r="S300" i="27"/>
  <c r="T299" i="27"/>
  <c r="S299" i="27"/>
  <c r="T297" i="27"/>
  <c r="T296" i="27" s="1"/>
  <c r="S297" i="27"/>
  <c r="T294" i="27"/>
  <c r="S294" i="27"/>
  <c r="T291" i="27"/>
  <c r="S291" i="27"/>
  <c r="T281" i="27"/>
  <c r="S281" i="27"/>
  <c r="T260" i="27"/>
  <c r="S260" i="27"/>
  <c r="T247" i="27"/>
  <c r="S247" i="27"/>
  <c r="T226" i="27"/>
  <c r="T225" i="27" s="1"/>
  <c r="S226" i="27"/>
  <c r="T221" i="27"/>
  <c r="S221" i="27"/>
  <c r="T217" i="27"/>
  <c r="S217" i="27"/>
  <c r="T216" i="27"/>
  <c r="S216" i="27"/>
  <c r="T214" i="27"/>
  <c r="S214" i="27"/>
  <c r="T213" i="27"/>
  <c r="S213" i="27"/>
  <c r="W213" i="27" s="1"/>
  <c r="T212" i="27"/>
  <c r="S212" i="27"/>
  <c r="W212" i="27" s="1"/>
  <c r="T203" i="27"/>
  <c r="T206" i="27" s="1"/>
  <c r="S203" i="27"/>
  <c r="U203" i="27" s="1"/>
  <c r="T304" i="26"/>
  <c r="S304" i="26"/>
  <c r="R304" i="26"/>
  <c r="T303" i="26"/>
  <c r="S303" i="26"/>
  <c r="R303" i="26"/>
  <c r="T299" i="26"/>
  <c r="S299" i="26"/>
  <c r="R299" i="26"/>
  <c r="T298" i="26"/>
  <c r="S298" i="26"/>
  <c r="R298" i="26"/>
  <c r="T296" i="26"/>
  <c r="T295" i="26" s="1"/>
  <c r="S296" i="26"/>
  <c r="S295" i="26" s="1"/>
  <c r="R296" i="26"/>
  <c r="R295" i="26" s="1"/>
  <c r="T293" i="26"/>
  <c r="S293" i="26"/>
  <c r="R293" i="26"/>
  <c r="T285" i="26"/>
  <c r="S285" i="26"/>
  <c r="R285" i="26"/>
  <c r="T279" i="26"/>
  <c r="S279" i="26"/>
  <c r="R279" i="26"/>
  <c r="T275" i="26"/>
  <c r="S275" i="26"/>
  <c r="R275" i="26"/>
  <c r="T269" i="26"/>
  <c r="S269" i="26"/>
  <c r="R269" i="26"/>
  <c r="T262" i="26"/>
  <c r="S262" i="26"/>
  <c r="R262" i="26"/>
  <c r="T259" i="26"/>
  <c r="S259" i="26"/>
  <c r="R259" i="26"/>
  <c r="T257" i="26"/>
  <c r="S257" i="26"/>
  <c r="R257" i="26"/>
  <c r="T253" i="26"/>
  <c r="S253" i="26"/>
  <c r="R253" i="26"/>
  <c r="T248" i="26"/>
  <c r="S248" i="26"/>
  <c r="R248" i="26"/>
  <c r="T245" i="26"/>
  <c r="S245" i="26"/>
  <c r="R245" i="26"/>
  <c r="T243" i="26"/>
  <c r="S243" i="26"/>
  <c r="R243" i="26"/>
  <c r="T235" i="26"/>
  <c r="S235" i="26"/>
  <c r="R235" i="26"/>
  <c r="T233" i="26"/>
  <c r="S233" i="26"/>
  <c r="R233" i="26"/>
  <c r="T229" i="26"/>
  <c r="S229" i="26"/>
  <c r="R229" i="26"/>
  <c r="T223" i="26"/>
  <c r="S223" i="26"/>
  <c r="R223" i="26"/>
  <c r="T218" i="26"/>
  <c r="S218" i="26"/>
  <c r="R218" i="26"/>
  <c r="T214" i="26"/>
  <c r="S214" i="26"/>
  <c r="R214" i="26"/>
  <c r="T213" i="26"/>
  <c r="S213" i="26"/>
  <c r="R213" i="26"/>
  <c r="T211" i="26"/>
  <c r="S211" i="26"/>
  <c r="R211" i="26"/>
  <c r="T210" i="26"/>
  <c r="S210" i="26"/>
  <c r="R210" i="26"/>
  <c r="T209" i="26"/>
  <c r="S209" i="26"/>
  <c r="R209" i="26"/>
  <c r="R203" i="26"/>
  <c r="T200" i="26"/>
  <c r="T203" i="26" s="1"/>
  <c r="S200" i="26"/>
  <c r="S203" i="26" s="1"/>
  <c r="R200" i="26"/>
  <c r="T305" i="25"/>
  <c r="S305" i="25"/>
  <c r="R305" i="25"/>
  <c r="T304" i="25"/>
  <c r="S304" i="25"/>
  <c r="R304" i="25"/>
  <c r="T300" i="25"/>
  <c r="S300" i="25"/>
  <c r="R300" i="25"/>
  <c r="T299" i="25"/>
  <c r="S299" i="25"/>
  <c r="R299" i="25"/>
  <c r="T297" i="25"/>
  <c r="T296" i="25" s="1"/>
  <c r="S297" i="25"/>
  <c r="S296" i="25" s="1"/>
  <c r="R297" i="25"/>
  <c r="T294" i="25"/>
  <c r="S294" i="25"/>
  <c r="R294" i="25"/>
  <c r="T291" i="25"/>
  <c r="S291" i="25"/>
  <c r="R291" i="25"/>
  <c r="T281" i="25"/>
  <c r="S281" i="25"/>
  <c r="R281" i="25"/>
  <c r="T260" i="25"/>
  <c r="S260" i="25"/>
  <c r="R260" i="25"/>
  <c r="R259" i="25" s="1"/>
  <c r="T247" i="25"/>
  <c r="S247" i="25"/>
  <c r="R247" i="25"/>
  <c r="T226" i="25"/>
  <c r="S226" i="25"/>
  <c r="S225" i="25" s="1"/>
  <c r="R226" i="25"/>
  <c r="T221" i="25"/>
  <c r="S221" i="25"/>
  <c r="R221" i="25"/>
  <c r="T217" i="25"/>
  <c r="S217" i="25"/>
  <c r="R217" i="25"/>
  <c r="T216" i="25"/>
  <c r="S216" i="25"/>
  <c r="R216" i="25"/>
  <c r="T214" i="25"/>
  <c r="S214" i="25"/>
  <c r="R214" i="25"/>
  <c r="T213" i="25"/>
  <c r="S213" i="25"/>
  <c r="R213" i="25"/>
  <c r="T212" i="25"/>
  <c r="S212" i="25"/>
  <c r="R212" i="25"/>
  <c r="W212" i="25" s="1"/>
  <c r="R206" i="25"/>
  <c r="T203" i="25"/>
  <c r="T206" i="25" s="1"/>
  <c r="S203" i="25"/>
  <c r="S206" i="25" s="1"/>
  <c r="R203" i="25"/>
  <c r="T305" i="29"/>
  <c r="S305" i="29"/>
  <c r="R305" i="29"/>
  <c r="T304" i="29"/>
  <c r="S304" i="29"/>
  <c r="R304" i="29"/>
  <c r="T300" i="29"/>
  <c r="S300" i="29"/>
  <c r="R300" i="29"/>
  <c r="T299" i="29"/>
  <c r="S299" i="29"/>
  <c r="R299" i="29"/>
  <c r="T297" i="29"/>
  <c r="T296" i="29" s="1"/>
  <c r="S297" i="29"/>
  <c r="S296" i="29" s="1"/>
  <c r="R297" i="29"/>
  <c r="R296" i="29" s="1"/>
  <c r="T294" i="29"/>
  <c r="S294" i="29"/>
  <c r="R294" i="29"/>
  <c r="T291" i="29"/>
  <c r="S291" i="29"/>
  <c r="R291" i="29"/>
  <c r="T281" i="29"/>
  <c r="S281" i="29"/>
  <c r="S259" i="29" s="1"/>
  <c r="R281" i="29"/>
  <c r="T260" i="29"/>
  <c r="S260" i="29"/>
  <c r="R260" i="29"/>
  <c r="T247" i="29"/>
  <c r="S247" i="29"/>
  <c r="R247" i="29"/>
  <c r="T226" i="29"/>
  <c r="S226" i="29"/>
  <c r="S225" i="29" s="1"/>
  <c r="R226" i="29"/>
  <c r="R225" i="29"/>
  <c r="T221" i="29"/>
  <c r="S221" i="29"/>
  <c r="R221" i="29"/>
  <c r="T217" i="29"/>
  <c r="S217" i="29"/>
  <c r="R217" i="29"/>
  <c r="T216" i="29"/>
  <c r="S216" i="29"/>
  <c r="R216" i="29"/>
  <c r="T214" i="29"/>
  <c r="S214" i="29"/>
  <c r="R214" i="29"/>
  <c r="T213" i="29"/>
  <c r="S213" i="29"/>
  <c r="R213" i="29"/>
  <c r="T212" i="29"/>
  <c r="S212" i="29"/>
  <c r="R212" i="29"/>
  <c r="R206" i="29"/>
  <c r="T203" i="29"/>
  <c r="T206" i="29" s="1"/>
  <c r="S203" i="29"/>
  <c r="S206" i="29" s="1"/>
  <c r="R203" i="29"/>
  <c r="T304" i="30"/>
  <c r="S304" i="30"/>
  <c r="R304" i="30"/>
  <c r="T303" i="30"/>
  <c r="S303" i="30"/>
  <c r="R303" i="30"/>
  <c r="T299" i="30"/>
  <c r="S299" i="30"/>
  <c r="R299" i="30"/>
  <c r="T298" i="30"/>
  <c r="S298" i="30"/>
  <c r="R298" i="30"/>
  <c r="T296" i="30"/>
  <c r="T295" i="30" s="1"/>
  <c r="S296" i="30"/>
  <c r="S295" i="30" s="1"/>
  <c r="R296" i="30"/>
  <c r="R295" i="30" s="1"/>
  <c r="T293" i="30"/>
  <c r="S293" i="30"/>
  <c r="R293" i="30"/>
  <c r="T285" i="30"/>
  <c r="S285" i="30"/>
  <c r="R285" i="30"/>
  <c r="T279" i="30"/>
  <c r="S279" i="30"/>
  <c r="R279" i="30"/>
  <c r="T275" i="30"/>
  <c r="S275" i="30"/>
  <c r="R275" i="30"/>
  <c r="T269" i="30"/>
  <c r="S269" i="30"/>
  <c r="R269" i="30"/>
  <c r="T262" i="30"/>
  <c r="S262" i="30"/>
  <c r="R262" i="30"/>
  <c r="T259" i="30"/>
  <c r="S259" i="30"/>
  <c r="R259" i="30"/>
  <c r="T257" i="30"/>
  <c r="S257" i="30"/>
  <c r="R257" i="30"/>
  <c r="T253" i="30"/>
  <c r="S253" i="30"/>
  <c r="R253" i="30"/>
  <c r="T248" i="30"/>
  <c r="S248" i="30"/>
  <c r="R248" i="30"/>
  <c r="T245" i="30"/>
  <c r="S245" i="30"/>
  <c r="R245" i="30"/>
  <c r="T243" i="30"/>
  <c r="S243" i="30"/>
  <c r="R243" i="30"/>
  <c r="T235" i="30"/>
  <c r="S235" i="30"/>
  <c r="R235" i="30"/>
  <c r="T233" i="30"/>
  <c r="S233" i="30"/>
  <c r="R233" i="30"/>
  <c r="T229" i="30"/>
  <c r="S229" i="30"/>
  <c r="R229" i="30"/>
  <c r="T223" i="30"/>
  <c r="S223" i="30"/>
  <c r="R223" i="30"/>
  <c r="T218" i="30"/>
  <c r="S218" i="30"/>
  <c r="R218" i="30"/>
  <c r="T214" i="30"/>
  <c r="S214" i="30"/>
  <c r="R214" i="30"/>
  <c r="T213" i="30"/>
  <c r="S213" i="30"/>
  <c r="R213" i="30"/>
  <c r="T211" i="30"/>
  <c r="S211" i="30"/>
  <c r="R211" i="30"/>
  <c r="T210" i="30"/>
  <c r="S210" i="30"/>
  <c r="R210" i="30"/>
  <c r="T209" i="30"/>
  <c r="S209" i="30"/>
  <c r="R209" i="30"/>
  <c r="T200" i="30"/>
  <c r="T203" i="30" s="1"/>
  <c r="S200" i="30"/>
  <c r="S203" i="30" s="1"/>
  <c r="R200" i="30"/>
  <c r="S285" i="24"/>
  <c r="T304" i="24"/>
  <c r="S304" i="24"/>
  <c r="R304" i="24"/>
  <c r="T303" i="24"/>
  <c r="S303" i="24"/>
  <c r="R303" i="24"/>
  <c r="T299" i="24"/>
  <c r="S299" i="24"/>
  <c r="R299" i="24"/>
  <c r="T298" i="24"/>
  <c r="S298" i="24"/>
  <c r="R298" i="24"/>
  <c r="T296" i="24"/>
  <c r="T295" i="24" s="1"/>
  <c r="S296" i="24"/>
  <c r="S295" i="24" s="1"/>
  <c r="R296" i="24"/>
  <c r="W296" i="24" s="1"/>
  <c r="W295" i="24" s="1"/>
  <c r="R295" i="24"/>
  <c r="T293" i="24"/>
  <c r="S293" i="24"/>
  <c r="R293" i="24"/>
  <c r="S279" i="24"/>
  <c r="R279" i="24"/>
  <c r="T275" i="24"/>
  <c r="S275" i="24"/>
  <c r="R275" i="24"/>
  <c r="T269" i="24"/>
  <c r="S269" i="24"/>
  <c r="R269" i="24"/>
  <c r="T262" i="24"/>
  <c r="S262" i="24"/>
  <c r="S261" i="24" s="1"/>
  <c r="R262" i="24"/>
  <c r="R261" i="24" s="1"/>
  <c r="T259" i="24"/>
  <c r="S259" i="24"/>
  <c r="R259" i="24"/>
  <c r="T257" i="24"/>
  <c r="S257" i="24"/>
  <c r="R257" i="24"/>
  <c r="T253" i="24"/>
  <c r="S253" i="24"/>
  <c r="R253" i="24"/>
  <c r="T248" i="24"/>
  <c r="S248" i="24"/>
  <c r="R248" i="24"/>
  <c r="T245" i="24"/>
  <c r="S245" i="24"/>
  <c r="R245" i="24"/>
  <c r="T243" i="24"/>
  <c r="S243" i="24"/>
  <c r="R243" i="24"/>
  <c r="T235" i="24"/>
  <c r="S235" i="24"/>
  <c r="R235" i="24"/>
  <c r="T233" i="24"/>
  <c r="S233" i="24"/>
  <c r="R233" i="24"/>
  <c r="T229" i="24"/>
  <c r="S229" i="24"/>
  <c r="R229" i="24"/>
  <c r="T223" i="24"/>
  <c r="S223" i="24"/>
  <c r="R223" i="24"/>
  <c r="T218" i="24"/>
  <c r="S218" i="24"/>
  <c r="R218" i="24"/>
  <c r="T214" i="24"/>
  <c r="S214" i="24"/>
  <c r="R214" i="24"/>
  <c r="T213" i="24"/>
  <c r="S213" i="24"/>
  <c r="R213" i="24"/>
  <c r="T211" i="24"/>
  <c r="S211" i="24"/>
  <c r="R211" i="24"/>
  <c r="T210" i="24"/>
  <c r="S210" i="24"/>
  <c r="R210" i="24"/>
  <c r="T209" i="24"/>
  <c r="S209" i="24"/>
  <c r="R209" i="24"/>
  <c r="R203" i="24"/>
  <c r="T200" i="24"/>
  <c r="T203" i="24" s="1"/>
  <c r="S200" i="24"/>
  <c r="S203" i="24" s="1"/>
  <c r="R200" i="24"/>
  <c r="S203" i="23"/>
  <c r="S206" i="23" s="1"/>
  <c r="T305" i="23"/>
  <c r="S305" i="23"/>
  <c r="R305" i="23"/>
  <c r="T304" i="23"/>
  <c r="S304" i="23"/>
  <c r="R304" i="23"/>
  <c r="T300" i="23"/>
  <c r="S300" i="23"/>
  <c r="R300" i="23"/>
  <c r="T299" i="23"/>
  <c r="S299" i="23"/>
  <c r="R299" i="23"/>
  <c r="T297" i="23"/>
  <c r="T296" i="23" s="1"/>
  <c r="S297" i="23"/>
  <c r="S296" i="23" s="1"/>
  <c r="R297" i="23"/>
  <c r="T294" i="23"/>
  <c r="S294" i="23"/>
  <c r="R294" i="23"/>
  <c r="T291" i="23"/>
  <c r="S291" i="23"/>
  <c r="R291" i="23"/>
  <c r="T281" i="23"/>
  <c r="S281" i="23"/>
  <c r="R281" i="23"/>
  <c r="T260" i="23"/>
  <c r="S260" i="23"/>
  <c r="R260" i="23"/>
  <c r="R259" i="23" s="1"/>
  <c r="T247" i="23"/>
  <c r="S247" i="23"/>
  <c r="R247" i="23"/>
  <c r="T226" i="23"/>
  <c r="S226" i="23"/>
  <c r="R226" i="23"/>
  <c r="R225" i="23" s="1"/>
  <c r="R224" i="23" s="1"/>
  <c r="S225" i="23"/>
  <c r="T221" i="23"/>
  <c r="S221" i="23"/>
  <c r="R221" i="23"/>
  <c r="T217" i="23"/>
  <c r="S217" i="23"/>
  <c r="R217" i="23"/>
  <c r="T216" i="23"/>
  <c r="S216" i="23"/>
  <c r="R216" i="23"/>
  <c r="T214" i="23"/>
  <c r="S214" i="23"/>
  <c r="R214" i="23"/>
  <c r="T213" i="23"/>
  <c r="S213" i="23"/>
  <c r="R213" i="23"/>
  <c r="W213" i="23" s="1"/>
  <c r="T212" i="23"/>
  <c r="S212" i="23"/>
  <c r="R212" i="23"/>
  <c r="T203" i="23"/>
  <c r="T206" i="23" s="1"/>
  <c r="R203" i="23"/>
  <c r="T304" i="22"/>
  <c r="S304" i="22"/>
  <c r="T303" i="22"/>
  <c r="S303" i="22"/>
  <c r="T299" i="22"/>
  <c r="S299" i="22"/>
  <c r="T298" i="22"/>
  <c r="S298" i="22"/>
  <c r="T296" i="22"/>
  <c r="T295" i="22" s="1"/>
  <c r="S296" i="22"/>
  <c r="S295" i="22" s="1"/>
  <c r="T293" i="22"/>
  <c r="S293" i="22"/>
  <c r="T285" i="22"/>
  <c r="S285" i="22"/>
  <c r="T279" i="22"/>
  <c r="S279" i="22"/>
  <c r="T275" i="22"/>
  <c r="S275" i="22"/>
  <c r="T269" i="22"/>
  <c r="S269" i="22"/>
  <c r="T262" i="22"/>
  <c r="S262" i="22"/>
  <c r="T259" i="22"/>
  <c r="S259" i="22"/>
  <c r="T257" i="22"/>
  <c r="S257" i="22"/>
  <c r="T253" i="22"/>
  <c r="S253" i="22"/>
  <c r="T248" i="22"/>
  <c r="S248" i="22"/>
  <c r="T245" i="22"/>
  <c r="S245" i="22"/>
  <c r="T243" i="22"/>
  <c r="S243" i="22"/>
  <c r="T235" i="22"/>
  <c r="S235" i="22"/>
  <c r="T233" i="22"/>
  <c r="S233" i="22"/>
  <c r="T229" i="22"/>
  <c r="S229" i="22"/>
  <c r="T223" i="22"/>
  <c r="S223" i="22"/>
  <c r="T218" i="22"/>
  <c r="S218" i="22"/>
  <c r="T214" i="22"/>
  <c r="S214" i="22"/>
  <c r="T213" i="22"/>
  <c r="S213" i="22"/>
  <c r="T211" i="22"/>
  <c r="S211" i="22"/>
  <c r="T210" i="22"/>
  <c r="S210" i="22"/>
  <c r="T209" i="22"/>
  <c r="S209" i="22"/>
  <c r="T200" i="22"/>
  <c r="T203" i="22" s="1"/>
  <c r="S200" i="22"/>
  <c r="S203" i="22" s="1"/>
  <c r="S221" i="21"/>
  <c r="S304" i="21"/>
  <c r="S203" i="21"/>
  <c r="S206" i="21" s="1"/>
  <c r="T305" i="21"/>
  <c r="S305" i="21"/>
  <c r="T304" i="21"/>
  <c r="T300" i="21"/>
  <c r="S300" i="21"/>
  <c r="T299" i="21"/>
  <c r="S299" i="21"/>
  <c r="T297" i="21"/>
  <c r="S297" i="21"/>
  <c r="S296" i="21" s="1"/>
  <c r="T296" i="21"/>
  <c r="T294" i="21"/>
  <c r="S294" i="21"/>
  <c r="T291" i="21"/>
  <c r="S291" i="21"/>
  <c r="T281" i="21"/>
  <c r="S281" i="21"/>
  <c r="T260" i="21"/>
  <c r="S260" i="21"/>
  <c r="T247" i="21"/>
  <c r="S247" i="21"/>
  <c r="T226" i="21"/>
  <c r="S226" i="21"/>
  <c r="S225" i="21" s="1"/>
  <c r="T221" i="21"/>
  <c r="T217" i="21"/>
  <c r="S217" i="21"/>
  <c r="T216" i="21"/>
  <c r="S216" i="21"/>
  <c r="T213" i="21"/>
  <c r="S213" i="21"/>
  <c r="T212" i="21"/>
  <c r="S212" i="21"/>
  <c r="T203" i="21"/>
  <c r="T206" i="21" s="1"/>
  <c r="I185" i="18"/>
  <c r="I184" i="18"/>
  <c r="I180" i="18"/>
  <c r="I179" i="18"/>
  <c r="I177" i="18"/>
  <c r="I176" i="18" s="1"/>
  <c r="I174" i="18"/>
  <c r="I166" i="18"/>
  <c r="I160" i="18"/>
  <c r="I156" i="18"/>
  <c r="I150" i="18"/>
  <c r="I143" i="18"/>
  <c r="I140" i="18"/>
  <c r="I138" i="18"/>
  <c r="I134" i="18"/>
  <c r="I129" i="18"/>
  <c r="I126" i="18"/>
  <c r="I124" i="18"/>
  <c r="I116" i="18"/>
  <c r="I114" i="18"/>
  <c r="I110" i="18"/>
  <c r="I104" i="18"/>
  <c r="U104" i="18" s="1"/>
  <c r="I103" i="18"/>
  <c r="I99" i="18"/>
  <c r="I95" i="18"/>
  <c r="I94" i="18"/>
  <c r="I92" i="18"/>
  <c r="I91" i="18"/>
  <c r="I90" i="18"/>
  <c r="I84" i="18"/>
  <c r="I81" i="18"/>
  <c r="T304" i="18"/>
  <c r="S304" i="18"/>
  <c r="T303" i="18"/>
  <c r="S303" i="18"/>
  <c r="T299" i="18"/>
  <c r="S299" i="18"/>
  <c r="T298" i="18"/>
  <c r="S298" i="18"/>
  <c r="T296" i="18"/>
  <c r="T295" i="18" s="1"/>
  <c r="S296" i="18"/>
  <c r="S295" i="18" s="1"/>
  <c r="T293" i="18"/>
  <c r="S293" i="18"/>
  <c r="S285" i="18"/>
  <c r="S279" i="18"/>
  <c r="S261" i="18" s="1"/>
  <c r="S275" i="18"/>
  <c r="S269" i="18"/>
  <c r="S262" i="18"/>
  <c r="S259" i="18"/>
  <c r="S257" i="18"/>
  <c r="S253" i="18"/>
  <c r="S248" i="18"/>
  <c r="T245" i="18"/>
  <c r="S245" i="18"/>
  <c r="T243" i="18"/>
  <c r="T222" i="18" s="1"/>
  <c r="T221" i="18" s="1"/>
  <c r="S243" i="18"/>
  <c r="S235" i="18"/>
  <c r="S222" i="18" s="1"/>
  <c r="S233" i="18"/>
  <c r="T229" i="18"/>
  <c r="S229" i="18"/>
  <c r="T223" i="18"/>
  <c r="S223" i="18"/>
  <c r="T218" i="18"/>
  <c r="S218" i="18"/>
  <c r="T214" i="18"/>
  <c r="S214" i="18"/>
  <c r="T213" i="18"/>
  <c r="S213" i="18"/>
  <c r="T211" i="18"/>
  <c r="S211" i="18"/>
  <c r="T210" i="18"/>
  <c r="S210" i="18"/>
  <c r="T209" i="18"/>
  <c r="S209" i="18"/>
  <c r="T200" i="18"/>
  <c r="T203" i="18" s="1"/>
  <c r="S200" i="18"/>
  <c r="S203" i="18" s="1"/>
  <c r="W223" i="18"/>
  <c r="U275" i="18"/>
  <c r="W291" i="18"/>
  <c r="I188" i="17"/>
  <c r="I187" i="17"/>
  <c r="I183" i="17"/>
  <c r="I182" i="17"/>
  <c r="I180" i="17"/>
  <c r="I179" i="17" s="1"/>
  <c r="I177" i="17"/>
  <c r="I174" i="17"/>
  <c r="I164" i="17"/>
  <c r="I143" i="17"/>
  <c r="I130" i="17"/>
  <c r="I109" i="17"/>
  <c r="I108" i="17" s="1"/>
  <c r="I104" i="17"/>
  <c r="I100" i="17"/>
  <c r="I99" i="17"/>
  <c r="I97" i="17"/>
  <c r="I96" i="17"/>
  <c r="I95" i="17"/>
  <c r="I86" i="17"/>
  <c r="I89" i="17" s="1"/>
  <c r="T305" i="17"/>
  <c r="S305" i="17"/>
  <c r="T304" i="17"/>
  <c r="S304" i="17"/>
  <c r="T300" i="17"/>
  <c r="S300" i="17"/>
  <c r="T299" i="17"/>
  <c r="S299" i="17"/>
  <c r="T297" i="17"/>
  <c r="T296" i="17" s="1"/>
  <c r="S297" i="17"/>
  <c r="S296" i="17" s="1"/>
  <c r="T294" i="17"/>
  <c r="S294" i="17"/>
  <c r="T291" i="17"/>
  <c r="S291" i="17"/>
  <c r="W291" i="17" s="1"/>
  <c r="T281" i="17"/>
  <c r="S281" i="17"/>
  <c r="S259" i="17" s="1"/>
  <c r="T260" i="17"/>
  <c r="S260" i="17"/>
  <c r="T247" i="17"/>
  <c r="S247" i="17"/>
  <c r="T226" i="17"/>
  <c r="S226" i="17"/>
  <c r="T221" i="17"/>
  <c r="S221" i="17"/>
  <c r="T217" i="17"/>
  <c r="S217" i="17"/>
  <c r="T216" i="17"/>
  <c r="S216" i="17"/>
  <c r="T214" i="17"/>
  <c r="S214" i="17"/>
  <c r="T213" i="17"/>
  <c r="S213" i="17"/>
  <c r="T212" i="17"/>
  <c r="S212" i="17"/>
  <c r="T203" i="17"/>
  <c r="T206" i="17" s="1"/>
  <c r="S203" i="17"/>
  <c r="S206" i="17" s="1"/>
  <c r="I188" i="15"/>
  <c r="I187" i="15"/>
  <c r="I183" i="15"/>
  <c r="I182" i="15"/>
  <c r="I180" i="15"/>
  <c r="I179" i="15" s="1"/>
  <c r="I177" i="15"/>
  <c r="I174" i="15"/>
  <c r="I164" i="15"/>
  <c r="I143" i="15"/>
  <c r="I142" i="15" s="1"/>
  <c r="I130" i="15"/>
  <c r="I109" i="15"/>
  <c r="I104" i="15"/>
  <c r="I100" i="15"/>
  <c r="I99" i="15"/>
  <c r="I97" i="15"/>
  <c r="I96" i="15"/>
  <c r="W96" i="15" s="1"/>
  <c r="I95" i="15"/>
  <c r="W95" i="15" s="1"/>
  <c r="I86" i="15"/>
  <c r="I89" i="15" s="1"/>
  <c r="T304" i="16"/>
  <c r="S304" i="16"/>
  <c r="T303" i="16"/>
  <c r="S303" i="16"/>
  <c r="T299" i="16"/>
  <c r="S299" i="16"/>
  <c r="T298" i="16"/>
  <c r="S298" i="16"/>
  <c r="T296" i="16"/>
  <c r="T295" i="16" s="1"/>
  <c r="S296" i="16"/>
  <c r="S295" i="16" s="1"/>
  <c r="T293" i="16"/>
  <c r="S293" i="16"/>
  <c r="T285" i="16"/>
  <c r="S285" i="16"/>
  <c r="T279" i="16"/>
  <c r="S279" i="16"/>
  <c r="T275" i="16"/>
  <c r="S275" i="16"/>
  <c r="S269" i="16"/>
  <c r="T262" i="16"/>
  <c r="S262" i="16"/>
  <c r="T259" i="16"/>
  <c r="S259" i="16"/>
  <c r="T257" i="16"/>
  <c r="S257" i="16"/>
  <c r="T253" i="16"/>
  <c r="S253" i="16"/>
  <c r="T248" i="16"/>
  <c r="S248" i="16"/>
  <c r="T245" i="16"/>
  <c r="S245" i="16"/>
  <c r="T243" i="16"/>
  <c r="S243" i="16"/>
  <c r="T235" i="16"/>
  <c r="S235" i="16"/>
  <c r="T233" i="16"/>
  <c r="S233" i="16"/>
  <c r="T229" i="16"/>
  <c r="S229" i="16"/>
  <c r="T223" i="16"/>
  <c r="S223" i="16"/>
  <c r="S222" i="16" s="1"/>
  <c r="T218" i="16"/>
  <c r="S218" i="16"/>
  <c r="T214" i="16"/>
  <c r="S214" i="16"/>
  <c r="T213" i="16"/>
  <c r="S213" i="16"/>
  <c r="T210" i="16"/>
  <c r="S210" i="16"/>
  <c r="T209" i="16"/>
  <c r="S209" i="16"/>
  <c r="T200" i="16"/>
  <c r="T203" i="16" s="1"/>
  <c r="S200" i="16"/>
  <c r="S203" i="16" s="1"/>
  <c r="U220" i="15"/>
  <c r="T305" i="15"/>
  <c r="S305" i="15"/>
  <c r="T304" i="15"/>
  <c r="S304" i="15"/>
  <c r="T300" i="15"/>
  <c r="S300" i="15"/>
  <c r="T299" i="15"/>
  <c r="S299" i="15"/>
  <c r="T297" i="15"/>
  <c r="T296" i="15" s="1"/>
  <c r="S297" i="15"/>
  <c r="S296" i="15" s="1"/>
  <c r="T294" i="15"/>
  <c r="S294" i="15"/>
  <c r="T291" i="15"/>
  <c r="S291" i="15"/>
  <c r="T281" i="15"/>
  <c r="S281" i="15"/>
  <c r="T260" i="15"/>
  <c r="S260" i="15"/>
  <c r="S259" i="15" s="1"/>
  <c r="T247" i="15"/>
  <c r="S247" i="15"/>
  <c r="T226" i="15"/>
  <c r="S226" i="15"/>
  <c r="T221" i="15"/>
  <c r="S221" i="15"/>
  <c r="T217" i="15"/>
  <c r="S217" i="15"/>
  <c r="T216" i="15"/>
  <c r="S216" i="15"/>
  <c r="T214" i="15"/>
  <c r="S214" i="15"/>
  <c r="T213" i="15"/>
  <c r="S213" i="15"/>
  <c r="T212" i="15"/>
  <c r="S212" i="15"/>
  <c r="T203" i="15"/>
  <c r="T206" i="15" s="1"/>
  <c r="S203" i="15"/>
  <c r="S206" i="15" s="1"/>
  <c r="W298" i="15"/>
  <c r="W279" i="15"/>
  <c r="S222" i="14"/>
  <c r="R222" i="14"/>
  <c r="I185" i="14"/>
  <c r="I184" i="14"/>
  <c r="I180" i="14"/>
  <c r="I179" i="14"/>
  <c r="I177" i="14"/>
  <c r="I176" i="14" s="1"/>
  <c r="I174" i="14"/>
  <c r="I166" i="14"/>
  <c r="I160" i="14"/>
  <c r="I156" i="14"/>
  <c r="I150" i="14"/>
  <c r="I143" i="14"/>
  <c r="I142" i="14" s="1"/>
  <c r="I140" i="14"/>
  <c r="I138" i="14"/>
  <c r="I134" i="14"/>
  <c r="I129" i="14"/>
  <c r="I126" i="14"/>
  <c r="I124" i="14"/>
  <c r="I116" i="14"/>
  <c r="I114" i="14"/>
  <c r="I110" i="14"/>
  <c r="I104" i="14"/>
  <c r="I99" i="14"/>
  <c r="I95" i="14"/>
  <c r="I94" i="14"/>
  <c r="I92" i="14"/>
  <c r="I91" i="14"/>
  <c r="I90" i="14"/>
  <c r="I81" i="14"/>
  <c r="I84" i="14" s="1"/>
  <c r="T304" i="14"/>
  <c r="S304" i="14"/>
  <c r="R304" i="14"/>
  <c r="T303" i="14"/>
  <c r="S303" i="14"/>
  <c r="R303" i="14"/>
  <c r="T299" i="14"/>
  <c r="S299" i="14"/>
  <c r="R299" i="14"/>
  <c r="T298" i="14"/>
  <c r="S298" i="14"/>
  <c r="R298" i="14"/>
  <c r="T296" i="14"/>
  <c r="T295" i="14" s="1"/>
  <c r="S296" i="14"/>
  <c r="S295" i="14" s="1"/>
  <c r="R296" i="14"/>
  <c r="R295" i="14" s="1"/>
  <c r="T293" i="14"/>
  <c r="S293" i="14"/>
  <c r="R293" i="14"/>
  <c r="T285" i="14"/>
  <c r="S285" i="14"/>
  <c r="R285" i="14"/>
  <c r="T279" i="14"/>
  <c r="S279" i="14"/>
  <c r="R279" i="14"/>
  <c r="T275" i="14"/>
  <c r="S275" i="14"/>
  <c r="R275" i="14"/>
  <c r="T269" i="14"/>
  <c r="S269" i="14"/>
  <c r="R269" i="14"/>
  <c r="T262" i="14"/>
  <c r="S262" i="14"/>
  <c r="R262" i="14"/>
  <c r="R261" i="14"/>
  <c r="T259" i="14"/>
  <c r="S259" i="14"/>
  <c r="R259" i="14"/>
  <c r="T257" i="14"/>
  <c r="S257" i="14"/>
  <c r="R257" i="14"/>
  <c r="T253" i="14"/>
  <c r="S253" i="14"/>
  <c r="R253" i="14"/>
  <c r="T248" i="14"/>
  <c r="S248" i="14"/>
  <c r="R248" i="14"/>
  <c r="T245" i="14"/>
  <c r="S245" i="14"/>
  <c r="R245" i="14"/>
  <c r="T243" i="14"/>
  <c r="S243" i="14"/>
  <c r="R243" i="14"/>
  <c r="T235" i="14"/>
  <c r="S235" i="14"/>
  <c r="R235" i="14"/>
  <c r="T233" i="14"/>
  <c r="S233" i="14"/>
  <c r="R233" i="14"/>
  <c r="T229" i="14"/>
  <c r="S229" i="14"/>
  <c r="R229" i="14"/>
  <c r="T223" i="14"/>
  <c r="S223" i="14"/>
  <c r="R223" i="14"/>
  <c r="T218" i="14"/>
  <c r="S218" i="14"/>
  <c r="W218" i="14" s="1"/>
  <c r="R218" i="14"/>
  <c r="U302" i="14"/>
  <c r="W297" i="14"/>
  <c r="W242" i="14"/>
  <c r="T214" i="14"/>
  <c r="S214" i="14"/>
  <c r="R214" i="14"/>
  <c r="T213" i="14"/>
  <c r="S213" i="14"/>
  <c r="R213" i="14"/>
  <c r="T211" i="14"/>
  <c r="S211" i="14"/>
  <c r="R211" i="14"/>
  <c r="T210" i="14"/>
  <c r="S210" i="14"/>
  <c r="R210" i="14"/>
  <c r="T209" i="14"/>
  <c r="S209" i="14"/>
  <c r="R209" i="14"/>
  <c r="T200" i="14"/>
  <c r="T203" i="14" s="1"/>
  <c r="S200" i="14"/>
  <c r="S203" i="14" s="1"/>
  <c r="R200" i="14"/>
  <c r="R203" i="14" s="1"/>
  <c r="I187" i="13"/>
  <c r="I186" i="13"/>
  <c r="I182" i="13"/>
  <c r="I181" i="13"/>
  <c r="I179" i="13"/>
  <c r="W179" i="13" s="1"/>
  <c r="W178" i="13" s="1"/>
  <c r="I178" i="13"/>
  <c r="I176" i="13"/>
  <c r="I173" i="13"/>
  <c r="I163" i="13"/>
  <c r="W163" i="13" s="1"/>
  <c r="I142" i="13"/>
  <c r="W142" i="13" s="1"/>
  <c r="I129" i="13"/>
  <c r="W129" i="13" s="1"/>
  <c r="I108" i="13"/>
  <c r="W108" i="13" s="1"/>
  <c r="I103" i="13"/>
  <c r="I99" i="13"/>
  <c r="I98" i="13"/>
  <c r="I96" i="13"/>
  <c r="I95" i="13"/>
  <c r="W95" i="13" s="1"/>
  <c r="I94" i="13"/>
  <c r="W94" i="13" s="1"/>
  <c r="I85" i="13"/>
  <c r="T304" i="13"/>
  <c r="S304" i="13"/>
  <c r="R304" i="13"/>
  <c r="T303" i="13"/>
  <c r="S303" i="13"/>
  <c r="R303" i="13"/>
  <c r="T299" i="13"/>
  <c r="S299" i="13"/>
  <c r="R299" i="13"/>
  <c r="T298" i="13"/>
  <c r="S298" i="13"/>
  <c r="R298" i="13"/>
  <c r="T296" i="13"/>
  <c r="T295" i="13" s="1"/>
  <c r="S296" i="13"/>
  <c r="S295" i="13" s="1"/>
  <c r="R296" i="13"/>
  <c r="T293" i="13"/>
  <c r="S293" i="13"/>
  <c r="R293" i="13"/>
  <c r="T290" i="13"/>
  <c r="S290" i="13"/>
  <c r="R290" i="13"/>
  <c r="T280" i="13"/>
  <c r="S280" i="13"/>
  <c r="R280" i="13"/>
  <c r="T259" i="13"/>
  <c r="S259" i="13"/>
  <c r="R259" i="13"/>
  <c r="T246" i="13"/>
  <c r="S246" i="13"/>
  <c r="R246" i="13"/>
  <c r="T225" i="13"/>
  <c r="S225" i="13"/>
  <c r="R225" i="13"/>
  <c r="T220" i="13"/>
  <c r="S220" i="13"/>
  <c r="R220" i="13"/>
  <c r="T216" i="13"/>
  <c r="S216" i="13"/>
  <c r="R216" i="13"/>
  <c r="T215" i="13"/>
  <c r="S215" i="13"/>
  <c r="R215" i="13"/>
  <c r="T213" i="13"/>
  <c r="S213" i="13"/>
  <c r="R213" i="13"/>
  <c r="T212" i="13"/>
  <c r="S212" i="13"/>
  <c r="R212" i="13"/>
  <c r="T211" i="13"/>
  <c r="S211" i="13"/>
  <c r="R211" i="13"/>
  <c r="W211" i="13" s="1"/>
  <c r="T202" i="13"/>
  <c r="T205" i="13" s="1"/>
  <c r="S202" i="13"/>
  <c r="S205" i="13" s="1"/>
  <c r="R202" i="13"/>
  <c r="U307" i="24"/>
  <c r="U304" i="24" s="1"/>
  <c r="I364" i="22"/>
  <c r="O354" i="22"/>
  <c r="O353" i="22"/>
  <c r="O352" i="22"/>
  <c r="O351" i="22"/>
  <c r="O350" i="22"/>
  <c r="O349" i="22"/>
  <c r="O348" i="22"/>
  <c r="O347" i="22"/>
  <c r="O346" i="22"/>
  <c r="O345" i="22"/>
  <c r="I341" i="22"/>
  <c r="O330" i="22"/>
  <c r="O329" i="22"/>
  <c r="O328" i="22"/>
  <c r="O327" i="22"/>
  <c r="O326" i="22"/>
  <c r="O325" i="22"/>
  <c r="O324" i="22"/>
  <c r="O323" i="22"/>
  <c r="O322" i="22"/>
  <c r="U307" i="18"/>
  <c r="U306" i="18"/>
  <c r="U305" i="18"/>
  <c r="U302" i="18"/>
  <c r="U301" i="18"/>
  <c r="U300" i="18"/>
  <c r="W297" i="18"/>
  <c r="W290" i="18"/>
  <c r="U290" i="18"/>
  <c r="W289" i="18"/>
  <c r="U289" i="18"/>
  <c r="W288" i="18"/>
  <c r="U288" i="18"/>
  <c r="W287" i="18"/>
  <c r="U287" i="18"/>
  <c r="W286" i="18"/>
  <c r="U286" i="18"/>
  <c r="W283" i="18"/>
  <c r="U283" i="18"/>
  <c r="W282" i="18"/>
  <c r="U282" i="18"/>
  <c r="W281" i="18"/>
  <c r="U281" i="18"/>
  <c r="W280" i="18"/>
  <c r="U280" i="18"/>
  <c r="W278" i="18"/>
  <c r="U278" i="18"/>
  <c r="W277" i="18"/>
  <c r="U277" i="18"/>
  <c r="W276" i="18"/>
  <c r="U276" i="18"/>
  <c r="W274" i="18"/>
  <c r="U274" i="18"/>
  <c r="W273" i="18"/>
  <c r="U273" i="18"/>
  <c r="W272" i="18"/>
  <c r="U272" i="18"/>
  <c r="W271" i="18"/>
  <c r="U271" i="18"/>
  <c r="W270" i="18"/>
  <c r="U270" i="18"/>
  <c r="W268" i="18"/>
  <c r="U268" i="18"/>
  <c r="W267" i="18"/>
  <c r="U267" i="18"/>
  <c r="W266" i="18"/>
  <c r="U266" i="18"/>
  <c r="W265" i="18"/>
  <c r="U265" i="18"/>
  <c r="W264" i="18"/>
  <c r="U264" i="18"/>
  <c r="W263" i="18"/>
  <c r="U263" i="18"/>
  <c r="W258" i="18"/>
  <c r="U258" i="18"/>
  <c r="W256" i="18"/>
  <c r="U256" i="18"/>
  <c r="W255" i="18"/>
  <c r="U255" i="18"/>
  <c r="W254" i="18"/>
  <c r="U254" i="18"/>
  <c r="W252" i="18"/>
  <c r="U252" i="18"/>
  <c r="W251" i="18"/>
  <c r="U251" i="18"/>
  <c r="W250" i="18"/>
  <c r="U250" i="18"/>
  <c r="W249" i="18"/>
  <c r="U249" i="18"/>
  <c r="W247" i="18"/>
  <c r="U247" i="18"/>
  <c r="W246" i="18"/>
  <c r="U246" i="18"/>
  <c r="W244" i="18"/>
  <c r="U244" i="18"/>
  <c r="W241" i="18"/>
  <c r="U241" i="18"/>
  <c r="W240" i="18"/>
  <c r="U240" i="18"/>
  <c r="W239" i="18"/>
  <c r="U239" i="18"/>
  <c r="W238" i="18"/>
  <c r="U238" i="18"/>
  <c r="W237" i="18"/>
  <c r="U237" i="18"/>
  <c r="W236" i="18"/>
  <c r="U236" i="18"/>
  <c r="W234" i="18"/>
  <c r="U234" i="18"/>
  <c r="W232" i="18"/>
  <c r="U232" i="18"/>
  <c r="W231" i="18"/>
  <c r="U231" i="18"/>
  <c r="W230" i="18"/>
  <c r="U230" i="18"/>
  <c r="W228" i="18"/>
  <c r="U228" i="18"/>
  <c r="W227" i="18"/>
  <c r="U227" i="18"/>
  <c r="W226" i="18"/>
  <c r="U226" i="18"/>
  <c r="W225" i="18"/>
  <c r="U225" i="18"/>
  <c r="W224" i="18"/>
  <c r="U224" i="18"/>
  <c r="W219" i="18"/>
  <c r="U219" i="18"/>
  <c r="W217" i="18"/>
  <c r="U217" i="18"/>
  <c r="W216" i="18"/>
  <c r="U216" i="18"/>
  <c r="U215" i="18"/>
  <c r="W207" i="18"/>
  <c r="U207" i="18"/>
  <c r="W206" i="18"/>
  <c r="U206" i="18"/>
  <c r="W204" i="18"/>
  <c r="U204" i="18"/>
  <c r="W202" i="18"/>
  <c r="U202" i="18"/>
  <c r="W201" i="18"/>
  <c r="U201" i="18"/>
  <c r="W199" i="18"/>
  <c r="U199" i="18"/>
  <c r="W198" i="18"/>
  <c r="U198" i="18"/>
  <c r="W196" i="18"/>
  <c r="U196" i="18"/>
  <c r="W195" i="18"/>
  <c r="U195" i="18"/>
  <c r="U188" i="18"/>
  <c r="U187" i="18"/>
  <c r="U186" i="18"/>
  <c r="U183" i="18"/>
  <c r="U182" i="18"/>
  <c r="U181" i="18"/>
  <c r="W178" i="18"/>
  <c r="W172" i="18"/>
  <c r="U172" i="18"/>
  <c r="W171" i="18"/>
  <c r="U171" i="18"/>
  <c r="W170" i="18"/>
  <c r="U170" i="18"/>
  <c r="W169" i="18"/>
  <c r="U169" i="18"/>
  <c r="W168" i="18"/>
  <c r="U168" i="18"/>
  <c r="W167" i="18"/>
  <c r="U167" i="18"/>
  <c r="W165" i="18"/>
  <c r="U165" i="18"/>
  <c r="W164" i="18"/>
  <c r="U164" i="18"/>
  <c r="W163" i="18"/>
  <c r="U163" i="18"/>
  <c r="W162" i="18"/>
  <c r="U162" i="18"/>
  <c r="W161" i="18"/>
  <c r="U161" i="18"/>
  <c r="W159" i="18"/>
  <c r="U159" i="18"/>
  <c r="W158" i="18"/>
  <c r="U158" i="18"/>
  <c r="W157" i="18"/>
  <c r="U157" i="18"/>
  <c r="W155" i="18"/>
  <c r="U155" i="18"/>
  <c r="W154" i="18"/>
  <c r="U154" i="18"/>
  <c r="W153" i="18"/>
  <c r="U153" i="18"/>
  <c r="W152" i="18"/>
  <c r="U152" i="18"/>
  <c r="W151" i="18"/>
  <c r="U151" i="18"/>
  <c r="W149" i="18"/>
  <c r="U149" i="18"/>
  <c r="W148" i="18"/>
  <c r="U148" i="18"/>
  <c r="W147" i="18"/>
  <c r="U147" i="18"/>
  <c r="W146" i="18"/>
  <c r="U146" i="18"/>
  <c r="W145" i="18"/>
  <c r="U145" i="18"/>
  <c r="W144" i="18"/>
  <c r="U144" i="18"/>
  <c r="W141" i="18"/>
  <c r="U141" i="18"/>
  <c r="W139" i="18"/>
  <c r="U139" i="18"/>
  <c r="W137" i="18"/>
  <c r="U137" i="18"/>
  <c r="W136" i="18"/>
  <c r="U136" i="18"/>
  <c r="W135" i="18"/>
  <c r="U135" i="18"/>
  <c r="U134" i="18"/>
  <c r="W133" i="18"/>
  <c r="U133" i="18"/>
  <c r="W132" i="18"/>
  <c r="U132" i="18"/>
  <c r="W131" i="18"/>
  <c r="U131" i="18"/>
  <c r="W130" i="18"/>
  <c r="U130" i="18"/>
  <c r="W128" i="18"/>
  <c r="U128" i="18"/>
  <c r="W127" i="18"/>
  <c r="U127" i="18"/>
  <c r="W125" i="18"/>
  <c r="U125" i="18"/>
  <c r="W123" i="18"/>
  <c r="U123" i="18"/>
  <c r="W122" i="18"/>
  <c r="U122" i="18"/>
  <c r="W121" i="18"/>
  <c r="U121" i="18"/>
  <c r="W120" i="18"/>
  <c r="U120" i="18"/>
  <c r="W119" i="18"/>
  <c r="U119" i="18"/>
  <c r="W118" i="18"/>
  <c r="U118" i="18"/>
  <c r="W117" i="18"/>
  <c r="U117" i="18"/>
  <c r="W115" i="18"/>
  <c r="U115" i="18"/>
  <c r="W113" i="18"/>
  <c r="U113" i="18"/>
  <c r="W112" i="18"/>
  <c r="U112" i="18"/>
  <c r="W111" i="18"/>
  <c r="U111" i="18"/>
  <c r="W109" i="18"/>
  <c r="U109" i="18"/>
  <c r="W108" i="18"/>
  <c r="U108" i="18"/>
  <c r="W107" i="18"/>
  <c r="U107" i="18"/>
  <c r="W106" i="18"/>
  <c r="U106" i="18"/>
  <c r="W105" i="18"/>
  <c r="U105" i="18"/>
  <c r="W101" i="18"/>
  <c r="U101" i="18"/>
  <c r="W100" i="18"/>
  <c r="U100" i="18"/>
  <c r="W98" i="18"/>
  <c r="U98" i="18"/>
  <c r="W97" i="18"/>
  <c r="U97" i="18"/>
  <c r="U96" i="18"/>
  <c r="W88" i="18"/>
  <c r="U88" i="18"/>
  <c r="W87" i="18"/>
  <c r="U87" i="18"/>
  <c r="W85" i="18"/>
  <c r="U85" i="18"/>
  <c r="W83" i="18"/>
  <c r="U83" i="18"/>
  <c r="W82" i="18"/>
  <c r="U82" i="18"/>
  <c r="W80" i="18"/>
  <c r="U80" i="18"/>
  <c r="W79" i="18"/>
  <c r="U79" i="18"/>
  <c r="W77" i="18"/>
  <c r="U77" i="18"/>
  <c r="W76" i="18"/>
  <c r="U76" i="18"/>
  <c r="U308" i="17"/>
  <c r="U307" i="17"/>
  <c r="U306" i="17"/>
  <c r="U303" i="17"/>
  <c r="U302" i="17"/>
  <c r="U301" i="17"/>
  <c r="W298" i="17"/>
  <c r="W292" i="17"/>
  <c r="U292" i="17"/>
  <c r="W290" i="17"/>
  <c r="U290" i="17"/>
  <c r="W288" i="17"/>
  <c r="U288" i="17"/>
  <c r="W287" i="17"/>
  <c r="U287" i="17"/>
  <c r="W286" i="17"/>
  <c r="U286" i="17"/>
  <c r="W285" i="17"/>
  <c r="U285" i="17"/>
  <c r="W284" i="17"/>
  <c r="U284" i="17"/>
  <c r="W283" i="17"/>
  <c r="U283" i="17"/>
  <c r="W282" i="17"/>
  <c r="U282" i="17"/>
  <c r="W280" i="17"/>
  <c r="U280" i="17"/>
  <c r="W279" i="17"/>
  <c r="U279" i="17"/>
  <c r="W278" i="17"/>
  <c r="U278" i="17"/>
  <c r="W277" i="17"/>
  <c r="U277" i="17"/>
  <c r="W276" i="17"/>
  <c r="U276" i="17"/>
  <c r="W275" i="17"/>
  <c r="U275" i="17"/>
  <c r="W274" i="17"/>
  <c r="U274" i="17"/>
  <c r="W273" i="17"/>
  <c r="U273" i="17"/>
  <c r="W272" i="17"/>
  <c r="U272" i="17"/>
  <c r="W271" i="17"/>
  <c r="U271" i="17"/>
  <c r="W270" i="17"/>
  <c r="U270" i="17"/>
  <c r="W269" i="17"/>
  <c r="U269" i="17"/>
  <c r="W268" i="17"/>
  <c r="U268" i="17"/>
  <c r="W267" i="17"/>
  <c r="U267" i="17"/>
  <c r="W266" i="17"/>
  <c r="U266" i="17"/>
  <c r="W265" i="17"/>
  <c r="U265" i="17"/>
  <c r="W264" i="17"/>
  <c r="U264" i="17"/>
  <c r="W263" i="17"/>
  <c r="U263" i="17"/>
  <c r="W262" i="17"/>
  <c r="U262" i="17"/>
  <c r="W261" i="17"/>
  <c r="U261" i="17"/>
  <c r="W257" i="17"/>
  <c r="U257" i="17"/>
  <c r="W256" i="17"/>
  <c r="U256" i="17"/>
  <c r="W255" i="17"/>
  <c r="U255" i="17"/>
  <c r="W254" i="17"/>
  <c r="U254" i="17"/>
  <c r="W253" i="17"/>
  <c r="U253" i="17"/>
  <c r="W252" i="17"/>
  <c r="U252" i="17"/>
  <c r="W251" i="17"/>
  <c r="U251" i="17"/>
  <c r="W250" i="17"/>
  <c r="U250" i="17"/>
  <c r="W249" i="17"/>
  <c r="U249" i="17"/>
  <c r="W248" i="17"/>
  <c r="U248" i="17"/>
  <c r="W246" i="17"/>
  <c r="U246" i="17"/>
  <c r="W245" i="17"/>
  <c r="U245" i="17"/>
  <c r="W244" i="17"/>
  <c r="U244" i="17"/>
  <c r="W243" i="17"/>
  <c r="U243" i="17"/>
  <c r="W242" i="17"/>
  <c r="U242" i="17"/>
  <c r="W241" i="17"/>
  <c r="U241" i="17"/>
  <c r="W240" i="17"/>
  <c r="U240" i="17"/>
  <c r="W239" i="17"/>
  <c r="U239" i="17"/>
  <c r="W238" i="17"/>
  <c r="U238" i="17"/>
  <c r="W237" i="17"/>
  <c r="U237" i="17"/>
  <c r="W236" i="17"/>
  <c r="U236" i="17"/>
  <c r="W235" i="17"/>
  <c r="U235" i="17"/>
  <c r="W234" i="17"/>
  <c r="U234" i="17"/>
  <c r="W233" i="17"/>
  <c r="U233" i="17"/>
  <c r="W232" i="17"/>
  <c r="U232" i="17"/>
  <c r="W231" i="17"/>
  <c r="U231" i="17"/>
  <c r="W230" i="17"/>
  <c r="U230" i="17"/>
  <c r="W229" i="17"/>
  <c r="U229" i="17"/>
  <c r="W228" i="17"/>
  <c r="U228" i="17"/>
  <c r="W227" i="17"/>
  <c r="U227" i="17"/>
  <c r="W223" i="17"/>
  <c r="U223" i="17"/>
  <c r="W222" i="17"/>
  <c r="U222" i="17"/>
  <c r="W220" i="17"/>
  <c r="U220" i="17"/>
  <c r="W219" i="17"/>
  <c r="U219" i="17"/>
  <c r="U218" i="17"/>
  <c r="W210" i="17"/>
  <c r="U210" i="17"/>
  <c r="W209" i="17"/>
  <c r="U209" i="17"/>
  <c r="W207" i="17"/>
  <c r="U207" i="17"/>
  <c r="W205" i="17"/>
  <c r="U205" i="17"/>
  <c r="W204" i="17"/>
  <c r="U204" i="17"/>
  <c r="W202" i="17"/>
  <c r="U202" i="17"/>
  <c r="W201" i="17"/>
  <c r="U201" i="17"/>
  <c r="W199" i="17"/>
  <c r="U199" i="17"/>
  <c r="W198" i="17"/>
  <c r="U198" i="17"/>
  <c r="U191" i="17"/>
  <c r="U190" i="17"/>
  <c r="U189" i="17"/>
  <c r="U186" i="17"/>
  <c r="U185" i="17"/>
  <c r="U184" i="17"/>
  <c r="W181" i="17"/>
  <c r="W175" i="17"/>
  <c r="U175" i="17"/>
  <c r="W173" i="17"/>
  <c r="U173" i="17"/>
  <c r="W172" i="17"/>
  <c r="U172" i="17"/>
  <c r="W171" i="17"/>
  <c r="U171" i="17"/>
  <c r="W170" i="17"/>
  <c r="U170" i="17"/>
  <c r="W169" i="17"/>
  <c r="U169" i="17"/>
  <c r="W168" i="17"/>
  <c r="U168" i="17"/>
  <c r="W167" i="17"/>
  <c r="U167" i="17"/>
  <c r="W166" i="17"/>
  <c r="U166" i="17"/>
  <c r="W165" i="17"/>
  <c r="U165" i="17"/>
  <c r="W163" i="17"/>
  <c r="U163" i="17"/>
  <c r="W162" i="17"/>
  <c r="U162" i="17"/>
  <c r="W161" i="17"/>
  <c r="U161" i="17"/>
  <c r="W160" i="17"/>
  <c r="U160" i="17"/>
  <c r="W159" i="17"/>
  <c r="U159" i="17"/>
  <c r="W158" i="17"/>
  <c r="U158" i="17"/>
  <c r="W157" i="17"/>
  <c r="U157" i="17"/>
  <c r="W156" i="17"/>
  <c r="U156" i="17"/>
  <c r="W155" i="17"/>
  <c r="U155" i="17"/>
  <c r="W154" i="17"/>
  <c r="U154" i="17"/>
  <c r="W153" i="17"/>
  <c r="U153" i="17"/>
  <c r="W152" i="17"/>
  <c r="U152" i="17"/>
  <c r="W151" i="17"/>
  <c r="U151" i="17"/>
  <c r="W150" i="17"/>
  <c r="U150" i="17"/>
  <c r="W149" i="17"/>
  <c r="U149" i="17"/>
  <c r="W148" i="17"/>
  <c r="U148" i="17"/>
  <c r="W147" i="17"/>
  <c r="U147" i="17"/>
  <c r="W146" i="17"/>
  <c r="U146" i="17"/>
  <c r="W145" i="17"/>
  <c r="U145" i="17"/>
  <c r="W144" i="17"/>
  <c r="U144" i="17"/>
  <c r="W141" i="17"/>
  <c r="U141" i="17"/>
  <c r="W140" i="17"/>
  <c r="U140" i="17"/>
  <c r="W139" i="17"/>
  <c r="U139" i="17"/>
  <c r="W138" i="17"/>
  <c r="U138" i="17"/>
  <c r="W137" i="17"/>
  <c r="U137" i="17"/>
  <c r="W136" i="17"/>
  <c r="U136" i="17"/>
  <c r="W135" i="17"/>
  <c r="U135" i="17"/>
  <c r="W134" i="17"/>
  <c r="U134" i="17"/>
  <c r="W133" i="17"/>
  <c r="U133" i="17"/>
  <c r="W132" i="17"/>
  <c r="U132" i="17"/>
  <c r="W131" i="17"/>
  <c r="U131" i="17"/>
  <c r="W129" i="17"/>
  <c r="U129" i="17"/>
  <c r="W128" i="17"/>
  <c r="U128" i="17"/>
  <c r="W127" i="17"/>
  <c r="U127" i="17"/>
  <c r="W126" i="17"/>
  <c r="U126" i="17"/>
  <c r="W125" i="17"/>
  <c r="U125" i="17"/>
  <c r="W124" i="17"/>
  <c r="U124" i="17"/>
  <c r="W123" i="17"/>
  <c r="U123" i="17"/>
  <c r="W122" i="17"/>
  <c r="U122" i="17"/>
  <c r="W121" i="17"/>
  <c r="U121" i="17"/>
  <c r="W120" i="17"/>
  <c r="U120" i="17"/>
  <c r="W119" i="17"/>
  <c r="U119" i="17"/>
  <c r="W118" i="17"/>
  <c r="U118" i="17"/>
  <c r="W117" i="17"/>
  <c r="U117" i="17"/>
  <c r="W116" i="17"/>
  <c r="U116" i="17"/>
  <c r="W115" i="17"/>
  <c r="U115" i="17"/>
  <c r="W114" i="17"/>
  <c r="U114" i="17"/>
  <c r="W113" i="17"/>
  <c r="U113" i="17"/>
  <c r="W112" i="17"/>
  <c r="U112" i="17"/>
  <c r="W111" i="17"/>
  <c r="U111" i="17"/>
  <c r="W110" i="17"/>
  <c r="U110" i="17"/>
  <c r="W106" i="17"/>
  <c r="U106" i="17"/>
  <c r="W105" i="17"/>
  <c r="U105" i="17"/>
  <c r="W103" i="17"/>
  <c r="U103" i="17"/>
  <c r="W102" i="17"/>
  <c r="U102" i="17"/>
  <c r="U101" i="17"/>
  <c r="W93" i="17"/>
  <c r="U93" i="17"/>
  <c r="W92" i="17"/>
  <c r="U92" i="17"/>
  <c r="W90" i="17"/>
  <c r="U90" i="17"/>
  <c r="W88" i="17"/>
  <c r="U88" i="17"/>
  <c r="W87" i="17"/>
  <c r="U87" i="17"/>
  <c r="W85" i="17"/>
  <c r="U85" i="17"/>
  <c r="W84" i="17"/>
  <c r="U84" i="17"/>
  <c r="W82" i="17"/>
  <c r="U82" i="17"/>
  <c r="W81" i="17"/>
  <c r="U81" i="17"/>
  <c r="U307" i="16"/>
  <c r="U306" i="16"/>
  <c r="U305" i="16"/>
  <c r="U302" i="16"/>
  <c r="U301" i="16"/>
  <c r="U300" i="16"/>
  <c r="W297" i="16"/>
  <c r="W291" i="16"/>
  <c r="U291" i="16"/>
  <c r="W290" i="16"/>
  <c r="U290" i="16"/>
  <c r="W289" i="16"/>
  <c r="U289" i="16"/>
  <c r="W288" i="16"/>
  <c r="U288" i="16"/>
  <c r="W287" i="16"/>
  <c r="U287" i="16"/>
  <c r="W286" i="16"/>
  <c r="U286" i="16"/>
  <c r="W284" i="16"/>
  <c r="U284" i="16"/>
  <c r="W283" i="16"/>
  <c r="U283" i="16"/>
  <c r="W282" i="16"/>
  <c r="U282" i="16"/>
  <c r="W281" i="16"/>
  <c r="U281" i="16"/>
  <c r="W280" i="16"/>
  <c r="U280" i="16"/>
  <c r="W278" i="16"/>
  <c r="U278" i="16"/>
  <c r="W277" i="16"/>
  <c r="U277" i="16"/>
  <c r="W276" i="16"/>
  <c r="U276" i="16"/>
  <c r="W274" i="16"/>
  <c r="U274" i="16"/>
  <c r="W273" i="16"/>
  <c r="U273" i="16"/>
  <c r="W272" i="16"/>
  <c r="U272" i="16"/>
  <c r="W271" i="16"/>
  <c r="U271" i="16"/>
  <c r="W270" i="16"/>
  <c r="U270" i="16"/>
  <c r="W268" i="16"/>
  <c r="U268" i="16"/>
  <c r="W267" i="16"/>
  <c r="U267" i="16"/>
  <c r="W266" i="16"/>
  <c r="U266" i="16"/>
  <c r="W265" i="16"/>
  <c r="U265" i="16"/>
  <c r="W264" i="16"/>
  <c r="U264" i="16"/>
  <c r="W263" i="16"/>
  <c r="U263" i="16"/>
  <c r="W260" i="16"/>
  <c r="U260" i="16"/>
  <c r="W258" i="16"/>
  <c r="U258" i="16"/>
  <c r="U257" i="16"/>
  <c r="W256" i="16"/>
  <c r="U256" i="16"/>
  <c r="W255" i="16"/>
  <c r="U255" i="16"/>
  <c r="W254" i="16"/>
  <c r="U254" i="16"/>
  <c r="W252" i="16"/>
  <c r="U252" i="16"/>
  <c r="W251" i="16"/>
  <c r="U251" i="16"/>
  <c r="W250" i="16"/>
  <c r="U250" i="16"/>
  <c r="W249" i="16"/>
  <c r="U249" i="16"/>
  <c r="W247" i="16"/>
  <c r="U247" i="16"/>
  <c r="W246" i="16"/>
  <c r="U246" i="16"/>
  <c r="W244" i="16"/>
  <c r="U244" i="16"/>
  <c r="W242" i="16"/>
  <c r="U242" i="16"/>
  <c r="W241" i="16"/>
  <c r="U241" i="16"/>
  <c r="W240" i="16"/>
  <c r="U240" i="16"/>
  <c r="W239" i="16"/>
  <c r="U239" i="16"/>
  <c r="W238" i="16"/>
  <c r="U238" i="16"/>
  <c r="W237" i="16"/>
  <c r="U237" i="16"/>
  <c r="W236" i="16"/>
  <c r="U236" i="16"/>
  <c r="W234" i="16"/>
  <c r="U234" i="16"/>
  <c r="W232" i="16"/>
  <c r="U232" i="16"/>
  <c r="W231" i="16"/>
  <c r="U231" i="16"/>
  <c r="W230" i="16"/>
  <c r="U230" i="16"/>
  <c r="W228" i="16"/>
  <c r="U228" i="16"/>
  <c r="W227" i="16"/>
  <c r="U227" i="16"/>
  <c r="W226" i="16"/>
  <c r="U226" i="16"/>
  <c r="W225" i="16"/>
  <c r="U225" i="16"/>
  <c r="W224" i="16"/>
  <c r="U224" i="16"/>
  <c r="W220" i="16"/>
  <c r="U220" i="16"/>
  <c r="W219" i="16"/>
  <c r="U219" i="16"/>
  <c r="W217" i="16"/>
  <c r="U217" i="16"/>
  <c r="W216" i="16"/>
  <c r="U216" i="16"/>
  <c r="U215" i="16"/>
  <c r="W207" i="16"/>
  <c r="U207" i="16"/>
  <c r="W206" i="16"/>
  <c r="U206" i="16"/>
  <c r="W204" i="16"/>
  <c r="U204" i="16"/>
  <c r="W202" i="16"/>
  <c r="U202" i="16"/>
  <c r="W201" i="16"/>
  <c r="U201" i="16"/>
  <c r="W199" i="16"/>
  <c r="U199" i="16"/>
  <c r="W198" i="16"/>
  <c r="U198" i="16"/>
  <c r="W196" i="16"/>
  <c r="U196" i="16"/>
  <c r="W195" i="16"/>
  <c r="U195" i="16"/>
  <c r="U188" i="16"/>
  <c r="U187" i="16"/>
  <c r="U186" i="16"/>
  <c r="U183" i="16"/>
  <c r="U182" i="16"/>
  <c r="U181" i="16"/>
  <c r="W178" i="16"/>
  <c r="W172" i="16"/>
  <c r="U172" i="16"/>
  <c r="W171" i="16"/>
  <c r="U171" i="16"/>
  <c r="W170" i="16"/>
  <c r="U170" i="16"/>
  <c r="W169" i="16"/>
  <c r="U169" i="16"/>
  <c r="W168" i="16"/>
  <c r="U168" i="16"/>
  <c r="W167" i="16"/>
  <c r="U167" i="16"/>
  <c r="W165" i="16"/>
  <c r="U165" i="16"/>
  <c r="W164" i="16"/>
  <c r="U164" i="16"/>
  <c r="W163" i="16"/>
  <c r="U163" i="16"/>
  <c r="W162" i="16"/>
  <c r="U162" i="16"/>
  <c r="W161" i="16"/>
  <c r="U161" i="16"/>
  <c r="W159" i="16"/>
  <c r="U159" i="16"/>
  <c r="W158" i="16"/>
  <c r="U158" i="16"/>
  <c r="W157" i="16"/>
  <c r="U157" i="16"/>
  <c r="W155" i="16"/>
  <c r="U155" i="16"/>
  <c r="W154" i="16"/>
  <c r="U154" i="16"/>
  <c r="W153" i="16"/>
  <c r="U153" i="16"/>
  <c r="W152" i="16"/>
  <c r="U152" i="16"/>
  <c r="W151" i="16"/>
  <c r="U151" i="16"/>
  <c r="W149" i="16"/>
  <c r="U149" i="16"/>
  <c r="W148" i="16"/>
  <c r="U148" i="16"/>
  <c r="W147" i="16"/>
  <c r="U147" i="16"/>
  <c r="W146" i="16"/>
  <c r="U146" i="16"/>
  <c r="W145" i="16"/>
  <c r="U145" i="16"/>
  <c r="W144" i="16"/>
  <c r="U144" i="16"/>
  <c r="U143" i="16"/>
  <c r="W141" i="16"/>
  <c r="U141" i="16"/>
  <c r="W139" i="16"/>
  <c r="U139" i="16"/>
  <c r="W137" i="16"/>
  <c r="U137" i="16"/>
  <c r="W136" i="16"/>
  <c r="U136" i="16"/>
  <c r="W135" i="16"/>
  <c r="U135" i="16"/>
  <c r="W133" i="16"/>
  <c r="U133" i="16"/>
  <c r="W132" i="16"/>
  <c r="U132" i="16"/>
  <c r="W131" i="16"/>
  <c r="U131" i="16"/>
  <c r="W130" i="16"/>
  <c r="U130" i="16"/>
  <c r="W128" i="16"/>
  <c r="U128" i="16"/>
  <c r="W127" i="16"/>
  <c r="U127" i="16"/>
  <c r="W125" i="16"/>
  <c r="U125" i="16"/>
  <c r="W123" i="16"/>
  <c r="U123" i="16"/>
  <c r="W122" i="16"/>
  <c r="U122" i="16"/>
  <c r="W121" i="16"/>
  <c r="U121" i="16"/>
  <c r="W120" i="16"/>
  <c r="U120" i="16"/>
  <c r="W119" i="16"/>
  <c r="U119" i="16"/>
  <c r="W118" i="16"/>
  <c r="U118" i="16"/>
  <c r="W117" i="16"/>
  <c r="U117" i="16"/>
  <c r="W115" i="16"/>
  <c r="U115" i="16"/>
  <c r="W113" i="16"/>
  <c r="U113" i="16"/>
  <c r="W112" i="16"/>
  <c r="U112" i="16"/>
  <c r="W111" i="16"/>
  <c r="U111" i="16"/>
  <c r="W109" i="16"/>
  <c r="U109" i="16"/>
  <c r="W108" i="16"/>
  <c r="U108" i="16"/>
  <c r="W107" i="16"/>
  <c r="U107" i="16"/>
  <c r="W106" i="16"/>
  <c r="U106" i="16"/>
  <c r="W105" i="16"/>
  <c r="U105" i="16"/>
  <c r="W101" i="16"/>
  <c r="U101" i="16"/>
  <c r="W100" i="16"/>
  <c r="U100" i="16"/>
  <c r="W98" i="16"/>
  <c r="U98" i="16"/>
  <c r="W97" i="16"/>
  <c r="U97" i="16"/>
  <c r="U96" i="16"/>
  <c r="W88" i="16"/>
  <c r="U88" i="16"/>
  <c r="W87" i="16"/>
  <c r="U87" i="16"/>
  <c r="W85" i="16"/>
  <c r="U85" i="16"/>
  <c r="W83" i="16"/>
  <c r="U83" i="16"/>
  <c r="W82" i="16"/>
  <c r="U82" i="16"/>
  <c r="W80" i="16"/>
  <c r="W81" i="16" s="1"/>
  <c r="U80" i="16"/>
  <c r="W79" i="16"/>
  <c r="U79" i="16"/>
  <c r="W77" i="16"/>
  <c r="U77" i="16"/>
  <c r="W76" i="16"/>
  <c r="W90" i="16" s="1"/>
  <c r="U76" i="16"/>
  <c r="U308" i="15"/>
  <c r="U307" i="15"/>
  <c r="U306" i="15"/>
  <c r="U303" i="15"/>
  <c r="U302" i="15"/>
  <c r="U301" i="15"/>
  <c r="W292" i="15"/>
  <c r="U292" i="15"/>
  <c r="W290" i="15"/>
  <c r="U290" i="15"/>
  <c r="W288" i="15"/>
  <c r="U288" i="15"/>
  <c r="W287" i="15"/>
  <c r="U287" i="15"/>
  <c r="W286" i="15"/>
  <c r="U286" i="15"/>
  <c r="W285" i="15"/>
  <c r="U285" i="15"/>
  <c r="W284" i="15"/>
  <c r="U284" i="15"/>
  <c r="W283" i="15"/>
  <c r="U283" i="15"/>
  <c r="W282" i="15"/>
  <c r="U282" i="15"/>
  <c r="W280" i="15"/>
  <c r="U280" i="15"/>
  <c r="U279" i="15"/>
  <c r="W278" i="15"/>
  <c r="U278" i="15"/>
  <c r="W277" i="15"/>
  <c r="U277" i="15"/>
  <c r="W276" i="15"/>
  <c r="U276" i="15"/>
  <c r="W275" i="15"/>
  <c r="U275" i="15"/>
  <c r="W274" i="15"/>
  <c r="U274" i="15"/>
  <c r="W273" i="15"/>
  <c r="U273" i="15"/>
  <c r="W272" i="15"/>
  <c r="U272" i="15"/>
  <c r="W271" i="15"/>
  <c r="U271" i="15"/>
  <c r="W270" i="15"/>
  <c r="U270" i="15"/>
  <c r="W269" i="15"/>
  <c r="U269" i="15"/>
  <c r="W268" i="15"/>
  <c r="U268" i="15"/>
  <c r="W267" i="15"/>
  <c r="U267" i="15"/>
  <c r="W266" i="15"/>
  <c r="U266" i="15"/>
  <c r="W265" i="15"/>
  <c r="U265" i="15"/>
  <c r="W264" i="15"/>
  <c r="U264" i="15"/>
  <c r="W263" i="15"/>
  <c r="U263" i="15"/>
  <c r="W262" i="15"/>
  <c r="U262" i="15"/>
  <c r="W261" i="15"/>
  <c r="U261" i="15"/>
  <c r="W257" i="15"/>
  <c r="U257" i="15"/>
  <c r="W256" i="15"/>
  <c r="U256" i="15"/>
  <c r="W255" i="15"/>
  <c r="U255" i="15"/>
  <c r="W254" i="15"/>
  <c r="U254" i="15"/>
  <c r="W253" i="15"/>
  <c r="U253" i="15"/>
  <c r="W252" i="15"/>
  <c r="U252" i="15"/>
  <c r="W251" i="15"/>
  <c r="U251" i="15"/>
  <c r="W250" i="15"/>
  <c r="U250" i="15"/>
  <c r="W249" i="15"/>
  <c r="U249" i="15"/>
  <c r="W248" i="15"/>
  <c r="U248" i="15"/>
  <c r="W246" i="15"/>
  <c r="U246" i="15"/>
  <c r="W245" i="15"/>
  <c r="U245" i="15"/>
  <c r="W244" i="15"/>
  <c r="U244" i="15"/>
  <c r="W243" i="15"/>
  <c r="U243" i="15"/>
  <c r="W242" i="15"/>
  <c r="U242" i="15"/>
  <c r="W241" i="15"/>
  <c r="U241" i="15"/>
  <c r="W240" i="15"/>
  <c r="U240" i="15"/>
  <c r="W239" i="15"/>
  <c r="U239" i="15"/>
  <c r="W238" i="15"/>
  <c r="U238" i="15"/>
  <c r="W237" i="15"/>
  <c r="U237" i="15"/>
  <c r="W236" i="15"/>
  <c r="U236" i="15"/>
  <c r="W235" i="15"/>
  <c r="U235" i="15"/>
  <c r="W234" i="15"/>
  <c r="U234" i="15"/>
  <c r="W233" i="15"/>
  <c r="U233" i="15"/>
  <c r="W232" i="15"/>
  <c r="U232" i="15"/>
  <c r="W231" i="15"/>
  <c r="U231" i="15"/>
  <c r="W230" i="15"/>
  <c r="U230" i="15"/>
  <c r="W229" i="15"/>
  <c r="U229" i="15"/>
  <c r="W228" i="15"/>
  <c r="U228" i="15"/>
  <c r="W227" i="15"/>
  <c r="U227" i="15"/>
  <c r="W223" i="15"/>
  <c r="U223" i="15"/>
  <c r="W222" i="15"/>
  <c r="U222" i="15"/>
  <c r="W220" i="15"/>
  <c r="W219" i="15"/>
  <c r="U219" i="15"/>
  <c r="U218" i="15"/>
  <c r="W210" i="15"/>
  <c r="U210" i="15"/>
  <c r="W209" i="15"/>
  <c r="U209" i="15"/>
  <c r="W207" i="15"/>
  <c r="W214" i="15" s="1"/>
  <c r="U207" i="15"/>
  <c r="W205" i="15"/>
  <c r="U205" i="15"/>
  <c r="W204" i="15"/>
  <c r="U204" i="15"/>
  <c r="W202" i="15"/>
  <c r="U202" i="15"/>
  <c r="W201" i="15"/>
  <c r="U201" i="15"/>
  <c r="W199" i="15"/>
  <c r="U199" i="15"/>
  <c r="W198" i="15"/>
  <c r="U198" i="15"/>
  <c r="U191" i="15"/>
  <c r="U190" i="15"/>
  <c r="U189" i="15"/>
  <c r="U186" i="15"/>
  <c r="U185" i="15"/>
  <c r="U184" i="15"/>
  <c r="W181" i="15"/>
  <c r="W175" i="15"/>
  <c r="U175" i="15"/>
  <c r="W173" i="15"/>
  <c r="U173" i="15"/>
  <c r="W172" i="15"/>
  <c r="U172" i="15"/>
  <c r="W171" i="15"/>
  <c r="U171" i="15"/>
  <c r="W170" i="15"/>
  <c r="U170" i="15"/>
  <c r="W169" i="15"/>
  <c r="U169" i="15"/>
  <c r="W168" i="15"/>
  <c r="U168" i="15"/>
  <c r="W167" i="15"/>
  <c r="U167" i="15"/>
  <c r="W166" i="15"/>
  <c r="U166" i="15"/>
  <c r="W165" i="15"/>
  <c r="U165" i="15"/>
  <c r="W163" i="15"/>
  <c r="U163" i="15"/>
  <c r="W162" i="15"/>
  <c r="U162" i="15"/>
  <c r="W161" i="15"/>
  <c r="U161" i="15"/>
  <c r="W160" i="15"/>
  <c r="U160" i="15"/>
  <c r="W159" i="15"/>
  <c r="U159" i="15"/>
  <c r="W158" i="15"/>
  <c r="U158" i="15"/>
  <c r="W157" i="15"/>
  <c r="U157" i="15"/>
  <c r="W156" i="15"/>
  <c r="U156" i="15"/>
  <c r="W155" i="15"/>
  <c r="U155" i="15"/>
  <c r="W154" i="15"/>
  <c r="U154" i="15"/>
  <c r="W153" i="15"/>
  <c r="U153" i="15"/>
  <c r="W152" i="15"/>
  <c r="U152" i="15"/>
  <c r="W151" i="15"/>
  <c r="U151" i="15"/>
  <c r="W150" i="15"/>
  <c r="U150" i="15"/>
  <c r="W149" i="15"/>
  <c r="U149" i="15"/>
  <c r="W148" i="15"/>
  <c r="U148" i="15"/>
  <c r="W147" i="15"/>
  <c r="U147" i="15"/>
  <c r="W146" i="15"/>
  <c r="U146" i="15"/>
  <c r="W145" i="15"/>
  <c r="U145" i="15"/>
  <c r="W144" i="15"/>
  <c r="U144" i="15"/>
  <c r="W141" i="15"/>
  <c r="U141" i="15"/>
  <c r="W140" i="15"/>
  <c r="U140" i="15"/>
  <c r="W139" i="15"/>
  <c r="U139" i="15"/>
  <c r="W138" i="15"/>
  <c r="U138" i="15"/>
  <c r="W137" i="15"/>
  <c r="U137" i="15"/>
  <c r="W136" i="15"/>
  <c r="U136" i="15"/>
  <c r="W135" i="15"/>
  <c r="U135" i="15"/>
  <c r="W134" i="15"/>
  <c r="U134" i="15"/>
  <c r="W133" i="15"/>
  <c r="U133" i="15"/>
  <c r="W132" i="15"/>
  <c r="U132" i="15"/>
  <c r="W131" i="15"/>
  <c r="U131" i="15"/>
  <c r="W129" i="15"/>
  <c r="U129" i="15"/>
  <c r="W128" i="15"/>
  <c r="U128" i="15"/>
  <c r="W127" i="15"/>
  <c r="U127" i="15"/>
  <c r="W126" i="15"/>
  <c r="U126" i="15"/>
  <c r="W125" i="15"/>
  <c r="U125" i="15"/>
  <c r="W124" i="15"/>
  <c r="U124" i="15"/>
  <c r="W123" i="15"/>
  <c r="U123" i="15"/>
  <c r="W122" i="15"/>
  <c r="U122" i="15"/>
  <c r="W121" i="15"/>
  <c r="U121" i="15"/>
  <c r="W120" i="15"/>
  <c r="U120" i="15"/>
  <c r="W119" i="15"/>
  <c r="U119" i="15"/>
  <c r="W118" i="15"/>
  <c r="U118" i="15"/>
  <c r="W117" i="15"/>
  <c r="U117" i="15"/>
  <c r="W116" i="15"/>
  <c r="U116" i="15"/>
  <c r="W115" i="15"/>
  <c r="U115" i="15"/>
  <c r="W114" i="15"/>
  <c r="U114" i="15"/>
  <c r="W113" i="15"/>
  <c r="U113" i="15"/>
  <c r="W112" i="15"/>
  <c r="U112" i="15"/>
  <c r="W111" i="15"/>
  <c r="U111" i="15"/>
  <c r="W110" i="15"/>
  <c r="U110" i="15"/>
  <c r="W106" i="15"/>
  <c r="U106" i="15"/>
  <c r="W105" i="15"/>
  <c r="U105" i="15"/>
  <c r="W103" i="15"/>
  <c r="U103" i="15"/>
  <c r="W102" i="15"/>
  <c r="U102" i="15"/>
  <c r="U101" i="15"/>
  <c r="W93" i="15"/>
  <c r="U93" i="15"/>
  <c r="W92" i="15"/>
  <c r="U92" i="15"/>
  <c r="W90" i="15"/>
  <c r="U90" i="15"/>
  <c r="W88" i="15"/>
  <c r="U88" i="15"/>
  <c r="W87" i="15"/>
  <c r="U87" i="15"/>
  <c r="W85" i="15"/>
  <c r="U85" i="15"/>
  <c r="W84" i="15"/>
  <c r="U84" i="15"/>
  <c r="W82" i="15"/>
  <c r="U82" i="15"/>
  <c r="W81" i="15"/>
  <c r="U81" i="15"/>
  <c r="U307" i="14"/>
  <c r="U306" i="14"/>
  <c r="U305" i="14"/>
  <c r="U301" i="14"/>
  <c r="U300" i="14"/>
  <c r="W291" i="14"/>
  <c r="U291" i="14"/>
  <c r="W290" i="14"/>
  <c r="U290" i="14"/>
  <c r="W289" i="14"/>
  <c r="U289" i="14"/>
  <c r="W288" i="14"/>
  <c r="U288" i="14"/>
  <c r="W287" i="14"/>
  <c r="U287" i="14"/>
  <c r="W286" i="14"/>
  <c r="U286" i="14"/>
  <c r="W283" i="14"/>
  <c r="U283" i="14"/>
  <c r="W282" i="14"/>
  <c r="U282" i="14"/>
  <c r="W281" i="14"/>
  <c r="U281" i="14"/>
  <c r="W280" i="14"/>
  <c r="U280" i="14"/>
  <c r="W277" i="14"/>
  <c r="U277" i="14"/>
  <c r="W276" i="14"/>
  <c r="U276" i="14"/>
  <c r="W273" i="14"/>
  <c r="U273" i="14"/>
  <c r="W272" i="14"/>
  <c r="U272" i="14"/>
  <c r="W271" i="14"/>
  <c r="U271" i="14"/>
  <c r="W270" i="14"/>
  <c r="U270" i="14"/>
  <c r="W267" i="14"/>
  <c r="U267" i="14"/>
  <c r="W266" i="14"/>
  <c r="U266" i="14"/>
  <c r="W265" i="14"/>
  <c r="U265" i="14"/>
  <c r="W264" i="14"/>
  <c r="U264" i="14"/>
  <c r="W263" i="14"/>
  <c r="U263" i="14"/>
  <c r="W257" i="14"/>
  <c r="W255" i="14"/>
  <c r="U255" i="14"/>
  <c r="W254" i="14"/>
  <c r="U254" i="14"/>
  <c r="W251" i="14"/>
  <c r="U251" i="14"/>
  <c r="W250" i="14"/>
  <c r="U250" i="14"/>
  <c r="W249" i="14"/>
  <c r="U249" i="14"/>
  <c r="W246" i="14"/>
  <c r="U246" i="14"/>
  <c r="W241" i="14"/>
  <c r="U241" i="14"/>
  <c r="W240" i="14"/>
  <c r="U240" i="14"/>
  <c r="W239" i="14"/>
  <c r="U239" i="14"/>
  <c r="W238" i="14"/>
  <c r="U238" i="14"/>
  <c r="W237" i="14"/>
  <c r="U237" i="14"/>
  <c r="W236" i="14"/>
  <c r="U236" i="14"/>
  <c r="W233" i="14"/>
  <c r="W231" i="14"/>
  <c r="U231" i="14"/>
  <c r="W230" i="14"/>
  <c r="U230" i="14"/>
  <c r="W227" i="14"/>
  <c r="U227" i="14"/>
  <c r="W226" i="14"/>
  <c r="U226" i="14"/>
  <c r="W225" i="14"/>
  <c r="U225" i="14"/>
  <c r="W224" i="14"/>
  <c r="U224" i="14"/>
  <c r="W219" i="14"/>
  <c r="U219" i="14"/>
  <c r="W217" i="14"/>
  <c r="U217" i="14"/>
  <c r="W216" i="14"/>
  <c r="W293" i="14" s="1"/>
  <c r="U216" i="14"/>
  <c r="U215" i="14"/>
  <c r="W207" i="14"/>
  <c r="U207" i="14"/>
  <c r="W206" i="14"/>
  <c r="U206" i="14"/>
  <c r="W204" i="14"/>
  <c r="U204" i="14"/>
  <c r="W202" i="14"/>
  <c r="U202" i="14"/>
  <c r="W201" i="14"/>
  <c r="U201" i="14"/>
  <c r="W199" i="14"/>
  <c r="U199" i="14"/>
  <c r="W198" i="14"/>
  <c r="U198" i="14"/>
  <c r="W196" i="14"/>
  <c r="U196" i="14"/>
  <c r="W195" i="14"/>
  <c r="U195" i="14"/>
  <c r="U188" i="14"/>
  <c r="U187" i="14"/>
  <c r="U186" i="14"/>
  <c r="U183" i="14"/>
  <c r="U182" i="14"/>
  <c r="U181" i="14"/>
  <c r="W178" i="14"/>
  <c r="W172" i="14"/>
  <c r="U172" i="14"/>
  <c r="W171" i="14"/>
  <c r="U171" i="14"/>
  <c r="W170" i="14"/>
  <c r="U170" i="14"/>
  <c r="W169" i="14"/>
  <c r="U169" i="14"/>
  <c r="W168" i="14"/>
  <c r="U168" i="14"/>
  <c r="W167" i="14"/>
  <c r="U167" i="14"/>
  <c r="W165" i="14"/>
  <c r="U165" i="14"/>
  <c r="W164" i="14"/>
  <c r="U164" i="14"/>
  <c r="W163" i="14"/>
  <c r="U163" i="14"/>
  <c r="W162" i="14"/>
  <c r="U162" i="14"/>
  <c r="W161" i="14"/>
  <c r="U161" i="14"/>
  <c r="W159" i="14"/>
  <c r="U159" i="14"/>
  <c r="W158" i="14"/>
  <c r="U158" i="14"/>
  <c r="W157" i="14"/>
  <c r="U157" i="14"/>
  <c r="W155" i="14"/>
  <c r="U155" i="14"/>
  <c r="W154" i="14"/>
  <c r="U154" i="14"/>
  <c r="W153" i="14"/>
  <c r="U153" i="14"/>
  <c r="W152" i="14"/>
  <c r="U152" i="14"/>
  <c r="W151" i="14"/>
  <c r="U151" i="14"/>
  <c r="W149" i="14"/>
  <c r="U149" i="14"/>
  <c r="W148" i="14"/>
  <c r="U148" i="14"/>
  <c r="W147" i="14"/>
  <c r="U147" i="14"/>
  <c r="W146" i="14"/>
  <c r="U146" i="14"/>
  <c r="W145" i="14"/>
  <c r="U145" i="14"/>
  <c r="W144" i="14"/>
  <c r="U144" i="14"/>
  <c r="W141" i="14"/>
  <c r="U141" i="14"/>
  <c r="W139" i="14"/>
  <c r="U139" i="14"/>
  <c r="W137" i="14"/>
  <c r="U137" i="14"/>
  <c r="W136" i="14"/>
  <c r="U136" i="14"/>
  <c r="W135" i="14"/>
  <c r="U135" i="14"/>
  <c r="W133" i="14"/>
  <c r="U133" i="14"/>
  <c r="W132" i="14"/>
  <c r="U132" i="14"/>
  <c r="W131" i="14"/>
  <c r="U131" i="14"/>
  <c r="W130" i="14"/>
  <c r="U130" i="14"/>
  <c r="W128" i="14"/>
  <c r="U128" i="14"/>
  <c r="W127" i="14"/>
  <c r="U127" i="14"/>
  <c r="W125" i="14"/>
  <c r="U125" i="14"/>
  <c r="W123" i="14"/>
  <c r="U123" i="14"/>
  <c r="W122" i="14"/>
  <c r="U122" i="14"/>
  <c r="W121" i="14"/>
  <c r="U121" i="14"/>
  <c r="W120" i="14"/>
  <c r="U120" i="14"/>
  <c r="W119" i="14"/>
  <c r="U119" i="14"/>
  <c r="W118" i="14"/>
  <c r="U118" i="14"/>
  <c r="W117" i="14"/>
  <c r="U117" i="14"/>
  <c r="W115" i="14"/>
  <c r="U115" i="14"/>
  <c r="W113" i="14"/>
  <c r="U113" i="14"/>
  <c r="W112" i="14"/>
  <c r="U112" i="14"/>
  <c r="W111" i="14"/>
  <c r="U111" i="14"/>
  <c r="W109" i="14"/>
  <c r="U109" i="14"/>
  <c r="W108" i="14"/>
  <c r="U108" i="14"/>
  <c r="W107" i="14"/>
  <c r="U107" i="14"/>
  <c r="W106" i="14"/>
  <c r="U106" i="14"/>
  <c r="W105" i="14"/>
  <c r="U105" i="14"/>
  <c r="W101" i="14"/>
  <c r="U101" i="14"/>
  <c r="W100" i="14"/>
  <c r="U100" i="14"/>
  <c r="W98" i="14"/>
  <c r="U98" i="14"/>
  <c r="W97" i="14"/>
  <c r="U97" i="14"/>
  <c r="U96" i="14"/>
  <c r="W88" i="14"/>
  <c r="U88" i="14"/>
  <c r="W87" i="14"/>
  <c r="U87" i="14"/>
  <c r="W85" i="14"/>
  <c r="U85" i="14"/>
  <c r="W83" i="14"/>
  <c r="U83" i="14"/>
  <c r="W82" i="14"/>
  <c r="U82" i="14"/>
  <c r="W80" i="14"/>
  <c r="U80" i="14"/>
  <c r="W79" i="14"/>
  <c r="U79" i="14"/>
  <c r="W78" i="14"/>
  <c r="W77" i="14"/>
  <c r="U77" i="14"/>
  <c r="W76" i="14"/>
  <c r="U76" i="14"/>
  <c r="W75" i="14"/>
  <c r="I366" i="12"/>
  <c r="O356" i="12"/>
  <c r="O355" i="12"/>
  <c r="O354" i="12"/>
  <c r="O353" i="12"/>
  <c r="O352" i="12"/>
  <c r="O351" i="12"/>
  <c r="O350" i="12"/>
  <c r="O349" i="12"/>
  <c r="O348" i="12"/>
  <c r="O347" i="12"/>
  <c r="O357" i="12" s="1"/>
  <c r="I343" i="12"/>
  <c r="O332" i="12"/>
  <c r="O331" i="12"/>
  <c r="O330" i="12"/>
  <c r="O329" i="12"/>
  <c r="O328" i="12"/>
  <c r="O327" i="12"/>
  <c r="O326" i="12"/>
  <c r="O325" i="12"/>
  <c r="O324" i="12"/>
  <c r="U309" i="12"/>
  <c r="U306" i="12" s="1"/>
  <c r="U308" i="12"/>
  <c r="U305" i="12" s="1"/>
  <c r="U301" i="12" s="1"/>
  <c r="U307" i="12"/>
  <c r="T306" i="12"/>
  <c r="S306" i="12"/>
  <c r="R306" i="12"/>
  <c r="T305" i="12"/>
  <c r="S305" i="12"/>
  <c r="R305" i="12"/>
  <c r="U304" i="12"/>
  <c r="U303" i="12"/>
  <c r="U302" i="12"/>
  <c r="T301" i="12"/>
  <c r="S301" i="12"/>
  <c r="F17" i="12" s="1"/>
  <c r="R301" i="12"/>
  <c r="G17" i="12" s="1"/>
  <c r="U300" i="12"/>
  <c r="T300" i="12"/>
  <c r="S300" i="12"/>
  <c r="R300" i="12"/>
  <c r="W299" i="12"/>
  <c r="T298" i="12"/>
  <c r="S298" i="12"/>
  <c r="R298" i="12"/>
  <c r="W298" i="12" s="1"/>
  <c r="W297" i="12" s="1"/>
  <c r="T297" i="12"/>
  <c r="S297" i="12"/>
  <c r="R297" i="12"/>
  <c r="T295" i="12"/>
  <c r="S295" i="12"/>
  <c r="R295" i="12"/>
  <c r="T294" i="12"/>
  <c r="S294" i="12"/>
  <c r="R294" i="12"/>
  <c r="W293" i="12"/>
  <c r="U293" i="12"/>
  <c r="W292" i="12"/>
  <c r="U292" i="12"/>
  <c r="W291" i="12"/>
  <c r="U291" i="12"/>
  <c r="W290" i="12"/>
  <c r="U290" i="12"/>
  <c r="W289" i="12"/>
  <c r="U289" i="12"/>
  <c r="W288" i="12"/>
  <c r="U288" i="12"/>
  <c r="T287" i="12"/>
  <c r="S287" i="12"/>
  <c r="R287" i="12"/>
  <c r="W287" i="12" s="1"/>
  <c r="W286" i="12"/>
  <c r="U286" i="12"/>
  <c r="W285" i="12"/>
  <c r="U285" i="12"/>
  <c r="W284" i="12"/>
  <c r="U284" i="12"/>
  <c r="W283" i="12"/>
  <c r="U283" i="12"/>
  <c r="W282" i="12"/>
  <c r="U282" i="12"/>
  <c r="T281" i="12"/>
  <c r="S281" i="12"/>
  <c r="R281" i="12"/>
  <c r="W281" i="12" s="1"/>
  <c r="W280" i="12"/>
  <c r="U280" i="12"/>
  <c r="W279" i="12"/>
  <c r="U279" i="12"/>
  <c r="W278" i="12"/>
  <c r="U278" i="12"/>
  <c r="W277" i="12"/>
  <c r="U277" i="12"/>
  <c r="T277" i="12"/>
  <c r="S277" i="12"/>
  <c r="R277" i="12"/>
  <c r="W276" i="12"/>
  <c r="U276" i="12"/>
  <c r="W275" i="12"/>
  <c r="U275" i="12"/>
  <c r="W274" i="12"/>
  <c r="U274" i="12"/>
  <c r="W273" i="12"/>
  <c r="U273" i="12"/>
  <c r="W272" i="12"/>
  <c r="U272" i="12"/>
  <c r="T271" i="12"/>
  <c r="W271" i="12" s="1"/>
  <c r="S271" i="12"/>
  <c r="R271" i="12"/>
  <c r="W270" i="12"/>
  <c r="U270" i="12"/>
  <c r="W269" i="12"/>
  <c r="U269" i="12"/>
  <c r="W268" i="12"/>
  <c r="U268" i="12"/>
  <c r="W267" i="12"/>
  <c r="U267" i="12"/>
  <c r="W266" i="12"/>
  <c r="U266" i="12"/>
  <c r="W265" i="12"/>
  <c r="U265" i="12"/>
  <c r="W264" i="12"/>
  <c r="U264" i="12"/>
  <c r="T264" i="12"/>
  <c r="T263" i="12" s="1"/>
  <c r="S264" i="12"/>
  <c r="S263" i="12" s="1"/>
  <c r="R264" i="12"/>
  <c r="R263" i="12"/>
  <c r="W263" i="12" s="1"/>
  <c r="W262" i="12"/>
  <c r="U262" i="12"/>
  <c r="T261" i="12"/>
  <c r="S261" i="12"/>
  <c r="R261" i="12"/>
  <c r="W261" i="12" s="1"/>
  <c r="W260" i="12"/>
  <c r="U260" i="12"/>
  <c r="W259" i="12"/>
  <c r="U259" i="12"/>
  <c r="T259" i="12"/>
  <c r="S259" i="12"/>
  <c r="R259" i="12"/>
  <c r="W258" i="12"/>
  <c r="U258" i="12"/>
  <c r="W257" i="12"/>
  <c r="U257" i="12"/>
  <c r="W256" i="12"/>
  <c r="U256" i="12"/>
  <c r="T255" i="12"/>
  <c r="S255" i="12"/>
  <c r="U255" i="12" s="1"/>
  <c r="R255" i="12"/>
  <c r="W254" i="12"/>
  <c r="U254" i="12"/>
  <c r="W253" i="12"/>
  <c r="U253" i="12"/>
  <c r="W252" i="12"/>
  <c r="U252" i="12"/>
  <c r="W251" i="12"/>
  <c r="U251" i="12"/>
  <c r="T250" i="12"/>
  <c r="S250" i="12"/>
  <c r="R250" i="12"/>
  <c r="W250" i="12" s="1"/>
  <c r="W249" i="12"/>
  <c r="U249" i="12"/>
  <c r="W248" i="12"/>
  <c r="U248" i="12"/>
  <c r="W247" i="12"/>
  <c r="T247" i="12"/>
  <c r="U247" i="12" s="1"/>
  <c r="S247" i="12"/>
  <c r="R247" i="12"/>
  <c r="W246" i="12"/>
  <c r="U246" i="12"/>
  <c r="T245" i="12"/>
  <c r="S245" i="12"/>
  <c r="R245" i="12"/>
  <c r="W245" i="12" s="1"/>
  <c r="W244" i="12"/>
  <c r="U244" i="12"/>
  <c r="W243" i="12"/>
  <c r="U243" i="12"/>
  <c r="W242" i="12"/>
  <c r="U242" i="12"/>
  <c r="W241" i="12"/>
  <c r="U241" i="12"/>
  <c r="W240" i="12"/>
  <c r="U240" i="12"/>
  <c r="W239" i="12"/>
  <c r="U239" i="12"/>
  <c r="W238" i="12"/>
  <c r="U238" i="12"/>
  <c r="T237" i="12"/>
  <c r="S237" i="12"/>
  <c r="U237" i="12" s="1"/>
  <c r="R237" i="12"/>
  <c r="W236" i="12"/>
  <c r="U236" i="12"/>
  <c r="T235" i="12"/>
  <c r="S235" i="12"/>
  <c r="R235" i="12"/>
  <c r="W235" i="12" s="1"/>
  <c r="W234" i="12"/>
  <c r="U234" i="12"/>
  <c r="W233" i="12"/>
  <c r="U233" i="12"/>
  <c r="W232" i="12"/>
  <c r="U232" i="12"/>
  <c r="W231" i="12"/>
  <c r="U231" i="12"/>
  <c r="T231" i="12"/>
  <c r="S231" i="12"/>
  <c r="R231" i="12"/>
  <c r="W230" i="12"/>
  <c r="U230" i="12"/>
  <c r="W229" i="12"/>
  <c r="U229" i="12"/>
  <c r="W228" i="12"/>
  <c r="U228" i="12"/>
  <c r="W227" i="12"/>
  <c r="U227" i="12"/>
  <c r="W226" i="12"/>
  <c r="U226" i="12"/>
  <c r="T225" i="12"/>
  <c r="T224" i="12" s="1"/>
  <c r="S225" i="12"/>
  <c r="S224" i="12" s="1"/>
  <c r="R225" i="12"/>
  <c r="R224" i="12" s="1"/>
  <c r="W222" i="12"/>
  <c r="U222" i="12"/>
  <c r="W221" i="12"/>
  <c r="U221" i="12"/>
  <c r="W220" i="12"/>
  <c r="U220" i="12"/>
  <c r="T220" i="12"/>
  <c r="S220" i="12"/>
  <c r="R220" i="12"/>
  <c r="W219" i="12"/>
  <c r="U219" i="12"/>
  <c r="W218" i="12"/>
  <c r="U218" i="12"/>
  <c r="W217" i="12"/>
  <c r="W294" i="12" s="1"/>
  <c r="U217" i="12"/>
  <c r="U216" i="12"/>
  <c r="T215" i="12"/>
  <c r="S215" i="12"/>
  <c r="R215" i="12"/>
  <c r="T214" i="12"/>
  <c r="S214" i="12"/>
  <c r="R214" i="12"/>
  <c r="T213" i="12"/>
  <c r="S213" i="12"/>
  <c r="R213" i="12"/>
  <c r="T212" i="12"/>
  <c r="S212" i="12"/>
  <c r="R212" i="12"/>
  <c r="T211" i="12"/>
  <c r="S211" i="12"/>
  <c r="F12" i="12" s="1"/>
  <c r="R211" i="12"/>
  <c r="G12" i="12" s="1"/>
  <c r="T210" i="12"/>
  <c r="S210" i="12"/>
  <c r="R210" i="12"/>
  <c r="T209" i="12"/>
  <c r="S209" i="12"/>
  <c r="R209" i="12"/>
  <c r="W208" i="12"/>
  <c r="U208" i="12"/>
  <c r="W207" i="12"/>
  <c r="W214" i="12" s="1"/>
  <c r="U207" i="12"/>
  <c r="W206" i="12"/>
  <c r="W213" i="12" s="1"/>
  <c r="U206" i="12"/>
  <c r="W205" i="12"/>
  <c r="W212" i="12" s="1"/>
  <c r="U205" i="12"/>
  <c r="W203" i="12"/>
  <c r="U203" i="12"/>
  <c r="W202" i="12"/>
  <c r="U202" i="12"/>
  <c r="T201" i="12"/>
  <c r="T204" i="12" s="1"/>
  <c r="S201" i="12"/>
  <c r="S204" i="12" s="1"/>
  <c r="R201" i="12"/>
  <c r="R204" i="12" s="1"/>
  <c r="W200" i="12"/>
  <c r="W201" i="12" s="1"/>
  <c r="U200" i="12"/>
  <c r="W199" i="12"/>
  <c r="W210" i="12" s="1"/>
  <c r="U199" i="12"/>
  <c r="W198" i="12"/>
  <c r="W295" i="12" s="1"/>
  <c r="U198" i="12"/>
  <c r="W197" i="12"/>
  <c r="U197" i="12"/>
  <c r="W196" i="12"/>
  <c r="U196" i="12"/>
  <c r="W195" i="12"/>
  <c r="W209" i="12" s="1"/>
  <c r="U195" i="12"/>
  <c r="U189" i="12"/>
  <c r="U188" i="12"/>
  <c r="U185" i="12" s="1"/>
  <c r="U181" i="12" s="1"/>
  <c r="U187" i="12"/>
  <c r="U186" i="12"/>
  <c r="T186" i="12"/>
  <c r="S186" i="12"/>
  <c r="R186" i="12"/>
  <c r="Q186" i="12"/>
  <c r="P186" i="12"/>
  <c r="O186" i="12"/>
  <c r="N186" i="12"/>
  <c r="M186" i="12"/>
  <c r="L186" i="12"/>
  <c r="K186" i="12"/>
  <c r="J186" i="12"/>
  <c r="I186" i="12"/>
  <c r="T185" i="12"/>
  <c r="S185" i="12"/>
  <c r="R185" i="12"/>
  <c r="Q185" i="12"/>
  <c r="P185" i="12"/>
  <c r="O185" i="12"/>
  <c r="N185" i="12"/>
  <c r="M185" i="12"/>
  <c r="L185" i="12"/>
  <c r="K185" i="12"/>
  <c r="J185" i="12"/>
  <c r="I185" i="12"/>
  <c r="U184" i="12"/>
  <c r="U183" i="12"/>
  <c r="U182" i="12"/>
  <c r="T181" i="12"/>
  <c r="S181" i="12"/>
  <c r="R181" i="12"/>
  <c r="Q181" i="12"/>
  <c r="P181" i="12"/>
  <c r="O181" i="12"/>
  <c r="N181" i="12"/>
  <c r="M181" i="12"/>
  <c r="L181" i="12"/>
  <c r="K181" i="12"/>
  <c r="J181" i="12"/>
  <c r="I181" i="12"/>
  <c r="U180" i="12"/>
  <c r="T180" i="12"/>
  <c r="S180" i="12"/>
  <c r="R180" i="12"/>
  <c r="Q180" i="12"/>
  <c r="P180" i="12"/>
  <c r="O180" i="12"/>
  <c r="N180" i="12"/>
  <c r="M180" i="12"/>
  <c r="L180" i="12"/>
  <c r="K180" i="12"/>
  <c r="J180" i="12"/>
  <c r="I180" i="12"/>
  <c r="W179" i="12"/>
  <c r="T178" i="12"/>
  <c r="T177" i="12" s="1"/>
  <c r="S178" i="12"/>
  <c r="S177" i="12" s="1"/>
  <c r="R178" i="12"/>
  <c r="R177" i="12" s="1"/>
  <c r="Q178" i="12"/>
  <c r="P178" i="12"/>
  <c r="P177" i="12" s="1"/>
  <c r="O178" i="12"/>
  <c r="O177" i="12" s="1"/>
  <c r="N178" i="12"/>
  <c r="N177" i="12" s="1"/>
  <c r="M178" i="12"/>
  <c r="M177" i="12" s="1"/>
  <c r="L178" i="12"/>
  <c r="L177" i="12" s="1"/>
  <c r="K178" i="12"/>
  <c r="K177" i="12" s="1"/>
  <c r="J178" i="12"/>
  <c r="I178" i="12"/>
  <c r="W178" i="12" s="1"/>
  <c r="W177" i="12" s="1"/>
  <c r="Q177" i="12"/>
  <c r="J177" i="12"/>
  <c r="I177" i="12"/>
  <c r="W176" i="12"/>
  <c r="T175" i="12"/>
  <c r="S175" i="12"/>
  <c r="R175" i="12"/>
  <c r="Q175" i="12"/>
  <c r="P175" i="12"/>
  <c r="O175" i="12"/>
  <c r="N175" i="12"/>
  <c r="M175" i="12"/>
  <c r="L175" i="12"/>
  <c r="K175" i="12"/>
  <c r="J175" i="12"/>
  <c r="I175" i="12"/>
  <c r="T174" i="12"/>
  <c r="S174" i="12"/>
  <c r="R174" i="12"/>
  <c r="Q174" i="12"/>
  <c r="P174" i="12"/>
  <c r="O174" i="12"/>
  <c r="N174" i="12"/>
  <c r="M174" i="12"/>
  <c r="L174" i="12"/>
  <c r="K174" i="12"/>
  <c r="J174" i="12"/>
  <c r="I174" i="12"/>
  <c r="W173" i="12"/>
  <c r="U173" i="12"/>
  <c r="W172" i="12"/>
  <c r="U172" i="12"/>
  <c r="W171" i="12"/>
  <c r="U171" i="12"/>
  <c r="W170" i="12"/>
  <c r="U170" i="12"/>
  <c r="W169" i="12"/>
  <c r="U169" i="12"/>
  <c r="W168" i="12"/>
  <c r="U168" i="12"/>
  <c r="T167" i="12"/>
  <c r="S167" i="12"/>
  <c r="R167" i="12"/>
  <c r="Q167" i="12"/>
  <c r="P167" i="12"/>
  <c r="O167" i="12"/>
  <c r="N167" i="12"/>
  <c r="M167" i="12"/>
  <c r="L167" i="12"/>
  <c r="K167" i="12"/>
  <c r="J167" i="12"/>
  <c r="I167" i="12"/>
  <c r="U167" i="12" s="1"/>
  <c r="W166" i="12"/>
  <c r="U166" i="12"/>
  <c r="W165" i="12"/>
  <c r="U165" i="12"/>
  <c r="W164" i="12"/>
  <c r="U164" i="12"/>
  <c r="W163" i="12"/>
  <c r="U163" i="12"/>
  <c r="W162" i="12"/>
  <c r="U162" i="12"/>
  <c r="T161" i="12"/>
  <c r="S161" i="12"/>
  <c r="S143" i="12" s="1"/>
  <c r="R161" i="12"/>
  <c r="Q161" i="12"/>
  <c r="U161" i="12" s="1"/>
  <c r="P161" i="12"/>
  <c r="O161" i="12"/>
  <c r="N161" i="12"/>
  <c r="M161" i="12"/>
  <c r="L161" i="12"/>
  <c r="K161" i="12"/>
  <c r="J161" i="12"/>
  <c r="I161" i="12"/>
  <c r="W160" i="12"/>
  <c r="U160" i="12"/>
  <c r="W159" i="12"/>
  <c r="U159" i="12"/>
  <c r="W158" i="12"/>
  <c r="U158" i="12"/>
  <c r="W157" i="12"/>
  <c r="U157" i="12"/>
  <c r="T157" i="12"/>
  <c r="S157" i="12"/>
  <c r="R157" i="12"/>
  <c r="Q157" i="12"/>
  <c r="P157" i="12"/>
  <c r="O157" i="12"/>
  <c r="N157" i="12"/>
  <c r="M157" i="12"/>
  <c r="L157" i="12"/>
  <c r="K157" i="12"/>
  <c r="J157" i="12"/>
  <c r="I157" i="12"/>
  <c r="W156" i="12"/>
  <c r="U156" i="12"/>
  <c r="W155" i="12"/>
  <c r="U155" i="12"/>
  <c r="W154" i="12"/>
  <c r="U154" i="12"/>
  <c r="W153" i="12"/>
  <c r="U153" i="12"/>
  <c r="W152" i="12"/>
  <c r="U152" i="12"/>
  <c r="T151" i="12"/>
  <c r="T143" i="12" s="1"/>
  <c r="S151" i="12"/>
  <c r="R151" i="12"/>
  <c r="R143" i="12" s="1"/>
  <c r="Q151" i="12"/>
  <c r="Q143" i="12" s="1"/>
  <c r="P151" i="12"/>
  <c r="O151" i="12"/>
  <c r="N151" i="12"/>
  <c r="M151" i="12"/>
  <c r="U151" i="12" s="1"/>
  <c r="L151" i="12"/>
  <c r="K151" i="12"/>
  <c r="J151" i="12"/>
  <c r="I151" i="12"/>
  <c r="W151" i="12" s="1"/>
  <c r="W150" i="12"/>
  <c r="U150" i="12"/>
  <c r="W149" i="12"/>
  <c r="U149" i="12"/>
  <c r="W148" i="12"/>
  <c r="U148" i="12"/>
  <c r="W147" i="12"/>
  <c r="U147" i="12"/>
  <c r="W146" i="12"/>
  <c r="U146" i="12"/>
  <c r="W145" i="12"/>
  <c r="U145" i="12"/>
  <c r="T144" i="12"/>
  <c r="S144" i="12"/>
  <c r="R144" i="12"/>
  <c r="Q144" i="12"/>
  <c r="P144" i="12"/>
  <c r="P143" i="12" s="1"/>
  <c r="O144" i="12"/>
  <c r="O143" i="12" s="1"/>
  <c r="N144" i="12"/>
  <c r="N143" i="12" s="1"/>
  <c r="M144" i="12"/>
  <c r="L144" i="12"/>
  <c r="L143" i="12" s="1"/>
  <c r="K144" i="12"/>
  <c r="K143" i="12" s="1"/>
  <c r="J144" i="12"/>
  <c r="J143" i="12" s="1"/>
  <c r="I144" i="12"/>
  <c r="I143" i="12" s="1"/>
  <c r="W142" i="12"/>
  <c r="U142" i="12"/>
  <c r="W141" i="12"/>
  <c r="U141" i="12"/>
  <c r="T141" i="12"/>
  <c r="S141" i="12"/>
  <c r="R141" i="12"/>
  <c r="Q141" i="12"/>
  <c r="P141" i="12"/>
  <c r="O141" i="12"/>
  <c r="N141" i="12"/>
  <c r="M141" i="12"/>
  <c r="L141" i="12"/>
  <c r="K141" i="12"/>
  <c r="J141" i="12"/>
  <c r="I141" i="12"/>
  <c r="W140" i="12"/>
  <c r="U140" i="12"/>
  <c r="W139" i="12"/>
  <c r="U139" i="12"/>
  <c r="T139" i="12"/>
  <c r="S139" i="12"/>
  <c r="R139" i="12"/>
  <c r="Q139" i="12"/>
  <c r="P139" i="12"/>
  <c r="O139" i="12"/>
  <c r="N139" i="12"/>
  <c r="M139" i="12"/>
  <c r="L139" i="12"/>
  <c r="K139" i="12"/>
  <c r="J139" i="12"/>
  <c r="I139" i="12"/>
  <c r="W138" i="12"/>
  <c r="U138" i="12"/>
  <c r="W137" i="12"/>
  <c r="U137" i="12"/>
  <c r="W136" i="12"/>
  <c r="U136" i="12"/>
  <c r="T135" i="12"/>
  <c r="S135" i="12"/>
  <c r="R135" i="12"/>
  <c r="Q135" i="12"/>
  <c r="P135" i="12"/>
  <c r="O135" i="12"/>
  <c r="N135" i="12"/>
  <c r="M135" i="12"/>
  <c r="L135" i="12"/>
  <c r="K135" i="12"/>
  <c r="J135" i="12"/>
  <c r="I135" i="12"/>
  <c r="U135" i="12" s="1"/>
  <c r="W134" i="12"/>
  <c r="U134" i="12"/>
  <c r="W133" i="12"/>
  <c r="U133" i="12"/>
  <c r="W132" i="12"/>
  <c r="U132" i="12"/>
  <c r="W131" i="12"/>
  <c r="U131" i="12"/>
  <c r="T130" i="12"/>
  <c r="S130" i="12"/>
  <c r="R130" i="12"/>
  <c r="Q130" i="12"/>
  <c r="P130" i="12"/>
  <c r="O130" i="12"/>
  <c r="W130" i="12" s="1"/>
  <c r="N130" i="12"/>
  <c r="M130" i="12"/>
  <c r="L130" i="12"/>
  <c r="K130" i="12"/>
  <c r="J130" i="12"/>
  <c r="I130" i="12"/>
  <c r="U130" i="12" s="1"/>
  <c r="W129" i="12"/>
  <c r="U129" i="12"/>
  <c r="W128" i="12"/>
  <c r="U128" i="12"/>
  <c r="T127" i="12"/>
  <c r="S127" i="12"/>
  <c r="R127" i="12"/>
  <c r="Q127" i="12"/>
  <c r="U127" i="12" s="1"/>
  <c r="P127" i="12"/>
  <c r="O127" i="12"/>
  <c r="N127" i="12"/>
  <c r="M127" i="12"/>
  <c r="L127" i="12"/>
  <c r="K127" i="12"/>
  <c r="J127" i="12"/>
  <c r="I127" i="12"/>
  <c r="W126" i="12"/>
  <c r="U126" i="12"/>
  <c r="T125" i="12"/>
  <c r="S125" i="12"/>
  <c r="R125" i="12"/>
  <c r="Q125" i="12"/>
  <c r="U125" i="12" s="1"/>
  <c r="P125" i="12"/>
  <c r="O125" i="12"/>
  <c r="N125" i="12"/>
  <c r="M125" i="12"/>
  <c r="L125" i="12"/>
  <c r="K125" i="12"/>
  <c r="J125" i="12"/>
  <c r="I125" i="12"/>
  <c r="W124" i="12"/>
  <c r="U124" i="12"/>
  <c r="W123" i="12"/>
  <c r="U123" i="12"/>
  <c r="W122" i="12"/>
  <c r="U122" i="12"/>
  <c r="W121" i="12"/>
  <c r="U121" i="12"/>
  <c r="W120" i="12"/>
  <c r="U120" i="12"/>
  <c r="W119" i="12"/>
  <c r="U119" i="12"/>
  <c r="W118" i="12"/>
  <c r="U118" i="12"/>
  <c r="T117" i="12"/>
  <c r="S117" i="12"/>
  <c r="R117" i="12"/>
  <c r="Q117" i="12"/>
  <c r="P117" i="12"/>
  <c r="O117" i="12"/>
  <c r="N117" i="12"/>
  <c r="M117" i="12"/>
  <c r="U117" i="12" s="1"/>
  <c r="L117" i="12"/>
  <c r="K117" i="12"/>
  <c r="J117" i="12"/>
  <c r="I117" i="12"/>
  <c r="W117" i="12" s="1"/>
  <c r="W116" i="12"/>
  <c r="U116" i="12"/>
  <c r="T115" i="12"/>
  <c r="S115" i="12"/>
  <c r="R115" i="12"/>
  <c r="Q115" i="12"/>
  <c r="P115" i="12"/>
  <c r="O115" i="12"/>
  <c r="O104" i="12" s="1"/>
  <c r="O103" i="12" s="1"/>
  <c r="N115" i="12"/>
  <c r="M115" i="12"/>
  <c r="U115" i="12" s="1"/>
  <c r="L115" i="12"/>
  <c r="K115" i="12"/>
  <c r="J115" i="12"/>
  <c r="I115" i="12"/>
  <c r="W115" i="12" s="1"/>
  <c r="W114" i="12"/>
  <c r="U114" i="12"/>
  <c r="W113" i="12"/>
  <c r="U113" i="12"/>
  <c r="W112" i="12"/>
  <c r="U112" i="12"/>
  <c r="T111" i="12"/>
  <c r="T104" i="12" s="1"/>
  <c r="T103" i="12" s="1"/>
  <c r="S111" i="12"/>
  <c r="S104" i="12" s="1"/>
  <c r="S103" i="12" s="1"/>
  <c r="R111" i="12"/>
  <c r="Q111" i="12"/>
  <c r="U111" i="12" s="1"/>
  <c r="P111" i="12"/>
  <c r="O111" i="12"/>
  <c r="N111" i="12"/>
  <c r="M111" i="12"/>
  <c r="L111" i="12"/>
  <c r="K111" i="12"/>
  <c r="J111" i="12"/>
  <c r="I111" i="12"/>
  <c r="W110" i="12"/>
  <c r="U110" i="12"/>
  <c r="W109" i="12"/>
  <c r="U109" i="12"/>
  <c r="W108" i="12"/>
  <c r="U108" i="12"/>
  <c r="W107" i="12"/>
  <c r="U107" i="12"/>
  <c r="W106" i="12"/>
  <c r="U106" i="12"/>
  <c r="T105" i="12"/>
  <c r="S105" i="12"/>
  <c r="R105" i="12"/>
  <c r="R104" i="12" s="1"/>
  <c r="Q105" i="12"/>
  <c r="Q104" i="12" s="1"/>
  <c r="Q103" i="12" s="1"/>
  <c r="P105" i="12"/>
  <c r="P104" i="12" s="1"/>
  <c r="O105" i="12"/>
  <c r="N105" i="12"/>
  <c r="N104" i="12" s="1"/>
  <c r="N103" i="12" s="1"/>
  <c r="M105" i="12"/>
  <c r="M104" i="12" s="1"/>
  <c r="L105" i="12"/>
  <c r="L104" i="12" s="1"/>
  <c r="L103" i="12" s="1"/>
  <c r="K105" i="12"/>
  <c r="K104" i="12" s="1"/>
  <c r="K103" i="12" s="1"/>
  <c r="J105" i="12"/>
  <c r="J104" i="12" s="1"/>
  <c r="J103" i="12" s="1"/>
  <c r="I105" i="12"/>
  <c r="U105" i="12" s="1"/>
  <c r="W102" i="12"/>
  <c r="U102" i="12"/>
  <c r="W101" i="12"/>
  <c r="U101" i="12"/>
  <c r="T100" i="12"/>
  <c r="S100" i="12"/>
  <c r="R100" i="12"/>
  <c r="Q100" i="12"/>
  <c r="Q176" i="12" s="1"/>
  <c r="P100" i="12"/>
  <c r="O100" i="12"/>
  <c r="N100" i="12"/>
  <c r="M100" i="12"/>
  <c r="L100" i="12"/>
  <c r="K100" i="12"/>
  <c r="J100" i="12"/>
  <c r="J176" i="12" s="1"/>
  <c r="I100" i="12"/>
  <c r="W99" i="12"/>
  <c r="U99" i="12"/>
  <c r="W98" i="12"/>
  <c r="U98" i="12"/>
  <c r="W97" i="12"/>
  <c r="W174" i="12" s="1"/>
  <c r="U97" i="12"/>
  <c r="U96" i="12"/>
  <c r="T95" i="12"/>
  <c r="S95" i="12"/>
  <c r="R95" i="12"/>
  <c r="Q95" i="12"/>
  <c r="P95" i="12"/>
  <c r="O95" i="12"/>
  <c r="N95" i="12"/>
  <c r="M95" i="12"/>
  <c r="L95" i="12"/>
  <c r="K95" i="12"/>
  <c r="J95" i="12"/>
  <c r="I95" i="12"/>
  <c r="T94" i="12"/>
  <c r="S94" i="12"/>
  <c r="R94" i="12"/>
  <c r="Q94" i="12"/>
  <c r="P94" i="12"/>
  <c r="O94" i="12"/>
  <c r="N94" i="12"/>
  <c r="M94" i="12"/>
  <c r="L94" i="12"/>
  <c r="K94" i="12"/>
  <c r="J94" i="12"/>
  <c r="I94" i="12"/>
  <c r="W93" i="12"/>
  <c r="T93" i="12"/>
  <c r="S93" i="12"/>
  <c r="R93" i="12"/>
  <c r="Q93" i="12"/>
  <c r="P93" i="12"/>
  <c r="O93" i="12"/>
  <c r="N93" i="12"/>
  <c r="M93" i="12"/>
  <c r="L93" i="12"/>
  <c r="K93" i="12"/>
  <c r="J93" i="12"/>
  <c r="I93" i="12"/>
  <c r="T92" i="12"/>
  <c r="S92" i="12"/>
  <c r="R92" i="12"/>
  <c r="Q92" i="12"/>
  <c r="P92" i="12"/>
  <c r="O92" i="12"/>
  <c r="N92" i="12"/>
  <c r="M92" i="12"/>
  <c r="L92" i="12"/>
  <c r="K92" i="12"/>
  <c r="J92" i="12"/>
  <c r="I92" i="12"/>
  <c r="T91" i="12"/>
  <c r="S91" i="12"/>
  <c r="R91" i="12"/>
  <c r="Q91" i="12"/>
  <c r="P91" i="12"/>
  <c r="O91" i="12"/>
  <c r="N91" i="12"/>
  <c r="M91" i="12"/>
  <c r="L91" i="12"/>
  <c r="K91" i="12"/>
  <c r="J91" i="12"/>
  <c r="I91" i="12"/>
  <c r="T90" i="12"/>
  <c r="S90" i="12"/>
  <c r="R90" i="12"/>
  <c r="Q90" i="12"/>
  <c r="P90" i="12"/>
  <c r="O90" i="12"/>
  <c r="N90" i="12"/>
  <c r="M90" i="12"/>
  <c r="L90" i="12"/>
  <c r="K90" i="12"/>
  <c r="J90" i="12"/>
  <c r="I90" i="12"/>
  <c r="T89" i="12"/>
  <c r="S89" i="12"/>
  <c r="R89" i="12"/>
  <c r="Q89" i="12"/>
  <c r="P89" i="12"/>
  <c r="O89" i="12"/>
  <c r="N89" i="12"/>
  <c r="M89" i="12"/>
  <c r="L89" i="12"/>
  <c r="K89" i="12"/>
  <c r="J89" i="12"/>
  <c r="I89" i="12"/>
  <c r="W88" i="12"/>
  <c r="W95" i="12" s="1"/>
  <c r="U88" i="12"/>
  <c r="W87" i="12"/>
  <c r="W94" i="12" s="1"/>
  <c r="U87" i="12"/>
  <c r="W86" i="12"/>
  <c r="U86" i="12"/>
  <c r="W85" i="12"/>
  <c r="U85" i="12"/>
  <c r="P84" i="12"/>
  <c r="O84" i="12"/>
  <c r="N84" i="12"/>
  <c r="L84" i="12"/>
  <c r="K84" i="12"/>
  <c r="W83" i="12"/>
  <c r="U83" i="12"/>
  <c r="W82" i="12"/>
  <c r="U82" i="12"/>
  <c r="W81" i="12"/>
  <c r="T81" i="12"/>
  <c r="T84" i="12" s="1"/>
  <c r="S81" i="12"/>
  <c r="S84" i="12" s="1"/>
  <c r="R81" i="12"/>
  <c r="R84" i="12" s="1"/>
  <c r="Q81" i="12"/>
  <c r="Q84" i="12" s="1"/>
  <c r="P81" i="12"/>
  <c r="O81" i="12"/>
  <c r="N81" i="12"/>
  <c r="M81" i="12"/>
  <c r="M84" i="12" s="1"/>
  <c r="L81" i="12"/>
  <c r="K81" i="12"/>
  <c r="J81" i="12"/>
  <c r="J84" i="12" s="1"/>
  <c r="I81" i="12"/>
  <c r="I84" i="12" s="1"/>
  <c r="W80" i="12"/>
  <c r="U80" i="12"/>
  <c r="W79" i="12"/>
  <c r="U79" i="12"/>
  <c r="W78" i="12"/>
  <c r="W89" i="12" s="1"/>
  <c r="U78" i="12"/>
  <c r="W77" i="12"/>
  <c r="W91" i="12" s="1"/>
  <c r="U77" i="12"/>
  <c r="W76" i="12"/>
  <c r="W90" i="12" s="1"/>
  <c r="U76" i="12"/>
  <c r="W75" i="12"/>
  <c r="U75" i="12"/>
  <c r="G19" i="12"/>
  <c r="F19" i="12"/>
  <c r="I18" i="12"/>
  <c r="G18" i="12"/>
  <c r="F18" i="12"/>
  <c r="H18" i="12" s="1"/>
  <c r="I17" i="12"/>
  <c r="F16" i="12"/>
  <c r="J16" i="12" s="1"/>
  <c r="G15" i="12"/>
  <c r="F15" i="12"/>
  <c r="I14" i="12"/>
  <c r="I13" i="12"/>
  <c r="I12" i="12"/>
  <c r="I11" i="12"/>
  <c r="G11" i="12"/>
  <c r="F11" i="12"/>
  <c r="I10" i="12"/>
  <c r="F9" i="12"/>
  <c r="I16" i="12" s="1"/>
  <c r="I366" i="11"/>
  <c r="O354" i="11"/>
  <c r="O353" i="11"/>
  <c r="O352" i="11"/>
  <c r="O351" i="11"/>
  <c r="O350" i="11"/>
  <c r="O349" i="11"/>
  <c r="O348" i="11"/>
  <c r="O347" i="11"/>
  <c r="O355" i="11" s="1"/>
  <c r="I343" i="11"/>
  <c r="O331" i="11"/>
  <c r="O330" i="11"/>
  <c r="O329" i="11"/>
  <c r="O328" i="11"/>
  <c r="O327" i="11"/>
  <c r="O326" i="11"/>
  <c r="O325" i="11"/>
  <c r="O324" i="11"/>
  <c r="U314" i="11"/>
  <c r="U313" i="11"/>
  <c r="U310" i="11" s="1"/>
  <c r="U306" i="11" s="1"/>
  <c r="U312" i="11"/>
  <c r="U311" i="11"/>
  <c r="T311" i="11"/>
  <c r="S311" i="11"/>
  <c r="F19" i="11" s="1"/>
  <c r="R311" i="11"/>
  <c r="G19" i="11" s="1"/>
  <c r="T310" i="11"/>
  <c r="S310" i="11"/>
  <c r="R310" i="11"/>
  <c r="U309" i="11"/>
  <c r="U308" i="11"/>
  <c r="U307" i="11"/>
  <c r="T306" i="11"/>
  <c r="S306" i="11"/>
  <c r="R306" i="11"/>
  <c r="U305" i="11"/>
  <c r="T305" i="11"/>
  <c r="S305" i="11"/>
  <c r="F16" i="11" s="1"/>
  <c r="R305" i="11"/>
  <c r="W304" i="11"/>
  <c r="W302" i="11" s="1"/>
  <c r="W303" i="11"/>
  <c r="T303" i="11"/>
  <c r="S303" i="11"/>
  <c r="R303" i="11"/>
  <c r="R302" i="11" s="1"/>
  <c r="T302" i="11"/>
  <c r="S302" i="11"/>
  <c r="W300" i="11"/>
  <c r="T300" i="11"/>
  <c r="S300" i="11"/>
  <c r="R300" i="11"/>
  <c r="G13" i="11" s="1"/>
  <c r="T299" i="11"/>
  <c r="S299" i="11"/>
  <c r="R299" i="11"/>
  <c r="W298" i="11"/>
  <c r="U298" i="11"/>
  <c r="T297" i="11"/>
  <c r="S297" i="11"/>
  <c r="R297" i="11"/>
  <c r="W297" i="11" s="1"/>
  <c r="W296" i="11"/>
  <c r="U296" i="11"/>
  <c r="W295" i="11"/>
  <c r="U295" i="11"/>
  <c r="W294" i="11"/>
  <c r="U294" i="11"/>
  <c r="T293" i="11"/>
  <c r="S293" i="11"/>
  <c r="R293" i="11"/>
  <c r="W293" i="11" s="1"/>
  <c r="W292" i="11"/>
  <c r="U292" i="11"/>
  <c r="W291" i="11"/>
  <c r="U291" i="11"/>
  <c r="W290" i="11"/>
  <c r="U290" i="11"/>
  <c r="W289" i="11"/>
  <c r="U289" i="11"/>
  <c r="W288" i="11"/>
  <c r="U288" i="11"/>
  <c r="W287" i="11"/>
  <c r="U287" i="11"/>
  <c r="W286" i="11"/>
  <c r="U286" i="11"/>
  <c r="T285" i="11"/>
  <c r="S285" i="11"/>
  <c r="R285" i="11"/>
  <c r="U285" i="11" s="1"/>
  <c r="W284" i="11"/>
  <c r="U284" i="11"/>
  <c r="W283" i="11"/>
  <c r="U283" i="11"/>
  <c r="W282" i="11"/>
  <c r="U282" i="11"/>
  <c r="W281" i="11"/>
  <c r="U281" i="11"/>
  <c r="W280" i="11"/>
  <c r="U280" i="11"/>
  <c r="W279" i="11"/>
  <c r="U279" i="11"/>
  <c r="W278" i="11"/>
  <c r="U278" i="11"/>
  <c r="W277" i="11"/>
  <c r="U277" i="11"/>
  <c r="W276" i="11"/>
  <c r="U276" i="11"/>
  <c r="W275" i="11"/>
  <c r="U275" i="11"/>
  <c r="W274" i="11"/>
  <c r="U274" i="11"/>
  <c r="W273" i="11"/>
  <c r="U273" i="11"/>
  <c r="W272" i="11"/>
  <c r="U272" i="11"/>
  <c r="W271" i="11"/>
  <c r="U271" i="11"/>
  <c r="W270" i="11"/>
  <c r="U270" i="11"/>
  <c r="W269" i="11"/>
  <c r="U269" i="11"/>
  <c r="W268" i="11"/>
  <c r="U268" i="11"/>
  <c r="W267" i="11"/>
  <c r="U267" i="11"/>
  <c r="W266" i="11"/>
  <c r="U266" i="11"/>
  <c r="W265" i="11"/>
  <c r="U265" i="11"/>
  <c r="T264" i="11"/>
  <c r="S264" i="11"/>
  <c r="R264" i="11"/>
  <c r="W264" i="11" s="1"/>
  <c r="T263" i="11"/>
  <c r="S263" i="11"/>
  <c r="R263" i="11"/>
  <c r="W263" i="11" s="1"/>
  <c r="W262" i="11"/>
  <c r="U262" i="11"/>
  <c r="W261" i="11"/>
  <c r="U261" i="11"/>
  <c r="W260" i="11"/>
  <c r="U260" i="11"/>
  <c r="T260" i="11"/>
  <c r="S260" i="11"/>
  <c r="R260" i="11"/>
  <c r="W259" i="11"/>
  <c r="U259" i="11"/>
  <c r="W258" i="11"/>
  <c r="U258" i="11"/>
  <c r="W257" i="11"/>
  <c r="U257" i="11"/>
  <c r="W256" i="11"/>
  <c r="U256" i="11"/>
  <c r="W255" i="11"/>
  <c r="U255" i="11"/>
  <c r="W254" i="11"/>
  <c r="U254" i="11"/>
  <c r="W253" i="11"/>
  <c r="U253" i="11"/>
  <c r="W252" i="11"/>
  <c r="U252" i="11"/>
  <c r="W251" i="11"/>
  <c r="U251" i="11"/>
  <c r="W250" i="11"/>
  <c r="U250" i="11"/>
  <c r="T249" i="11"/>
  <c r="S249" i="11"/>
  <c r="R249" i="11"/>
  <c r="W249" i="11" s="1"/>
  <c r="W248" i="11"/>
  <c r="U248" i="11"/>
  <c r="W247" i="11"/>
  <c r="U247" i="11"/>
  <c r="W246" i="11"/>
  <c r="U246" i="11"/>
  <c r="W245" i="11"/>
  <c r="U245" i="11"/>
  <c r="W244" i="11"/>
  <c r="U244" i="11"/>
  <c r="W243" i="11"/>
  <c r="U243" i="11"/>
  <c r="W242" i="11"/>
  <c r="U242" i="11"/>
  <c r="W241" i="11"/>
  <c r="U241" i="11"/>
  <c r="W240" i="11"/>
  <c r="U240" i="11"/>
  <c r="W239" i="11"/>
  <c r="U239" i="11"/>
  <c r="W238" i="11"/>
  <c r="U238" i="11"/>
  <c r="W237" i="11"/>
  <c r="U237" i="11"/>
  <c r="W236" i="11"/>
  <c r="U236" i="11"/>
  <c r="W235" i="11"/>
  <c r="U235" i="11"/>
  <c r="W234" i="11"/>
  <c r="U234" i="11"/>
  <c r="W233" i="11"/>
  <c r="U233" i="11"/>
  <c r="W232" i="11"/>
  <c r="U232" i="11"/>
  <c r="W231" i="11"/>
  <c r="U231" i="11"/>
  <c r="W230" i="11"/>
  <c r="U230" i="11"/>
  <c r="W229" i="11"/>
  <c r="U229" i="11"/>
  <c r="T228" i="11"/>
  <c r="S228" i="11"/>
  <c r="R228" i="11"/>
  <c r="W228" i="11" s="1"/>
  <c r="T227" i="11"/>
  <c r="T226" i="11" s="1"/>
  <c r="S227" i="11"/>
  <c r="S226" i="11" s="1"/>
  <c r="W225" i="11"/>
  <c r="U225" i="11"/>
  <c r="W224" i="11"/>
  <c r="U224" i="11"/>
  <c r="T223" i="11"/>
  <c r="T301" i="11" s="1"/>
  <c r="S223" i="11"/>
  <c r="S301" i="11" s="1"/>
  <c r="F14" i="11" s="1"/>
  <c r="R223" i="11"/>
  <c r="U223" i="11" s="1"/>
  <c r="W222" i="11"/>
  <c r="U222" i="11"/>
  <c r="W221" i="11"/>
  <c r="W301" i="11" s="1"/>
  <c r="U221" i="11"/>
  <c r="W220" i="11"/>
  <c r="U220" i="11"/>
  <c r="U219" i="11"/>
  <c r="T218" i="11"/>
  <c r="S218" i="11"/>
  <c r="R218" i="11"/>
  <c r="T217" i="11"/>
  <c r="S217" i="11"/>
  <c r="R217" i="11"/>
  <c r="W216" i="11"/>
  <c r="T216" i="11"/>
  <c r="S216" i="11"/>
  <c r="R216" i="11"/>
  <c r="T215" i="11"/>
  <c r="S215" i="11"/>
  <c r="R215" i="11"/>
  <c r="T214" i="11"/>
  <c r="S214" i="11"/>
  <c r="W214" i="11" s="1"/>
  <c r="R214" i="11"/>
  <c r="T213" i="11"/>
  <c r="S213" i="11"/>
  <c r="R213" i="11"/>
  <c r="W213" i="11" s="1"/>
  <c r="W212" i="11"/>
  <c r="T212" i="11"/>
  <c r="S212" i="11"/>
  <c r="R212" i="11"/>
  <c r="W211" i="11"/>
  <c r="W218" i="11" s="1"/>
  <c r="U211" i="11"/>
  <c r="W210" i="11"/>
  <c r="U210" i="11"/>
  <c r="W209" i="11"/>
  <c r="U209" i="11"/>
  <c r="W208" i="11"/>
  <c r="U208" i="11"/>
  <c r="T207" i="11"/>
  <c r="S207" i="11"/>
  <c r="R207" i="11"/>
  <c r="U207" i="11" s="1"/>
  <c r="W206" i="11"/>
  <c r="U206" i="11"/>
  <c r="W205" i="11"/>
  <c r="U205" i="11"/>
  <c r="T204" i="11"/>
  <c r="S204" i="11"/>
  <c r="R204" i="11"/>
  <c r="U204" i="11" s="1"/>
  <c r="W203" i="11"/>
  <c r="W204" i="11" s="1"/>
  <c r="U203" i="11"/>
  <c r="W202" i="11"/>
  <c r="W217" i="11" s="1"/>
  <c r="U202" i="11"/>
  <c r="W201" i="11"/>
  <c r="W299" i="11" s="1"/>
  <c r="U201" i="11"/>
  <c r="W200" i="11"/>
  <c r="U200" i="11"/>
  <c r="W199" i="11"/>
  <c r="U199" i="11"/>
  <c r="W198" i="11"/>
  <c r="U198" i="11"/>
  <c r="U192" i="11"/>
  <c r="U191" i="11"/>
  <c r="U188" i="11" s="1"/>
  <c r="U184" i="11" s="1"/>
  <c r="U190" i="11"/>
  <c r="U189" i="11"/>
  <c r="T189" i="11"/>
  <c r="S189" i="11"/>
  <c r="R189" i="11"/>
  <c r="Q189" i="11"/>
  <c r="P189" i="11"/>
  <c r="O189" i="11"/>
  <c r="N189" i="11"/>
  <c r="M189" i="11"/>
  <c r="L189" i="11"/>
  <c r="K189" i="11"/>
  <c r="J189" i="11"/>
  <c r="I189" i="11"/>
  <c r="T188" i="11"/>
  <c r="S188" i="11"/>
  <c r="R188" i="11"/>
  <c r="Q188" i="11"/>
  <c r="P188" i="11"/>
  <c r="O188" i="11"/>
  <c r="N188" i="11"/>
  <c r="M188" i="11"/>
  <c r="L188" i="11"/>
  <c r="K188" i="11"/>
  <c r="J188" i="11"/>
  <c r="I188" i="11"/>
  <c r="U187" i="11"/>
  <c r="U186" i="11"/>
  <c r="U185" i="11"/>
  <c r="T184" i="11"/>
  <c r="S184" i="11"/>
  <c r="R184" i="11"/>
  <c r="Q184" i="11"/>
  <c r="P184" i="11"/>
  <c r="O184" i="11"/>
  <c r="N184" i="11"/>
  <c r="M184" i="11"/>
  <c r="L184" i="11"/>
  <c r="K184" i="11"/>
  <c r="J184" i="11"/>
  <c r="I184" i="11"/>
  <c r="U183" i="11"/>
  <c r="T183" i="11"/>
  <c r="S183" i="11"/>
  <c r="R183" i="11"/>
  <c r="Q183" i="11"/>
  <c r="P183" i="11"/>
  <c r="O183" i="11"/>
  <c r="N183" i="11"/>
  <c r="M183" i="11"/>
  <c r="L183" i="11"/>
  <c r="K183" i="11"/>
  <c r="J183" i="11"/>
  <c r="I183" i="11"/>
  <c r="W182" i="11"/>
  <c r="W180" i="11" s="1"/>
  <c r="W181" i="11"/>
  <c r="T181" i="11"/>
  <c r="S181" i="11"/>
  <c r="R181" i="11"/>
  <c r="Q181" i="11"/>
  <c r="P181" i="11"/>
  <c r="O181" i="11"/>
  <c r="N181" i="11"/>
  <c r="M181" i="11"/>
  <c r="M180" i="11" s="1"/>
  <c r="L181" i="11"/>
  <c r="L180" i="11" s="1"/>
  <c r="K181" i="11"/>
  <c r="J181" i="11"/>
  <c r="J180" i="11" s="1"/>
  <c r="I181" i="11"/>
  <c r="I180" i="11" s="1"/>
  <c r="T180" i="11"/>
  <c r="S180" i="11"/>
  <c r="R180" i="11"/>
  <c r="Q180" i="11"/>
  <c r="P180" i="11"/>
  <c r="O180" i="11"/>
  <c r="N180" i="11"/>
  <c r="K180" i="11"/>
  <c r="T178" i="11"/>
  <c r="S178" i="11"/>
  <c r="R178" i="11"/>
  <c r="Q178" i="11"/>
  <c r="P178" i="11"/>
  <c r="O178" i="11"/>
  <c r="N178" i="11"/>
  <c r="M178" i="11"/>
  <c r="L178" i="11"/>
  <c r="K178" i="11"/>
  <c r="J178" i="11"/>
  <c r="I178" i="11"/>
  <c r="T177" i="11"/>
  <c r="S177" i="11"/>
  <c r="R177" i="11"/>
  <c r="Q177" i="11"/>
  <c r="P177" i="11"/>
  <c r="O177" i="11"/>
  <c r="N177" i="11"/>
  <c r="M177" i="11"/>
  <c r="L177" i="11"/>
  <c r="K177" i="11"/>
  <c r="J177" i="11"/>
  <c r="I177" i="11"/>
  <c r="W176" i="11"/>
  <c r="U176" i="11"/>
  <c r="T175" i="11"/>
  <c r="S175" i="11"/>
  <c r="R175" i="11"/>
  <c r="Q175" i="11"/>
  <c r="P175" i="11"/>
  <c r="O175" i="11"/>
  <c r="N175" i="11"/>
  <c r="M175" i="11"/>
  <c r="L175" i="11"/>
  <c r="K175" i="11"/>
  <c r="J175" i="11"/>
  <c r="I175" i="11"/>
  <c r="U175" i="11" s="1"/>
  <c r="W174" i="11"/>
  <c r="U174" i="11"/>
  <c r="W173" i="11"/>
  <c r="U173" i="11"/>
  <c r="W172" i="11"/>
  <c r="U172" i="11"/>
  <c r="W171" i="11"/>
  <c r="U171" i="11"/>
  <c r="W170" i="11"/>
  <c r="U170" i="11"/>
  <c r="W169" i="11"/>
  <c r="U169" i="11"/>
  <c r="W168" i="11"/>
  <c r="U168" i="11"/>
  <c r="W167" i="11"/>
  <c r="U167" i="11"/>
  <c r="W166" i="11"/>
  <c r="U166" i="11"/>
  <c r="T165" i="11"/>
  <c r="S165" i="11"/>
  <c r="R165" i="11"/>
  <c r="Q165" i="11"/>
  <c r="P165" i="11"/>
  <c r="O165" i="11"/>
  <c r="N165" i="11"/>
  <c r="M165" i="11"/>
  <c r="L165" i="11"/>
  <c r="K165" i="11"/>
  <c r="K143" i="11" s="1"/>
  <c r="J165" i="11"/>
  <c r="J143" i="11" s="1"/>
  <c r="I165" i="11"/>
  <c r="U165" i="11" s="1"/>
  <c r="W164" i="11"/>
  <c r="U164" i="11"/>
  <c r="W163" i="11"/>
  <c r="U163" i="11"/>
  <c r="W162" i="11"/>
  <c r="U162" i="11"/>
  <c r="W161" i="11"/>
  <c r="U161" i="11"/>
  <c r="W160" i="11"/>
  <c r="U160" i="11"/>
  <c r="W159" i="11"/>
  <c r="U159" i="11"/>
  <c r="W158" i="11"/>
  <c r="U158" i="11"/>
  <c r="W157" i="11"/>
  <c r="U157" i="11"/>
  <c r="W156" i="11"/>
  <c r="U156" i="11"/>
  <c r="W155" i="11"/>
  <c r="U155" i="11"/>
  <c r="W154" i="11"/>
  <c r="U154" i="11"/>
  <c r="W153" i="11"/>
  <c r="U153" i="11"/>
  <c r="W152" i="11"/>
  <c r="U152" i="11"/>
  <c r="W151" i="11"/>
  <c r="U151" i="11"/>
  <c r="W150" i="11"/>
  <c r="U150" i="11"/>
  <c r="W149" i="11"/>
  <c r="U149" i="11"/>
  <c r="W148" i="11"/>
  <c r="U148" i="11"/>
  <c r="W147" i="11"/>
  <c r="U147" i="11"/>
  <c r="W146" i="11"/>
  <c r="U146" i="11"/>
  <c r="W145" i="11"/>
  <c r="U145" i="11"/>
  <c r="T144" i="11"/>
  <c r="T143" i="11" s="1"/>
  <c r="S144" i="11"/>
  <c r="S143" i="11" s="1"/>
  <c r="R144" i="11"/>
  <c r="R143" i="11" s="1"/>
  <c r="Q144" i="11"/>
  <c r="Q143" i="11" s="1"/>
  <c r="P144" i="11"/>
  <c r="P143" i="11" s="1"/>
  <c r="O144" i="11"/>
  <c r="O143" i="11" s="1"/>
  <c r="N144" i="11"/>
  <c r="M144" i="11"/>
  <c r="L144" i="11"/>
  <c r="W144" i="11" s="1"/>
  <c r="K144" i="11"/>
  <c r="J144" i="11"/>
  <c r="I144" i="11"/>
  <c r="U144" i="11" s="1"/>
  <c r="N143" i="11"/>
  <c r="M143" i="11"/>
  <c r="M179" i="11" s="1"/>
  <c r="W142" i="11"/>
  <c r="U142" i="11"/>
  <c r="W141" i="11"/>
  <c r="U141" i="11"/>
  <c r="W140" i="11"/>
  <c r="U140" i="11"/>
  <c r="W139" i="11"/>
  <c r="U139" i="11"/>
  <c r="W138" i="11"/>
  <c r="U138" i="11"/>
  <c r="W137" i="11"/>
  <c r="U137" i="11"/>
  <c r="W136" i="11"/>
  <c r="U136" i="11"/>
  <c r="W135" i="11"/>
  <c r="U135" i="11"/>
  <c r="W134" i="11"/>
  <c r="U134" i="11"/>
  <c r="W133" i="11"/>
  <c r="U133" i="11"/>
  <c r="W132" i="11"/>
  <c r="U132" i="11"/>
  <c r="T131" i="11"/>
  <c r="S131" i="11"/>
  <c r="S109" i="11" s="1"/>
  <c r="R131" i="11"/>
  <c r="R109" i="11" s="1"/>
  <c r="Q131" i="11"/>
  <c r="Q109" i="11" s="1"/>
  <c r="P131" i="11"/>
  <c r="O131" i="11"/>
  <c r="N131" i="11"/>
  <c r="W131" i="11" s="1"/>
  <c r="M131" i="11"/>
  <c r="L131" i="11"/>
  <c r="K131" i="11"/>
  <c r="J131" i="11"/>
  <c r="I131" i="11"/>
  <c r="W130" i="11"/>
  <c r="U130" i="11"/>
  <c r="W129" i="11"/>
  <c r="U129" i="11"/>
  <c r="W128" i="11"/>
  <c r="U128" i="11"/>
  <c r="W127" i="11"/>
  <c r="U127" i="11"/>
  <c r="W126" i="11"/>
  <c r="U126" i="11"/>
  <c r="W125" i="11"/>
  <c r="U125" i="11"/>
  <c r="W124" i="11"/>
  <c r="U124" i="11"/>
  <c r="W123" i="11"/>
  <c r="U123" i="11"/>
  <c r="W122" i="11"/>
  <c r="U122" i="11"/>
  <c r="W121" i="11"/>
  <c r="U121" i="11"/>
  <c r="W120" i="11"/>
  <c r="U120" i="11"/>
  <c r="W119" i="11"/>
  <c r="U119" i="11"/>
  <c r="W118" i="11"/>
  <c r="U118" i="11"/>
  <c r="W117" i="11"/>
  <c r="U117" i="11"/>
  <c r="W116" i="11"/>
  <c r="U116" i="11"/>
  <c r="W115" i="11"/>
  <c r="U115" i="11"/>
  <c r="W114" i="11"/>
  <c r="U114" i="11"/>
  <c r="W113" i="11"/>
  <c r="U113" i="11"/>
  <c r="W112" i="11"/>
  <c r="U112" i="11"/>
  <c r="W111" i="11"/>
  <c r="U111" i="11"/>
  <c r="T110" i="11"/>
  <c r="T109" i="11" s="1"/>
  <c r="T108" i="11" s="1"/>
  <c r="S110" i="11"/>
  <c r="R110" i="11"/>
  <c r="Q110" i="11"/>
  <c r="P110" i="11"/>
  <c r="P109" i="11" s="1"/>
  <c r="O110" i="11"/>
  <c r="O109" i="11" s="1"/>
  <c r="N110" i="11"/>
  <c r="N109" i="11" s="1"/>
  <c r="M110" i="11"/>
  <c r="L110" i="11"/>
  <c r="L109" i="11" s="1"/>
  <c r="K110" i="11"/>
  <c r="K109" i="11" s="1"/>
  <c r="J110" i="11"/>
  <c r="J109" i="11" s="1"/>
  <c r="J108" i="11" s="1"/>
  <c r="I110" i="11"/>
  <c r="I109" i="11" s="1"/>
  <c r="M109" i="11"/>
  <c r="M108" i="11" s="1"/>
  <c r="W107" i="11"/>
  <c r="U107" i="11"/>
  <c r="W106" i="11"/>
  <c r="U106" i="11"/>
  <c r="W105" i="11"/>
  <c r="U105" i="11"/>
  <c r="T105" i="11"/>
  <c r="T179" i="11" s="1"/>
  <c r="S105" i="11"/>
  <c r="S179" i="11" s="1"/>
  <c r="R105" i="11"/>
  <c r="R179" i="11" s="1"/>
  <c r="Q105" i="11"/>
  <c r="P105" i="11"/>
  <c r="O105" i="11"/>
  <c r="N105" i="11"/>
  <c r="M105" i="11"/>
  <c r="L105" i="11"/>
  <c r="K105" i="11"/>
  <c r="J105" i="11"/>
  <c r="J179" i="11" s="1"/>
  <c r="I105" i="11"/>
  <c r="W104" i="11"/>
  <c r="U104" i="11"/>
  <c r="W103" i="11"/>
  <c r="W179" i="11" s="1"/>
  <c r="U103" i="11"/>
  <c r="W102" i="11"/>
  <c r="W177" i="11" s="1"/>
  <c r="U102" i="11"/>
  <c r="U101" i="11"/>
  <c r="T100" i="11"/>
  <c r="S100" i="11"/>
  <c r="R100" i="11"/>
  <c r="Q100" i="11"/>
  <c r="P100" i="11"/>
  <c r="O100" i="11"/>
  <c r="N100" i="11"/>
  <c r="M100" i="11"/>
  <c r="L100" i="11"/>
  <c r="K100" i="11"/>
  <c r="J100" i="11"/>
  <c r="I100" i="11"/>
  <c r="T99" i="11"/>
  <c r="S99" i="11"/>
  <c r="R99" i="11"/>
  <c r="Q99" i="11"/>
  <c r="P99" i="11"/>
  <c r="O99" i="11"/>
  <c r="N99" i="11"/>
  <c r="M99" i="11"/>
  <c r="L99" i="11"/>
  <c r="K99" i="11"/>
  <c r="J99" i="11"/>
  <c r="I99" i="11"/>
  <c r="W98" i="11"/>
  <c r="T98" i="11"/>
  <c r="S98" i="11"/>
  <c r="R98" i="11"/>
  <c r="Q98" i="11"/>
  <c r="P98" i="11"/>
  <c r="O98" i="11"/>
  <c r="N98" i="11"/>
  <c r="M98" i="11"/>
  <c r="L98" i="11"/>
  <c r="K98" i="11"/>
  <c r="J98" i="11"/>
  <c r="I98" i="11"/>
  <c r="T97" i="11"/>
  <c r="S97" i="11"/>
  <c r="R97" i="11"/>
  <c r="Q97" i="11"/>
  <c r="P97" i="11"/>
  <c r="O97" i="11"/>
  <c r="N97" i="11"/>
  <c r="M97" i="11"/>
  <c r="L97" i="11"/>
  <c r="K97" i="11"/>
  <c r="J97" i="11"/>
  <c r="I97" i="11"/>
  <c r="T96" i="11"/>
  <c r="S96" i="11"/>
  <c r="R96" i="11"/>
  <c r="Q96" i="11"/>
  <c r="P96" i="11"/>
  <c r="O96" i="11"/>
  <c r="N96" i="11"/>
  <c r="M96" i="11"/>
  <c r="L96" i="11"/>
  <c r="K96" i="11"/>
  <c r="J96" i="11"/>
  <c r="W96" i="11" s="1"/>
  <c r="I96" i="11"/>
  <c r="T95" i="11"/>
  <c r="S95" i="11"/>
  <c r="R95" i="11"/>
  <c r="Q95" i="11"/>
  <c r="P95" i="11"/>
  <c r="O95" i="11"/>
  <c r="N95" i="11"/>
  <c r="M95" i="11"/>
  <c r="L95" i="11"/>
  <c r="K95" i="11"/>
  <c r="J95" i="11"/>
  <c r="I95" i="11"/>
  <c r="W95" i="11" s="1"/>
  <c r="W94" i="11"/>
  <c r="T94" i="11"/>
  <c r="S94" i="11"/>
  <c r="R94" i="11"/>
  <c r="Q94" i="11"/>
  <c r="P94" i="11"/>
  <c r="O94" i="11"/>
  <c r="N94" i="11"/>
  <c r="M94" i="11"/>
  <c r="L94" i="11"/>
  <c r="K94" i="11"/>
  <c r="J94" i="11"/>
  <c r="I94" i="11"/>
  <c r="W93" i="11"/>
  <c r="W100" i="11" s="1"/>
  <c r="U93" i="11"/>
  <c r="W92" i="11"/>
  <c r="W99" i="11" s="1"/>
  <c r="U92" i="11"/>
  <c r="W91" i="11"/>
  <c r="U91" i="11"/>
  <c r="W90" i="11"/>
  <c r="U90" i="11"/>
  <c r="N89" i="11"/>
  <c r="M89" i="11"/>
  <c r="K89" i="11"/>
  <c r="J89" i="11"/>
  <c r="W88" i="11"/>
  <c r="U88" i="11"/>
  <c r="W87" i="11"/>
  <c r="U87" i="11"/>
  <c r="W86" i="11"/>
  <c r="T86" i="11"/>
  <c r="T89" i="11" s="1"/>
  <c r="S86" i="11"/>
  <c r="S89" i="11" s="1"/>
  <c r="R86" i="11"/>
  <c r="R89" i="11" s="1"/>
  <c r="Q86" i="11"/>
  <c r="Q89" i="11" s="1"/>
  <c r="P86" i="11"/>
  <c r="P89" i="11" s="1"/>
  <c r="O86" i="11"/>
  <c r="O89" i="11" s="1"/>
  <c r="N86" i="11"/>
  <c r="M86" i="11"/>
  <c r="L86" i="11"/>
  <c r="L89" i="11" s="1"/>
  <c r="K86" i="11"/>
  <c r="J86" i="11"/>
  <c r="I86" i="11"/>
  <c r="I89" i="11" s="1"/>
  <c r="W85" i="11"/>
  <c r="U85" i="11"/>
  <c r="W84" i="11"/>
  <c r="U84" i="11"/>
  <c r="W83" i="11"/>
  <c r="W97" i="11" s="1"/>
  <c r="U83" i="11"/>
  <c r="W82" i="11"/>
  <c r="U82" i="11"/>
  <c r="W81" i="11"/>
  <c r="U81" i="11"/>
  <c r="W80" i="11"/>
  <c r="U80" i="11"/>
  <c r="I19" i="11"/>
  <c r="I18" i="11"/>
  <c r="G18" i="11"/>
  <c r="F18" i="11"/>
  <c r="J18" i="11" s="1"/>
  <c r="I17" i="11"/>
  <c r="G17" i="11"/>
  <c r="H17" i="11" s="1"/>
  <c r="F17" i="11"/>
  <c r="J17" i="11" s="1"/>
  <c r="I16" i="11"/>
  <c r="I15" i="11"/>
  <c r="F15" i="11"/>
  <c r="J15" i="11" s="1"/>
  <c r="I14" i="11"/>
  <c r="I13" i="11"/>
  <c r="I12" i="11"/>
  <c r="G12" i="11"/>
  <c r="I11" i="11"/>
  <c r="G11" i="11"/>
  <c r="F11" i="11"/>
  <c r="J11" i="11" s="1"/>
  <c r="J10" i="11"/>
  <c r="I10" i="11"/>
  <c r="G10" i="11"/>
  <c r="H10" i="11" s="1"/>
  <c r="F10" i="11"/>
  <c r="F9" i="11"/>
  <c r="G16" i="11" s="1"/>
  <c r="I184" i="6"/>
  <c r="I183" i="6"/>
  <c r="I179" i="6"/>
  <c r="I178" i="6"/>
  <c r="I176" i="6"/>
  <c r="I175" i="6" s="1"/>
  <c r="I173" i="6"/>
  <c r="I165" i="6"/>
  <c r="I159" i="6"/>
  <c r="I155" i="6"/>
  <c r="I149" i="6"/>
  <c r="I142" i="6"/>
  <c r="I139" i="6"/>
  <c r="I137" i="6"/>
  <c r="I133" i="6"/>
  <c r="I128" i="6"/>
  <c r="I125" i="6"/>
  <c r="I123" i="6"/>
  <c r="I115" i="6"/>
  <c r="I113" i="6"/>
  <c r="I109" i="6"/>
  <c r="I103" i="6"/>
  <c r="I98" i="6"/>
  <c r="I94" i="6"/>
  <c r="I93" i="6"/>
  <c r="I91" i="6"/>
  <c r="I90" i="6"/>
  <c r="I89" i="6"/>
  <c r="I80" i="6"/>
  <c r="I83" i="6" s="1"/>
  <c r="U174" i="5"/>
  <c r="W174" i="5"/>
  <c r="I187" i="5"/>
  <c r="I186" i="5"/>
  <c r="I182" i="5"/>
  <c r="I181" i="5"/>
  <c r="I179" i="5"/>
  <c r="I178" i="5" s="1"/>
  <c r="I176" i="5"/>
  <c r="I173" i="5"/>
  <c r="I163" i="5"/>
  <c r="I142" i="5"/>
  <c r="I129" i="5"/>
  <c r="I108" i="5"/>
  <c r="I103" i="5"/>
  <c r="I99" i="5"/>
  <c r="I98" i="5"/>
  <c r="I96" i="5"/>
  <c r="I95" i="5"/>
  <c r="I94" i="5"/>
  <c r="I85" i="5"/>
  <c r="I88" i="5" s="1"/>
  <c r="U179" i="18" l="1"/>
  <c r="U183" i="15"/>
  <c r="U182" i="15"/>
  <c r="U180" i="18"/>
  <c r="W174" i="18"/>
  <c r="U179" i="16"/>
  <c r="U180" i="16"/>
  <c r="W174" i="16"/>
  <c r="W81" i="14"/>
  <c r="W92" i="18"/>
  <c r="U180" i="14"/>
  <c r="S261" i="32"/>
  <c r="U200" i="32"/>
  <c r="W218" i="32"/>
  <c r="U218" i="32"/>
  <c r="R222" i="32"/>
  <c r="S222" i="32"/>
  <c r="S221" i="32" s="1"/>
  <c r="S294" i="32" s="1"/>
  <c r="R295" i="32"/>
  <c r="W296" i="32"/>
  <c r="W295" i="32" s="1"/>
  <c r="T222" i="32"/>
  <c r="T221" i="32" s="1"/>
  <c r="T294" i="32" s="1"/>
  <c r="W233" i="32"/>
  <c r="U233" i="32"/>
  <c r="T261" i="32"/>
  <c r="W279" i="32"/>
  <c r="U279" i="32"/>
  <c r="U235" i="32"/>
  <c r="W235" i="32"/>
  <c r="W259" i="32"/>
  <c r="U259" i="32"/>
  <c r="U285" i="32"/>
  <c r="W285" i="32"/>
  <c r="W262" i="32"/>
  <c r="U262" i="32"/>
  <c r="U257" i="32"/>
  <c r="W257" i="32"/>
  <c r="W245" i="32"/>
  <c r="U245" i="32"/>
  <c r="U223" i="32"/>
  <c r="W223" i="32"/>
  <c r="W269" i="32"/>
  <c r="U269" i="32"/>
  <c r="U248" i="32"/>
  <c r="W248" i="32"/>
  <c r="W229" i="32"/>
  <c r="U229" i="32"/>
  <c r="W275" i="32"/>
  <c r="U275" i="32"/>
  <c r="W243" i="32"/>
  <c r="U243" i="32"/>
  <c r="W253" i="32"/>
  <c r="U253" i="32"/>
  <c r="R296" i="31"/>
  <c r="W297" i="31"/>
  <c r="W296" i="31" s="1"/>
  <c r="R206" i="31"/>
  <c r="W221" i="31"/>
  <c r="U221" i="31"/>
  <c r="W291" i="31"/>
  <c r="U291" i="31"/>
  <c r="R225" i="31"/>
  <c r="R224" i="31" s="1"/>
  <c r="W213" i="31"/>
  <c r="S225" i="31"/>
  <c r="W226" i="31"/>
  <c r="U226" i="31"/>
  <c r="W247" i="31"/>
  <c r="U247" i="31"/>
  <c r="T259" i="31"/>
  <c r="U260" i="31"/>
  <c r="W260" i="31"/>
  <c r="W281" i="31"/>
  <c r="U281" i="31"/>
  <c r="T225" i="31"/>
  <c r="T224" i="31" s="1"/>
  <c r="U253" i="28"/>
  <c r="W253" i="28"/>
  <c r="W229" i="28"/>
  <c r="U229" i="28"/>
  <c r="W259" i="28"/>
  <c r="U259" i="28"/>
  <c r="W235" i="28"/>
  <c r="U235" i="28"/>
  <c r="U269" i="28"/>
  <c r="W269" i="28"/>
  <c r="W243" i="28"/>
  <c r="U243" i="28"/>
  <c r="W275" i="28"/>
  <c r="U275" i="28"/>
  <c r="W245" i="28"/>
  <c r="U245" i="28"/>
  <c r="W279" i="28"/>
  <c r="U279" i="28"/>
  <c r="W257" i="28"/>
  <c r="U257" i="28"/>
  <c r="W233" i="28"/>
  <c r="U233" i="28"/>
  <c r="W223" i="28"/>
  <c r="U223" i="28"/>
  <c r="W262" i="28"/>
  <c r="U262" i="28"/>
  <c r="W248" i="28"/>
  <c r="U248" i="28"/>
  <c r="W285" i="28"/>
  <c r="U285" i="28"/>
  <c r="S261" i="28"/>
  <c r="T261" i="28"/>
  <c r="S206" i="27"/>
  <c r="W221" i="27"/>
  <c r="U221" i="27"/>
  <c r="S296" i="27"/>
  <c r="W297" i="27"/>
  <c r="W296" i="27" s="1"/>
  <c r="S225" i="27"/>
  <c r="S295" i="27" s="1"/>
  <c r="S259" i="27"/>
  <c r="W225" i="27"/>
  <c r="U225" i="27"/>
  <c r="U226" i="27"/>
  <c r="W226" i="27"/>
  <c r="W247" i="27"/>
  <c r="U247" i="27"/>
  <c r="T259" i="27"/>
  <c r="T295" i="27" s="1"/>
  <c r="U260" i="27"/>
  <c r="W260" i="27"/>
  <c r="U281" i="27"/>
  <c r="W281" i="27"/>
  <c r="U291" i="27"/>
  <c r="W291" i="27"/>
  <c r="W275" i="26"/>
  <c r="U275" i="26"/>
  <c r="W253" i="26"/>
  <c r="U253" i="26"/>
  <c r="W223" i="26"/>
  <c r="U223" i="26"/>
  <c r="W279" i="26"/>
  <c r="U279" i="26"/>
  <c r="W229" i="26"/>
  <c r="U229" i="26"/>
  <c r="W233" i="26"/>
  <c r="U233" i="26"/>
  <c r="W257" i="26"/>
  <c r="U257" i="26"/>
  <c r="W235" i="26"/>
  <c r="U235" i="26"/>
  <c r="W285" i="26"/>
  <c r="U285" i="26"/>
  <c r="W259" i="26"/>
  <c r="U259" i="26"/>
  <c r="W243" i="26"/>
  <c r="U243" i="26"/>
  <c r="W245" i="26"/>
  <c r="U245" i="26"/>
  <c r="W269" i="26"/>
  <c r="U269" i="26"/>
  <c r="W248" i="26"/>
  <c r="U248" i="26"/>
  <c r="W262" i="26"/>
  <c r="U262" i="26"/>
  <c r="S261" i="26"/>
  <c r="T261" i="26"/>
  <c r="R261" i="26"/>
  <c r="R221" i="26" s="1"/>
  <c r="U203" i="25"/>
  <c r="U206" i="25"/>
  <c r="W206" i="25"/>
  <c r="S259" i="25"/>
  <c r="U291" i="25"/>
  <c r="W291" i="25"/>
  <c r="U221" i="25"/>
  <c r="W221" i="25"/>
  <c r="W213" i="25"/>
  <c r="R225" i="25"/>
  <c r="R296" i="25"/>
  <c r="W297" i="25"/>
  <c r="W296" i="25" s="1"/>
  <c r="W260" i="25"/>
  <c r="U260" i="25"/>
  <c r="W247" i="25"/>
  <c r="U247" i="25"/>
  <c r="T259" i="25"/>
  <c r="W281" i="25"/>
  <c r="U281" i="25"/>
  <c r="U226" i="25"/>
  <c r="W226" i="25"/>
  <c r="W218" i="30"/>
  <c r="U218" i="30"/>
  <c r="W285" i="30"/>
  <c r="U285" i="30"/>
  <c r="W259" i="30"/>
  <c r="U259" i="30"/>
  <c r="W245" i="30"/>
  <c r="U245" i="30"/>
  <c r="W223" i="30"/>
  <c r="U223" i="30"/>
  <c r="W248" i="30"/>
  <c r="U248" i="30"/>
  <c r="W229" i="30"/>
  <c r="U229" i="30"/>
  <c r="W275" i="30"/>
  <c r="U275" i="30"/>
  <c r="U203" i="30"/>
  <c r="W203" i="30"/>
  <c r="W253" i="30"/>
  <c r="U253" i="30"/>
  <c r="W233" i="30"/>
  <c r="U233" i="30"/>
  <c r="T261" i="30"/>
  <c r="W279" i="30"/>
  <c r="U279" i="30"/>
  <c r="W257" i="30"/>
  <c r="U257" i="30"/>
  <c r="W243" i="30"/>
  <c r="U243" i="30"/>
  <c r="W262" i="30"/>
  <c r="U262" i="30"/>
  <c r="W269" i="30"/>
  <c r="U269" i="30"/>
  <c r="W235" i="30"/>
  <c r="U235" i="30"/>
  <c r="S261" i="30"/>
  <c r="S221" i="30" s="1"/>
  <c r="S294" i="30" s="1"/>
  <c r="R261" i="30"/>
  <c r="W260" i="29"/>
  <c r="U260" i="29"/>
  <c r="T259" i="29"/>
  <c r="W281" i="29"/>
  <c r="U281" i="29"/>
  <c r="U226" i="29"/>
  <c r="W226" i="29"/>
  <c r="W247" i="29"/>
  <c r="U247" i="29"/>
  <c r="T225" i="29"/>
  <c r="U200" i="24"/>
  <c r="R222" i="24"/>
  <c r="S222" i="24"/>
  <c r="U203" i="24"/>
  <c r="W203" i="24"/>
  <c r="U218" i="24"/>
  <c r="W218" i="24"/>
  <c r="U285" i="24"/>
  <c r="W285" i="24"/>
  <c r="T222" i="24"/>
  <c r="W233" i="24"/>
  <c r="U233" i="24"/>
  <c r="W279" i="24"/>
  <c r="U279" i="24"/>
  <c r="W259" i="24"/>
  <c r="U259" i="24"/>
  <c r="W243" i="24"/>
  <c r="U243" i="24"/>
  <c r="W223" i="24"/>
  <c r="U223" i="24"/>
  <c r="W269" i="24"/>
  <c r="U269" i="24"/>
  <c r="W229" i="24"/>
  <c r="U229" i="24"/>
  <c r="W262" i="24"/>
  <c r="U262" i="24"/>
  <c r="W248" i="24"/>
  <c r="U248" i="24"/>
  <c r="W275" i="24"/>
  <c r="U275" i="24"/>
  <c r="W253" i="24"/>
  <c r="U253" i="24"/>
  <c r="W257" i="24"/>
  <c r="U257" i="24"/>
  <c r="U235" i="24"/>
  <c r="W235" i="24"/>
  <c r="T261" i="24"/>
  <c r="W245" i="24"/>
  <c r="U245" i="24"/>
  <c r="R296" i="23"/>
  <c r="W297" i="23"/>
  <c r="W296" i="23" s="1"/>
  <c r="U203" i="23"/>
  <c r="R206" i="23"/>
  <c r="R295" i="23"/>
  <c r="W221" i="23"/>
  <c r="U221" i="23"/>
  <c r="W212" i="23"/>
  <c r="W291" i="23"/>
  <c r="U291" i="23"/>
  <c r="U260" i="23"/>
  <c r="W260" i="23"/>
  <c r="W247" i="23"/>
  <c r="U247" i="23"/>
  <c r="W281" i="23"/>
  <c r="U281" i="23"/>
  <c r="U226" i="23"/>
  <c r="W226" i="23"/>
  <c r="U218" i="22"/>
  <c r="W218" i="22"/>
  <c r="U243" i="22"/>
  <c r="W243" i="22"/>
  <c r="U275" i="22"/>
  <c r="W275" i="22"/>
  <c r="U253" i="22"/>
  <c r="W253" i="22"/>
  <c r="W248" i="22"/>
  <c r="U248" i="22"/>
  <c r="U223" i="22"/>
  <c r="W223" i="22"/>
  <c r="U229" i="22"/>
  <c r="W229" i="22"/>
  <c r="U259" i="22"/>
  <c r="W259" i="22"/>
  <c r="U233" i="22"/>
  <c r="W233" i="22"/>
  <c r="W262" i="22"/>
  <c r="U262" i="22"/>
  <c r="U245" i="22"/>
  <c r="W245" i="22"/>
  <c r="W279" i="22"/>
  <c r="U279" i="22"/>
  <c r="U285" i="22"/>
  <c r="W285" i="22"/>
  <c r="U257" i="22"/>
  <c r="W257" i="22"/>
  <c r="U235" i="22"/>
  <c r="W235" i="22"/>
  <c r="U269" i="22"/>
  <c r="W269" i="22"/>
  <c r="T259" i="21"/>
  <c r="T225" i="21"/>
  <c r="W245" i="18"/>
  <c r="S221" i="18"/>
  <c r="I142" i="18"/>
  <c r="W142" i="18" s="1"/>
  <c r="W212" i="17"/>
  <c r="W177" i="17"/>
  <c r="U183" i="17"/>
  <c r="W214" i="17"/>
  <c r="U182" i="17"/>
  <c r="W97" i="17"/>
  <c r="I142" i="17"/>
  <c r="W294" i="17"/>
  <c r="U299" i="17"/>
  <c r="U300" i="17"/>
  <c r="S225" i="17"/>
  <c r="S224" i="17" s="1"/>
  <c r="I107" i="17"/>
  <c r="T225" i="17"/>
  <c r="T224" i="17" s="1"/>
  <c r="T259" i="17"/>
  <c r="W259" i="17" s="1"/>
  <c r="W92" i="16"/>
  <c r="S261" i="16"/>
  <c r="U245" i="16"/>
  <c r="T261" i="16"/>
  <c r="T222" i="16"/>
  <c r="T221" i="16" s="1"/>
  <c r="T294" i="16" s="1"/>
  <c r="W94" i="16"/>
  <c r="W97" i="15"/>
  <c r="T259" i="15"/>
  <c r="I108" i="15"/>
  <c r="I178" i="15" s="1"/>
  <c r="W248" i="14"/>
  <c r="W174" i="14"/>
  <c r="U179" i="14"/>
  <c r="U298" i="14"/>
  <c r="R221" i="14"/>
  <c r="W211" i="14"/>
  <c r="U299" i="14"/>
  <c r="R294" i="14"/>
  <c r="T222" i="14"/>
  <c r="T221" i="14" s="1"/>
  <c r="T294" i="14" s="1"/>
  <c r="W279" i="14"/>
  <c r="U243" i="14"/>
  <c r="W285" i="14"/>
  <c r="I103" i="14"/>
  <c r="I102" i="14" s="1"/>
  <c r="I175" i="14" s="1"/>
  <c r="W246" i="13"/>
  <c r="W103" i="13"/>
  <c r="U103" i="13"/>
  <c r="W259" i="13"/>
  <c r="R205" i="13"/>
  <c r="U202" i="13"/>
  <c r="W280" i="13"/>
  <c r="W290" i="13"/>
  <c r="U290" i="13"/>
  <c r="W173" i="13"/>
  <c r="U173" i="13"/>
  <c r="U220" i="13"/>
  <c r="W220" i="13"/>
  <c r="W212" i="13"/>
  <c r="I88" i="13"/>
  <c r="U85" i="13"/>
  <c r="W225" i="13"/>
  <c r="R295" i="13"/>
  <c r="W296" i="13"/>
  <c r="W295" i="13" s="1"/>
  <c r="U246" i="13"/>
  <c r="U259" i="13"/>
  <c r="U280" i="13"/>
  <c r="U225" i="13"/>
  <c r="U129" i="13"/>
  <c r="I141" i="13"/>
  <c r="W141" i="13" s="1"/>
  <c r="U142" i="13"/>
  <c r="U163" i="13"/>
  <c r="I107" i="13"/>
  <c r="U108" i="13"/>
  <c r="R258" i="13"/>
  <c r="I102" i="6"/>
  <c r="I141" i="6"/>
  <c r="R203" i="32"/>
  <c r="R261" i="32"/>
  <c r="S259" i="31"/>
  <c r="T221" i="28"/>
  <c r="T294" i="28" s="1"/>
  <c r="S221" i="28"/>
  <c r="S203" i="28"/>
  <c r="S221" i="26"/>
  <c r="S294" i="26" s="1"/>
  <c r="T225" i="25"/>
  <c r="R224" i="25"/>
  <c r="S224" i="25"/>
  <c r="R295" i="25"/>
  <c r="S295" i="25"/>
  <c r="S295" i="29"/>
  <c r="T295" i="29"/>
  <c r="S224" i="29"/>
  <c r="R259" i="29"/>
  <c r="T221" i="30"/>
  <c r="T294" i="30" s="1"/>
  <c r="R221" i="30"/>
  <c r="R203" i="30"/>
  <c r="R221" i="24"/>
  <c r="S221" i="24"/>
  <c r="S294" i="24" s="1"/>
  <c r="T259" i="23"/>
  <c r="S259" i="23"/>
  <c r="S295" i="23" s="1"/>
  <c r="T225" i="23"/>
  <c r="S261" i="22"/>
  <c r="T261" i="22"/>
  <c r="T221" i="22"/>
  <c r="T294" i="22" s="1"/>
  <c r="S221" i="22"/>
  <c r="T295" i="21"/>
  <c r="T224" i="21"/>
  <c r="S259" i="21"/>
  <c r="S224" i="21" s="1"/>
  <c r="W81" i="18"/>
  <c r="W95" i="18"/>
  <c r="W91" i="18"/>
  <c r="W94" i="18"/>
  <c r="W90" i="18"/>
  <c r="S294" i="18"/>
  <c r="T294" i="18"/>
  <c r="W213" i="18"/>
  <c r="W257" i="18"/>
  <c r="W166" i="18"/>
  <c r="U279" i="18"/>
  <c r="U185" i="18"/>
  <c r="W233" i="18"/>
  <c r="W248" i="18"/>
  <c r="U262" i="18"/>
  <c r="U129" i="18"/>
  <c r="W134" i="18"/>
  <c r="U138" i="18"/>
  <c r="U304" i="18"/>
  <c r="W260" i="18"/>
  <c r="U220" i="18"/>
  <c r="W220" i="18"/>
  <c r="U242" i="18"/>
  <c r="U291" i="18"/>
  <c r="W242" i="18"/>
  <c r="U284" i="18"/>
  <c r="W284" i="18"/>
  <c r="U260" i="18"/>
  <c r="U126" i="18"/>
  <c r="U245" i="18"/>
  <c r="W296" i="18"/>
  <c r="W295" i="18" s="1"/>
  <c r="U124" i="18"/>
  <c r="U253" i="18"/>
  <c r="U259" i="18"/>
  <c r="W114" i="18"/>
  <c r="U160" i="18"/>
  <c r="W129" i="18"/>
  <c r="W116" i="18"/>
  <c r="U116" i="18"/>
  <c r="U114" i="18"/>
  <c r="U166" i="18"/>
  <c r="W269" i="18"/>
  <c r="W279" i="18"/>
  <c r="U156" i="18"/>
  <c r="U303" i="18"/>
  <c r="U257" i="18"/>
  <c r="W104" i="18"/>
  <c r="W150" i="18"/>
  <c r="U235" i="18"/>
  <c r="W140" i="18"/>
  <c r="U150" i="18"/>
  <c r="W177" i="18"/>
  <c r="W176" i="18" s="1"/>
  <c r="W243" i="18"/>
  <c r="U81" i="18"/>
  <c r="U229" i="18"/>
  <c r="W285" i="18"/>
  <c r="I178" i="17"/>
  <c r="U304" i="17"/>
  <c r="S295" i="17"/>
  <c r="U305" i="17"/>
  <c r="W217" i="17"/>
  <c r="W216" i="17"/>
  <c r="W281" i="17"/>
  <c r="W260" i="17"/>
  <c r="W203" i="17"/>
  <c r="W226" i="17"/>
  <c r="W99" i="17"/>
  <c r="W247" i="17"/>
  <c r="W213" i="17"/>
  <c r="W289" i="17"/>
  <c r="U187" i="17"/>
  <c r="U188" i="17"/>
  <c r="W96" i="17"/>
  <c r="W258" i="17"/>
  <c r="W95" i="17"/>
  <c r="W104" i="17"/>
  <c r="W174" i="17"/>
  <c r="U281" i="17"/>
  <c r="W100" i="17"/>
  <c r="W130" i="17"/>
  <c r="U86" i="17"/>
  <c r="W89" i="17"/>
  <c r="W164" i="17"/>
  <c r="U109" i="17"/>
  <c r="W221" i="17"/>
  <c r="W143" i="17"/>
  <c r="W200" i="16"/>
  <c r="W91" i="16"/>
  <c r="W213" i="16"/>
  <c r="W209" i="16"/>
  <c r="S221" i="16"/>
  <c r="S294" i="16" s="1"/>
  <c r="W134" i="16"/>
  <c r="W243" i="16"/>
  <c r="W279" i="16"/>
  <c r="U184" i="16"/>
  <c r="W143" i="16"/>
  <c r="U185" i="16"/>
  <c r="W156" i="16"/>
  <c r="W166" i="16"/>
  <c r="W140" i="16"/>
  <c r="U304" i="16"/>
  <c r="U233" i="16"/>
  <c r="W248" i="16"/>
  <c r="W104" i="16"/>
  <c r="W203" i="16"/>
  <c r="W138" i="16"/>
  <c r="U279" i="16"/>
  <c r="W257" i="16"/>
  <c r="W95" i="16"/>
  <c r="U134" i="16"/>
  <c r="W245" i="16"/>
  <c r="W259" i="16"/>
  <c r="W296" i="16"/>
  <c r="W295" i="16" s="1"/>
  <c r="U116" i="16"/>
  <c r="W116" i="16"/>
  <c r="W233" i="16"/>
  <c r="U114" i="16"/>
  <c r="W114" i="16"/>
  <c r="U303" i="16"/>
  <c r="U81" i="16"/>
  <c r="U166" i="16"/>
  <c r="U218" i="16"/>
  <c r="W285" i="16"/>
  <c r="S225" i="15"/>
  <c r="S224" i="15" s="1"/>
  <c r="T225" i="15"/>
  <c r="T224" i="15" s="1"/>
  <c r="W281" i="15"/>
  <c r="W291" i="15"/>
  <c r="W226" i="15"/>
  <c r="W203" i="15"/>
  <c r="U305" i="15"/>
  <c r="W213" i="15"/>
  <c r="U281" i="15"/>
  <c r="W247" i="15"/>
  <c r="W221" i="15"/>
  <c r="U304" i="15"/>
  <c r="W217" i="15"/>
  <c r="W99" i="15"/>
  <c r="W177" i="15"/>
  <c r="W212" i="15"/>
  <c r="U226" i="15"/>
  <c r="U188" i="15"/>
  <c r="W216" i="15"/>
  <c r="W92" i="14"/>
  <c r="T261" i="14"/>
  <c r="J11" i="12"/>
  <c r="H11" i="12"/>
  <c r="U245" i="14"/>
  <c r="S261" i="14"/>
  <c r="S221" i="14" s="1"/>
  <c r="S294" i="14" s="1"/>
  <c r="W274" i="14"/>
  <c r="U185" i="14"/>
  <c r="W256" i="14"/>
  <c r="W252" i="14"/>
  <c r="W232" i="14"/>
  <c r="U252" i="14"/>
  <c r="W234" i="14"/>
  <c r="W258" i="14"/>
  <c r="U256" i="14"/>
  <c r="W94" i="14"/>
  <c r="U304" i="14"/>
  <c r="W95" i="14"/>
  <c r="W228" i="14"/>
  <c r="W268" i="14"/>
  <c r="U134" i="14"/>
  <c r="U268" i="14"/>
  <c r="W284" i="14"/>
  <c r="U232" i="14"/>
  <c r="U278" i="14"/>
  <c r="W143" i="14"/>
  <c r="U274" i="14"/>
  <c r="W244" i="14"/>
  <c r="W99" i="14"/>
  <c r="W104" i="14"/>
  <c r="W247" i="14"/>
  <c r="W209" i="14"/>
  <c r="U247" i="14"/>
  <c r="U228" i="14"/>
  <c r="W278" i="14"/>
  <c r="U258" i="14"/>
  <c r="U242" i="14"/>
  <c r="U234" i="14"/>
  <c r="U244" i="14"/>
  <c r="U284" i="14"/>
  <c r="S258" i="13"/>
  <c r="T258" i="13"/>
  <c r="T224" i="13"/>
  <c r="S224" i="13"/>
  <c r="R224" i="13"/>
  <c r="W90" i="14"/>
  <c r="W140" i="14"/>
  <c r="U166" i="14"/>
  <c r="U143" i="14"/>
  <c r="W91" i="14"/>
  <c r="W138" i="14"/>
  <c r="U184" i="14"/>
  <c r="W296" i="14"/>
  <c r="W295" i="14" s="1"/>
  <c r="W245" i="14"/>
  <c r="U259" i="14"/>
  <c r="W203" i="14"/>
  <c r="U99" i="14"/>
  <c r="W166" i="14"/>
  <c r="U257" i="14"/>
  <c r="I107" i="5"/>
  <c r="I141" i="5"/>
  <c r="O331" i="22"/>
  <c r="P328" i="22" s="1"/>
  <c r="O355" i="22"/>
  <c r="P350" i="22" s="1"/>
  <c r="W203" i="18"/>
  <c r="U203" i="18"/>
  <c r="U99" i="18"/>
  <c r="W110" i="18"/>
  <c r="W124" i="18"/>
  <c r="W126" i="18"/>
  <c r="W160" i="18"/>
  <c r="U200" i="18"/>
  <c r="U243" i="18"/>
  <c r="U248" i="18"/>
  <c r="W259" i="18"/>
  <c r="U143" i="18"/>
  <c r="U218" i="18"/>
  <c r="W84" i="18"/>
  <c r="W143" i="18"/>
  <c r="W209" i="18"/>
  <c r="W218" i="18"/>
  <c r="U140" i="18"/>
  <c r="W138" i="18"/>
  <c r="W156" i="18"/>
  <c r="U223" i="18"/>
  <c r="W229" i="18"/>
  <c r="W262" i="18"/>
  <c r="U269" i="18"/>
  <c r="W275" i="18"/>
  <c r="W210" i="18"/>
  <c r="W214" i="18"/>
  <c r="W235" i="18"/>
  <c r="W253" i="18"/>
  <c r="U110" i="18"/>
  <c r="W200" i="18"/>
  <c r="W99" i="18"/>
  <c r="U285" i="18"/>
  <c r="U233" i="18"/>
  <c r="W206" i="17"/>
  <c r="U203" i="17"/>
  <c r="U260" i="17"/>
  <c r="U289" i="17"/>
  <c r="W109" i="17"/>
  <c r="U164" i="17"/>
  <c r="U174" i="17"/>
  <c r="U258" i="17"/>
  <c r="W297" i="17"/>
  <c r="W296" i="17" s="1"/>
  <c r="U104" i="17"/>
  <c r="W180" i="17"/>
  <c r="W179" i="17" s="1"/>
  <c r="U130" i="17"/>
  <c r="U206" i="17"/>
  <c r="U221" i="17"/>
  <c r="U247" i="17"/>
  <c r="U143" i="17"/>
  <c r="U291" i="17"/>
  <c r="W86" i="17"/>
  <c r="U226" i="17"/>
  <c r="U223" i="16"/>
  <c r="W223" i="16"/>
  <c r="U253" i="16"/>
  <c r="W253" i="16"/>
  <c r="W124" i="16"/>
  <c r="U124" i="16"/>
  <c r="W235" i="16"/>
  <c r="U235" i="16"/>
  <c r="W229" i="16"/>
  <c r="U229" i="16"/>
  <c r="W275" i="16"/>
  <c r="U275" i="16"/>
  <c r="W177" i="16"/>
  <c r="W176" i="16" s="1"/>
  <c r="U269" i="16"/>
  <c r="W269" i="16"/>
  <c r="W262" i="16"/>
  <c r="U262" i="16"/>
  <c r="W218" i="16"/>
  <c r="U110" i="16"/>
  <c r="W110" i="16"/>
  <c r="U203" i="16"/>
  <c r="W84" i="16"/>
  <c r="U104" i="16"/>
  <c r="U160" i="16"/>
  <c r="W160" i="16"/>
  <c r="U140" i="16"/>
  <c r="W129" i="16"/>
  <c r="U129" i="16"/>
  <c r="U138" i="16"/>
  <c r="U150" i="16"/>
  <c r="U99" i="16"/>
  <c r="W150" i="16"/>
  <c r="W99" i="16"/>
  <c r="W126" i="16"/>
  <c r="U126" i="16"/>
  <c r="U156" i="16"/>
  <c r="W210" i="16"/>
  <c r="W214" i="16"/>
  <c r="U259" i="16"/>
  <c r="U200" i="16"/>
  <c r="U243" i="16"/>
  <c r="U248" i="16"/>
  <c r="U285" i="16"/>
  <c r="W109" i="15"/>
  <c r="U109" i="15"/>
  <c r="W289" i="15"/>
  <c r="U289" i="15"/>
  <c r="W143" i="15"/>
  <c r="U143" i="15"/>
  <c r="W206" i="15"/>
  <c r="U203" i="15"/>
  <c r="U187" i="15"/>
  <c r="W180" i="15"/>
  <c r="W179" i="15" s="1"/>
  <c r="W260" i="15"/>
  <c r="U260" i="15"/>
  <c r="W86" i="15"/>
  <c r="W100" i="15"/>
  <c r="W258" i="15"/>
  <c r="U258" i="15"/>
  <c r="W297" i="15"/>
  <c r="W296" i="15" s="1"/>
  <c r="U86" i="15"/>
  <c r="W104" i="15"/>
  <c r="U104" i="15"/>
  <c r="W174" i="15"/>
  <c r="U174" i="15"/>
  <c r="W130" i="15"/>
  <c r="U130" i="15"/>
  <c r="W164" i="15"/>
  <c r="U164" i="15"/>
  <c r="W178" i="15"/>
  <c r="U206" i="15"/>
  <c r="U221" i="15"/>
  <c r="U247" i="15"/>
  <c r="U259" i="15"/>
  <c r="U291" i="15"/>
  <c r="U126" i="14"/>
  <c r="W126" i="14"/>
  <c r="W253" i="14"/>
  <c r="U253" i="14"/>
  <c r="W177" i="14"/>
  <c r="W176" i="14" s="1"/>
  <c r="W275" i="14"/>
  <c r="U275" i="14"/>
  <c r="W116" i="14"/>
  <c r="U116" i="14"/>
  <c r="U269" i="14"/>
  <c r="W269" i="14"/>
  <c r="U218" i="14"/>
  <c r="W262" i="14"/>
  <c r="U262" i="14"/>
  <c r="U303" i="14"/>
  <c r="W156" i="14"/>
  <c r="U156" i="14"/>
  <c r="U81" i="14"/>
  <c r="U140" i="14"/>
  <c r="U124" i="14"/>
  <c r="W124" i="14"/>
  <c r="W114" i="14"/>
  <c r="U114" i="14"/>
  <c r="W213" i="14"/>
  <c r="W235" i="14"/>
  <c r="U235" i="14"/>
  <c r="W84" i="14"/>
  <c r="U84" i="14"/>
  <c r="U110" i="14"/>
  <c r="W110" i="14"/>
  <c r="W229" i="14"/>
  <c r="U229" i="14"/>
  <c r="U160" i="14"/>
  <c r="W160" i="14"/>
  <c r="U203" i="14"/>
  <c r="W129" i="14"/>
  <c r="W134" i="14"/>
  <c r="U104" i="14"/>
  <c r="W223" i="14"/>
  <c r="U223" i="14"/>
  <c r="U138" i="14"/>
  <c r="W150" i="14"/>
  <c r="U150" i="14"/>
  <c r="U200" i="14"/>
  <c r="U248" i="14"/>
  <c r="W259" i="14"/>
  <c r="U129" i="14"/>
  <c r="W200" i="14"/>
  <c r="W243" i="14"/>
  <c r="U285" i="14"/>
  <c r="W210" i="14"/>
  <c r="W214" i="14"/>
  <c r="U233" i="14"/>
  <c r="U279" i="14"/>
  <c r="T176" i="12"/>
  <c r="K179" i="11"/>
  <c r="K108" i="11"/>
  <c r="U89" i="11"/>
  <c r="W89" i="11"/>
  <c r="P331" i="12"/>
  <c r="P179" i="11"/>
  <c r="P108" i="11"/>
  <c r="H19" i="11"/>
  <c r="J19" i="11"/>
  <c r="P348" i="11"/>
  <c r="W204" i="12"/>
  <c r="U204" i="12"/>
  <c r="P348" i="12"/>
  <c r="H16" i="11"/>
  <c r="J16" i="11"/>
  <c r="M103" i="12"/>
  <c r="M176" i="12" s="1"/>
  <c r="W143" i="12"/>
  <c r="U143" i="12"/>
  <c r="J14" i="11"/>
  <c r="N176" i="12"/>
  <c r="U224" i="12"/>
  <c r="R223" i="12"/>
  <c r="W224" i="12"/>
  <c r="P352" i="12"/>
  <c r="N108" i="11"/>
  <c r="N179" i="11"/>
  <c r="O108" i="11"/>
  <c r="O179" i="11"/>
  <c r="P349" i="11"/>
  <c r="P347" i="11"/>
  <c r="P351" i="11"/>
  <c r="P349" i="12"/>
  <c r="P350" i="11"/>
  <c r="L176" i="12"/>
  <c r="P352" i="11"/>
  <c r="Q179" i="11"/>
  <c r="Q108" i="11"/>
  <c r="P353" i="11"/>
  <c r="W84" i="12"/>
  <c r="U84" i="12"/>
  <c r="O176" i="12"/>
  <c r="S223" i="12"/>
  <c r="S296" i="12" s="1"/>
  <c r="F14" i="12" s="1"/>
  <c r="R108" i="11"/>
  <c r="P354" i="11"/>
  <c r="P103" i="12"/>
  <c r="P176" i="12" s="1"/>
  <c r="J12" i="12"/>
  <c r="H12" i="12"/>
  <c r="T223" i="12"/>
  <c r="T296" i="12" s="1"/>
  <c r="P325" i="12"/>
  <c r="P354" i="12"/>
  <c r="J17" i="12"/>
  <c r="H17" i="12"/>
  <c r="P353" i="12"/>
  <c r="P351" i="12"/>
  <c r="P355" i="12"/>
  <c r="P347" i="12"/>
  <c r="P350" i="12"/>
  <c r="K176" i="12"/>
  <c r="S108" i="11"/>
  <c r="R103" i="12"/>
  <c r="R176" i="12" s="1"/>
  <c r="P327" i="12"/>
  <c r="P356" i="12"/>
  <c r="W109" i="11"/>
  <c r="U109" i="11"/>
  <c r="S176" i="12"/>
  <c r="W165" i="11"/>
  <c r="W175" i="11"/>
  <c r="W215" i="11"/>
  <c r="W105" i="12"/>
  <c r="W135" i="12"/>
  <c r="W167" i="12"/>
  <c r="U110" i="11"/>
  <c r="U100" i="12"/>
  <c r="U144" i="12"/>
  <c r="W110" i="11"/>
  <c r="L143" i="11"/>
  <c r="L108" i="11" s="1"/>
  <c r="R227" i="11"/>
  <c r="W100" i="12"/>
  <c r="W144" i="12"/>
  <c r="W92" i="12"/>
  <c r="W175" i="12"/>
  <c r="W211" i="12"/>
  <c r="W215" i="12"/>
  <c r="W237" i="12"/>
  <c r="W255" i="12"/>
  <c r="W296" i="12"/>
  <c r="I104" i="12"/>
  <c r="U131" i="11"/>
  <c r="U249" i="11"/>
  <c r="U261" i="12"/>
  <c r="W207" i="11"/>
  <c r="W223" i="11"/>
  <c r="O332" i="11"/>
  <c r="P331" i="11" s="1"/>
  <c r="H15" i="12"/>
  <c r="W111" i="12"/>
  <c r="W125" i="12"/>
  <c r="W127" i="12"/>
  <c r="W161" i="12"/>
  <c r="U201" i="12"/>
  <c r="U245" i="12"/>
  <c r="U250" i="12"/>
  <c r="O333" i="12"/>
  <c r="F12" i="11"/>
  <c r="G15" i="11"/>
  <c r="H15" i="11" s="1"/>
  <c r="H18" i="11"/>
  <c r="U86" i="11"/>
  <c r="U263" i="11"/>
  <c r="U297" i="11"/>
  <c r="I15" i="12"/>
  <c r="J15" i="12" s="1"/>
  <c r="J18" i="12"/>
  <c r="H11" i="11"/>
  <c r="U228" i="11"/>
  <c r="M143" i="12"/>
  <c r="U81" i="12"/>
  <c r="W178" i="11"/>
  <c r="W285" i="11"/>
  <c r="F13" i="12"/>
  <c r="G16" i="12"/>
  <c r="H19" i="12"/>
  <c r="U271" i="12"/>
  <c r="F10" i="12"/>
  <c r="G13" i="12"/>
  <c r="H16" i="12"/>
  <c r="I19" i="12"/>
  <c r="J19" i="12" s="1"/>
  <c r="U287" i="12"/>
  <c r="U225" i="12"/>
  <c r="W225" i="12"/>
  <c r="F13" i="11"/>
  <c r="U264" i="11"/>
  <c r="U293" i="11"/>
  <c r="G10" i="12"/>
  <c r="U235" i="12"/>
  <c r="U263" i="12"/>
  <c r="U281" i="12"/>
  <c r="I143" i="11"/>
  <c r="I108" i="11" s="1"/>
  <c r="I101" i="6"/>
  <c r="I174" i="6" s="1"/>
  <c r="W222" i="32" l="1"/>
  <c r="U222" i="32"/>
  <c r="W203" i="32"/>
  <c r="U203" i="32"/>
  <c r="R221" i="32"/>
  <c r="R294" i="32"/>
  <c r="W221" i="32"/>
  <c r="W294" i="32" s="1"/>
  <c r="U221" i="32"/>
  <c r="W261" i="32"/>
  <c r="U261" i="32"/>
  <c r="T295" i="31"/>
  <c r="R295" i="31"/>
  <c r="W206" i="31"/>
  <c r="U206" i="31"/>
  <c r="W225" i="31"/>
  <c r="U225" i="31"/>
  <c r="U259" i="31"/>
  <c r="W259" i="31"/>
  <c r="U224" i="31"/>
  <c r="W224" i="31"/>
  <c r="S294" i="28"/>
  <c r="U221" i="28"/>
  <c r="W221" i="28"/>
  <c r="W294" i="28" s="1"/>
  <c r="W261" i="28"/>
  <c r="U261" i="28"/>
  <c r="S224" i="27"/>
  <c r="T224" i="27"/>
  <c r="W206" i="27"/>
  <c r="U206" i="27"/>
  <c r="U259" i="27"/>
  <c r="W259" i="27"/>
  <c r="W224" i="27"/>
  <c r="U224" i="27"/>
  <c r="W295" i="27"/>
  <c r="R294" i="26"/>
  <c r="W261" i="26"/>
  <c r="U261" i="26"/>
  <c r="T221" i="26"/>
  <c r="T294" i="26" s="1"/>
  <c r="T295" i="25"/>
  <c r="U225" i="25"/>
  <c r="W225" i="25"/>
  <c r="U259" i="25"/>
  <c r="W259" i="25"/>
  <c r="R294" i="30"/>
  <c r="U221" i="30"/>
  <c r="W221" i="30"/>
  <c r="W294" i="30" s="1"/>
  <c r="W261" i="30"/>
  <c r="U261" i="30"/>
  <c r="T224" i="29"/>
  <c r="U225" i="29"/>
  <c r="W225" i="29"/>
  <c r="U259" i="29"/>
  <c r="W259" i="29"/>
  <c r="U222" i="24"/>
  <c r="W222" i="24"/>
  <c r="R294" i="24"/>
  <c r="W261" i="24"/>
  <c r="U261" i="24"/>
  <c r="T221" i="24"/>
  <c r="T294" i="24" s="1"/>
  <c r="W206" i="23"/>
  <c r="U206" i="23"/>
  <c r="U259" i="23"/>
  <c r="W259" i="23"/>
  <c r="U225" i="23"/>
  <c r="W225" i="23"/>
  <c r="W295" i="23" s="1"/>
  <c r="S294" i="22"/>
  <c r="U221" i="22"/>
  <c r="W221" i="22"/>
  <c r="W294" i="22" s="1"/>
  <c r="U261" i="22"/>
  <c r="W261" i="22"/>
  <c r="I102" i="18"/>
  <c r="I175" i="18" s="1"/>
  <c r="T295" i="17"/>
  <c r="I107" i="15"/>
  <c r="S223" i="13"/>
  <c r="W224" i="13"/>
  <c r="R223" i="13"/>
  <c r="W205" i="13"/>
  <c r="U205" i="13"/>
  <c r="W88" i="13"/>
  <c r="U88" i="13"/>
  <c r="W258" i="13"/>
  <c r="I106" i="13"/>
  <c r="W106" i="13" s="1"/>
  <c r="W107" i="13"/>
  <c r="W177" i="13" s="1"/>
  <c r="I177" i="13"/>
  <c r="U258" i="13"/>
  <c r="T294" i="13"/>
  <c r="U224" i="13"/>
  <c r="U141" i="13"/>
  <c r="U107" i="13"/>
  <c r="T223" i="13"/>
  <c r="S224" i="31"/>
  <c r="S295" i="31"/>
  <c r="T224" i="25"/>
  <c r="R224" i="29"/>
  <c r="R295" i="29"/>
  <c r="T295" i="23"/>
  <c r="S224" i="23"/>
  <c r="T224" i="23"/>
  <c r="P345" i="22"/>
  <c r="P329" i="22"/>
  <c r="P326" i="22"/>
  <c r="P354" i="22"/>
  <c r="P325" i="22"/>
  <c r="P347" i="22"/>
  <c r="P324" i="22"/>
  <c r="P353" i="22"/>
  <c r="P351" i="22"/>
  <c r="P322" i="22"/>
  <c r="P352" i="22"/>
  <c r="S295" i="21"/>
  <c r="U142" i="18"/>
  <c r="U89" i="17"/>
  <c r="U142" i="17"/>
  <c r="U259" i="17"/>
  <c r="W142" i="17"/>
  <c r="W142" i="16"/>
  <c r="S295" i="15"/>
  <c r="T295" i="15"/>
  <c r="W142" i="14"/>
  <c r="W220" i="14"/>
  <c r="U220" i="14"/>
  <c r="U260" i="14"/>
  <c r="W260" i="14"/>
  <c r="S294" i="13"/>
  <c r="R294" i="13"/>
  <c r="U142" i="14"/>
  <c r="P323" i="22"/>
  <c r="P346" i="22"/>
  <c r="P349" i="22"/>
  <c r="P330" i="22"/>
  <c r="P348" i="22"/>
  <c r="P327" i="22"/>
  <c r="U84" i="18"/>
  <c r="W261" i="18"/>
  <c r="U261" i="18"/>
  <c r="U103" i="18"/>
  <c r="W103" i="18"/>
  <c r="U222" i="18"/>
  <c r="W222" i="18"/>
  <c r="W225" i="17"/>
  <c r="W295" i="17" s="1"/>
  <c r="U225" i="17"/>
  <c r="U108" i="17"/>
  <c r="W108" i="17"/>
  <c r="W103" i="16"/>
  <c r="U103" i="16"/>
  <c r="U84" i="16"/>
  <c r="U222" i="16"/>
  <c r="W222" i="16"/>
  <c r="U142" i="16"/>
  <c r="W261" i="16"/>
  <c r="U261" i="16"/>
  <c r="U142" i="15"/>
  <c r="W142" i="15"/>
  <c r="W259" i="15"/>
  <c r="U108" i="15"/>
  <c r="W225" i="15"/>
  <c r="U225" i="15"/>
  <c r="W108" i="15"/>
  <c r="U89" i="15"/>
  <c r="W89" i="15"/>
  <c r="W261" i="14"/>
  <c r="U261" i="14"/>
  <c r="U222" i="14"/>
  <c r="W222" i="14"/>
  <c r="W103" i="14"/>
  <c r="U103" i="14"/>
  <c r="W108" i="11"/>
  <c r="U108" i="11"/>
  <c r="J13" i="11"/>
  <c r="H13" i="11"/>
  <c r="W227" i="11"/>
  <c r="R226" i="11"/>
  <c r="U227" i="11"/>
  <c r="R301" i="11"/>
  <c r="G14" i="11" s="1"/>
  <c r="H14" i="11" s="1"/>
  <c r="P327" i="11"/>
  <c r="P325" i="11"/>
  <c r="P329" i="11"/>
  <c r="R296" i="12"/>
  <c r="G14" i="12" s="1"/>
  <c r="H14" i="12" s="1"/>
  <c r="W223" i="12"/>
  <c r="U223" i="12"/>
  <c r="H10" i="12"/>
  <c r="J10" i="12"/>
  <c r="U143" i="11"/>
  <c r="W143" i="11"/>
  <c r="P326" i="11"/>
  <c r="P330" i="11"/>
  <c r="L179" i="11"/>
  <c r="I103" i="12"/>
  <c r="W104" i="12"/>
  <c r="U104" i="12"/>
  <c r="H13" i="12"/>
  <c r="J13" i="12"/>
  <c r="P332" i="12"/>
  <c r="P326" i="12"/>
  <c r="P324" i="12"/>
  <c r="P329" i="12"/>
  <c r="P330" i="12"/>
  <c r="P324" i="11"/>
  <c r="J12" i="11"/>
  <c r="H12" i="11"/>
  <c r="I179" i="11"/>
  <c r="J14" i="12"/>
  <c r="P328" i="12"/>
  <c r="P328" i="11"/>
  <c r="I177" i="5"/>
  <c r="I106" i="5"/>
  <c r="W178" i="17" l="1"/>
  <c r="W295" i="31"/>
  <c r="W221" i="26"/>
  <c r="W294" i="26" s="1"/>
  <c r="U221" i="26"/>
  <c r="W295" i="25"/>
  <c r="U224" i="25"/>
  <c r="W224" i="25"/>
  <c r="W295" i="29"/>
  <c r="U224" i="29"/>
  <c r="W224" i="29"/>
  <c r="W221" i="24"/>
  <c r="W294" i="24" s="1"/>
  <c r="U221" i="24"/>
  <c r="U224" i="23"/>
  <c r="W224" i="23"/>
  <c r="W294" i="13"/>
  <c r="W223" i="13"/>
  <c r="U106" i="13"/>
  <c r="U223" i="13"/>
  <c r="U102" i="18"/>
  <c r="W102" i="18"/>
  <c r="W175" i="18" s="1"/>
  <c r="U221" i="18"/>
  <c r="W221" i="18"/>
  <c r="W107" i="17"/>
  <c r="U107" i="17"/>
  <c r="W224" i="17"/>
  <c r="U224" i="17"/>
  <c r="W221" i="16"/>
  <c r="U221" i="16"/>
  <c r="W102" i="16"/>
  <c r="W175" i="16" s="1"/>
  <c r="U102" i="16"/>
  <c r="W107" i="15"/>
  <c r="U107" i="15"/>
  <c r="W224" i="15"/>
  <c r="U224" i="15"/>
  <c r="W102" i="14"/>
  <c r="W175" i="14" s="1"/>
  <c r="U102" i="14"/>
  <c r="W221" i="14"/>
  <c r="W294" i="14" s="1"/>
  <c r="U221" i="14"/>
  <c r="U103" i="12"/>
  <c r="W103" i="12"/>
  <c r="I176" i="12"/>
  <c r="W226" i="11"/>
  <c r="U226" i="11"/>
  <c r="T303" i="6" l="1"/>
  <c r="T302" i="6"/>
  <c r="T298" i="6"/>
  <c r="T297" i="6"/>
  <c r="T295" i="6"/>
  <c r="T294" i="6" s="1"/>
  <c r="T292" i="6"/>
  <c r="T284" i="6"/>
  <c r="T278" i="6"/>
  <c r="T274" i="6"/>
  <c r="T268" i="6"/>
  <c r="T261" i="6"/>
  <c r="T258" i="6"/>
  <c r="T256" i="6"/>
  <c r="T252" i="6"/>
  <c r="T247" i="6"/>
  <c r="T244" i="6"/>
  <c r="T242" i="6"/>
  <c r="T234" i="6"/>
  <c r="T232" i="6"/>
  <c r="T228" i="6"/>
  <c r="T222" i="6"/>
  <c r="T217" i="6"/>
  <c r="T213" i="6"/>
  <c r="T212" i="6"/>
  <c r="T210" i="6"/>
  <c r="T209" i="6"/>
  <c r="T208" i="6"/>
  <c r="T199" i="6"/>
  <c r="T202" i="6" s="1"/>
  <c r="U170" i="6"/>
  <c r="U187" i="6"/>
  <c r="U186" i="6"/>
  <c r="U185" i="6"/>
  <c r="U182" i="6"/>
  <c r="U181" i="6"/>
  <c r="U180" i="6"/>
  <c r="W177" i="6"/>
  <c r="W171" i="6"/>
  <c r="U171" i="6"/>
  <c r="W169" i="6"/>
  <c r="U169" i="6"/>
  <c r="W168" i="6"/>
  <c r="U168" i="6"/>
  <c r="W167" i="6"/>
  <c r="U167" i="6"/>
  <c r="W166" i="6"/>
  <c r="U166" i="6"/>
  <c r="W164" i="6"/>
  <c r="U164" i="6"/>
  <c r="W163" i="6"/>
  <c r="U163" i="6"/>
  <c r="W162" i="6"/>
  <c r="U162" i="6"/>
  <c r="W161" i="6"/>
  <c r="U161" i="6"/>
  <c r="W160" i="6"/>
  <c r="U160" i="6"/>
  <c r="W158" i="6"/>
  <c r="U158" i="6"/>
  <c r="W157" i="6"/>
  <c r="U157" i="6"/>
  <c r="W156" i="6"/>
  <c r="U156" i="6"/>
  <c r="W154" i="6"/>
  <c r="U154" i="6"/>
  <c r="W153" i="6"/>
  <c r="U153" i="6"/>
  <c r="W152" i="6"/>
  <c r="U152" i="6"/>
  <c r="W151" i="6"/>
  <c r="U151" i="6"/>
  <c r="W150" i="6"/>
  <c r="U150" i="6"/>
  <c r="W148" i="6"/>
  <c r="U148" i="6"/>
  <c r="W147" i="6"/>
  <c r="U147" i="6"/>
  <c r="W146" i="6"/>
  <c r="U146" i="6"/>
  <c r="W145" i="6"/>
  <c r="U145" i="6"/>
  <c r="W144" i="6"/>
  <c r="U144" i="6"/>
  <c r="W143" i="6"/>
  <c r="U143" i="6"/>
  <c r="W140" i="6"/>
  <c r="U140" i="6"/>
  <c r="W138" i="6"/>
  <c r="U138" i="6"/>
  <c r="W136" i="6"/>
  <c r="U136" i="6"/>
  <c r="W135" i="6"/>
  <c r="U135" i="6"/>
  <c r="W134" i="6"/>
  <c r="U134" i="6"/>
  <c r="W132" i="6"/>
  <c r="U132" i="6"/>
  <c r="W131" i="6"/>
  <c r="U131" i="6"/>
  <c r="W130" i="6"/>
  <c r="U130" i="6"/>
  <c r="W129" i="6"/>
  <c r="U129" i="6"/>
  <c r="W127" i="6"/>
  <c r="U127" i="6"/>
  <c r="W126" i="6"/>
  <c r="U126" i="6"/>
  <c r="W124" i="6"/>
  <c r="U124" i="6"/>
  <c r="W122" i="6"/>
  <c r="U122" i="6"/>
  <c r="W121" i="6"/>
  <c r="U121" i="6"/>
  <c r="W120" i="6"/>
  <c r="U120" i="6"/>
  <c r="W119" i="6"/>
  <c r="U119" i="6"/>
  <c r="W118" i="6"/>
  <c r="U118" i="6"/>
  <c r="W117" i="6"/>
  <c r="U117" i="6"/>
  <c r="W116" i="6"/>
  <c r="U116" i="6"/>
  <c r="W114" i="6"/>
  <c r="U114" i="6"/>
  <c r="W112" i="6"/>
  <c r="U112" i="6"/>
  <c r="W111" i="6"/>
  <c r="U111" i="6"/>
  <c r="W110" i="6"/>
  <c r="U110" i="6"/>
  <c r="W108" i="6"/>
  <c r="U108" i="6"/>
  <c r="W107" i="6"/>
  <c r="U107" i="6"/>
  <c r="W106" i="6"/>
  <c r="U106" i="6"/>
  <c r="W105" i="6"/>
  <c r="U105" i="6"/>
  <c r="W104" i="6"/>
  <c r="U104" i="6"/>
  <c r="W100" i="6"/>
  <c r="U100" i="6"/>
  <c r="W99" i="6"/>
  <c r="U99" i="6"/>
  <c r="W97" i="6"/>
  <c r="U97" i="6"/>
  <c r="W96" i="6"/>
  <c r="U96" i="6"/>
  <c r="U95" i="6"/>
  <c r="W87" i="6"/>
  <c r="U87" i="6"/>
  <c r="W86" i="6"/>
  <c r="U86" i="6"/>
  <c r="W84" i="6"/>
  <c r="U84" i="6"/>
  <c r="W82" i="6"/>
  <c r="U82" i="6"/>
  <c r="W81" i="6"/>
  <c r="U81" i="6"/>
  <c r="W79" i="6"/>
  <c r="U79" i="6"/>
  <c r="W78" i="6"/>
  <c r="U78" i="6"/>
  <c r="W76" i="6"/>
  <c r="U76" i="6"/>
  <c r="W75" i="6"/>
  <c r="U75" i="6"/>
  <c r="T308" i="5"/>
  <c r="T307" i="5"/>
  <c r="T303" i="5"/>
  <c r="T302" i="5"/>
  <c r="T300" i="5"/>
  <c r="T299" i="5" s="1"/>
  <c r="T297" i="5"/>
  <c r="T294" i="5"/>
  <c r="T290" i="5"/>
  <c r="T282" i="5"/>
  <c r="T261" i="5"/>
  <c r="T257" i="5"/>
  <c r="T246" i="5"/>
  <c r="T225" i="5"/>
  <c r="T220" i="5"/>
  <c r="T216" i="5"/>
  <c r="T215" i="5"/>
  <c r="T212" i="5"/>
  <c r="T211" i="5"/>
  <c r="T202" i="5"/>
  <c r="T205" i="5" s="1"/>
  <c r="U190" i="5"/>
  <c r="U189" i="5"/>
  <c r="U188" i="5"/>
  <c r="U185" i="5"/>
  <c r="U184" i="5"/>
  <c r="U183" i="5"/>
  <c r="W180" i="5"/>
  <c r="W172" i="5"/>
  <c r="U172" i="5"/>
  <c r="W170" i="5"/>
  <c r="U170" i="5"/>
  <c r="W169" i="5"/>
  <c r="U169" i="5"/>
  <c r="W168" i="5"/>
  <c r="U168" i="5"/>
  <c r="W167" i="5"/>
  <c r="U167" i="5"/>
  <c r="W166" i="5"/>
  <c r="U166" i="5"/>
  <c r="W165" i="5"/>
  <c r="U165" i="5"/>
  <c r="W164" i="5"/>
  <c r="U164" i="5"/>
  <c r="W162" i="5"/>
  <c r="U162" i="5"/>
  <c r="W161" i="5"/>
  <c r="U161" i="5"/>
  <c r="W160" i="5"/>
  <c r="U160" i="5"/>
  <c r="W159" i="5"/>
  <c r="U159" i="5"/>
  <c r="W158" i="5"/>
  <c r="U158" i="5"/>
  <c r="W157" i="5"/>
  <c r="U157" i="5"/>
  <c r="W156" i="5"/>
  <c r="U156" i="5"/>
  <c r="W155" i="5"/>
  <c r="U155" i="5"/>
  <c r="W154" i="5"/>
  <c r="U154" i="5"/>
  <c r="W153" i="5"/>
  <c r="U153" i="5"/>
  <c r="W152" i="5"/>
  <c r="U152" i="5"/>
  <c r="W151" i="5"/>
  <c r="U151" i="5"/>
  <c r="W150" i="5"/>
  <c r="U150" i="5"/>
  <c r="W149" i="5"/>
  <c r="U149" i="5"/>
  <c r="W148" i="5"/>
  <c r="U148" i="5"/>
  <c r="W147" i="5"/>
  <c r="U147" i="5"/>
  <c r="W146" i="5"/>
  <c r="U146" i="5"/>
  <c r="W145" i="5"/>
  <c r="U145" i="5"/>
  <c r="W144" i="5"/>
  <c r="U144" i="5"/>
  <c r="W143" i="5"/>
  <c r="U143" i="5"/>
  <c r="W139" i="5"/>
  <c r="U139" i="5"/>
  <c r="W138" i="5"/>
  <c r="U138" i="5"/>
  <c r="W137" i="5"/>
  <c r="U137" i="5"/>
  <c r="W136" i="5"/>
  <c r="U136" i="5"/>
  <c r="W135" i="5"/>
  <c r="U135" i="5"/>
  <c r="W134" i="5"/>
  <c r="U134" i="5"/>
  <c r="W133" i="5"/>
  <c r="U133" i="5"/>
  <c r="W132" i="5"/>
  <c r="U132" i="5"/>
  <c r="W131" i="5"/>
  <c r="U131" i="5"/>
  <c r="W130" i="5"/>
  <c r="U130" i="5"/>
  <c r="W128" i="5"/>
  <c r="U128" i="5"/>
  <c r="W127" i="5"/>
  <c r="U127" i="5"/>
  <c r="W126" i="5"/>
  <c r="U126" i="5"/>
  <c r="W125" i="5"/>
  <c r="U125" i="5"/>
  <c r="W124" i="5"/>
  <c r="U124" i="5"/>
  <c r="W123" i="5"/>
  <c r="U123" i="5"/>
  <c r="W122" i="5"/>
  <c r="U122" i="5"/>
  <c r="W121" i="5"/>
  <c r="U121" i="5"/>
  <c r="W120" i="5"/>
  <c r="U120" i="5"/>
  <c r="W119" i="5"/>
  <c r="U119" i="5"/>
  <c r="W118" i="5"/>
  <c r="U118" i="5"/>
  <c r="W117" i="5"/>
  <c r="U117" i="5"/>
  <c r="W116" i="5"/>
  <c r="U116" i="5"/>
  <c r="W115" i="5"/>
  <c r="U115" i="5"/>
  <c r="W114" i="5"/>
  <c r="U114" i="5"/>
  <c r="W113" i="5"/>
  <c r="U113" i="5"/>
  <c r="W112" i="5"/>
  <c r="U112" i="5"/>
  <c r="W111" i="5"/>
  <c r="U111" i="5"/>
  <c r="W110" i="5"/>
  <c r="U110" i="5"/>
  <c r="W109" i="5"/>
  <c r="U109" i="5"/>
  <c r="W105" i="5"/>
  <c r="U105" i="5"/>
  <c r="W104" i="5"/>
  <c r="U104" i="5"/>
  <c r="W102" i="5"/>
  <c r="U102" i="5"/>
  <c r="W101" i="5"/>
  <c r="U101" i="5"/>
  <c r="U100" i="5"/>
  <c r="W92" i="5"/>
  <c r="U92" i="5"/>
  <c r="W91" i="5"/>
  <c r="U91" i="5"/>
  <c r="W89" i="5"/>
  <c r="U89" i="5"/>
  <c r="W87" i="5"/>
  <c r="U87" i="5"/>
  <c r="W86" i="5"/>
  <c r="U86" i="5"/>
  <c r="W84" i="5"/>
  <c r="U84" i="5"/>
  <c r="W83" i="5"/>
  <c r="U83" i="5"/>
  <c r="W81" i="5"/>
  <c r="U81" i="5"/>
  <c r="W80" i="5"/>
  <c r="U80" i="5"/>
  <c r="W176" i="5" l="1"/>
  <c r="U182" i="5"/>
  <c r="W96" i="5"/>
  <c r="W91" i="6"/>
  <c r="U178" i="6"/>
  <c r="U179" i="6"/>
  <c r="W173" i="6"/>
  <c r="T221" i="6"/>
  <c r="U181" i="5"/>
  <c r="T224" i="5"/>
  <c r="T260" i="5"/>
  <c r="W165" i="6"/>
  <c r="W123" i="6"/>
  <c r="U109" i="6"/>
  <c r="U133" i="6"/>
  <c r="W128" i="6"/>
  <c r="U165" i="6"/>
  <c r="U149" i="6"/>
  <c r="W80" i="6"/>
  <c r="W115" i="6"/>
  <c r="U183" i="6"/>
  <c r="U186" i="5"/>
  <c r="U163" i="5"/>
  <c r="U140" i="5"/>
  <c r="W99" i="5"/>
  <c r="W95" i="5"/>
  <c r="T260" i="6"/>
  <c r="U115" i="6"/>
  <c r="W142" i="6"/>
  <c r="W109" i="6"/>
  <c r="W133" i="6"/>
  <c r="W176" i="6"/>
  <c r="W175" i="6" s="1"/>
  <c r="W103" i="6"/>
  <c r="W137" i="6"/>
  <c r="W113" i="6"/>
  <c r="W170" i="6"/>
  <c r="U125" i="6"/>
  <c r="W139" i="6"/>
  <c r="W155" i="6"/>
  <c r="W89" i="6"/>
  <c r="W94" i="6"/>
  <c r="W90" i="6"/>
  <c r="W93" i="6"/>
  <c r="U184" i="6"/>
  <c r="W83" i="6"/>
  <c r="U83" i="6"/>
  <c r="U139" i="6"/>
  <c r="U128" i="6"/>
  <c r="U80" i="6"/>
  <c r="U113" i="6"/>
  <c r="W149" i="6"/>
  <c r="W125" i="6"/>
  <c r="U137" i="6"/>
  <c r="W159" i="6"/>
  <c r="U98" i="6"/>
  <c r="U155" i="6"/>
  <c r="W98" i="6"/>
  <c r="U159" i="6"/>
  <c r="U123" i="6"/>
  <c r="U103" i="6"/>
  <c r="U142" i="6"/>
  <c r="W163" i="5"/>
  <c r="W129" i="5"/>
  <c r="W179" i="5"/>
  <c r="W178" i="5" s="1"/>
  <c r="W171" i="5"/>
  <c r="U142" i="5"/>
  <c r="W94" i="5"/>
  <c r="U173" i="5"/>
  <c r="W142" i="5"/>
  <c r="U108" i="5"/>
  <c r="W173" i="5"/>
  <c r="W108" i="5"/>
  <c r="W85" i="5"/>
  <c r="W98" i="5"/>
  <c r="U187" i="5"/>
  <c r="U88" i="5"/>
  <c r="W88" i="5"/>
  <c r="U85" i="5"/>
  <c r="W103" i="5"/>
  <c r="W140" i="5"/>
  <c r="U103" i="5"/>
  <c r="U129" i="5"/>
  <c r="U171" i="5"/>
  <c r="T220" i="6" l="1"/>
  <c r="T293" i="6" s="1"/>
  <c r="U141" i="6"/>
  <c r="W141" i="6"/>
  <c r="W102" i="6"/>
  <c r="U102" i="6"/>
  <c r="T298" i="5"/>
  <c r="T223" i="5"/>
  <c r="W141" i="5"/>
  <c r="U141" i="5"/>
  <c r="W107" i="5"/>
  <c r="U107" i="5"/>
  <c r="W177" i="5" l="1"/>
  <c r="W101" i="6"/>
  <c r="W174" i="6" s="1"/>
  <c r="U101" i="6"/>
  <c r="U106" i="5"/>
  <c r="W106" i="5"/>
  <c r="S292" i="6" l="1"/>
  <c r="R297" i="5"/>
  <c r="U300" i="6"/>
  <c r="U288" i="6"/>
  <c r="U287" i="6"/>
  <c r="U286" i="6"/>
  <c r="U285" i="6"/>
  <c r="U283" i="6"/>
  <c r="U282" i="6"/>
  <c r="U281" i="6"/>
  <c r="U280" i="6"/>
  <c r="U279" i="6"/>
  <c r="U277" i="6"/>
  <c r="U276" i="6"/>
  <c r="U275" i="6"/>
  <c r="U273" i="6"/>
  <c r="U272" i="6"/>
  <c r="U271" i="6"/>
  <c r="U270" i="6"/>
  <c r="U269" i="6"/>
  <c r="U267" i="6"/>
  <c r="U266" i="6"/>
  <c r="U265" i="6"/>
  <c r="U264" i="6"/>
  <c r="U263" i="6"/>
  <c r="U262" i="6"/>
  <c r="U259" i="6"/>
  <c r="U257" i="6"/>
  <c r="U255" i="6"/>
  <c r="U254" i="6"/>
  <c r="U253" i="6"/>
  <c r="U251" i="6"/>
  <c r="U250" i="6"/>
  <c r="U249" i="6"/>
  <c r="U248" i="6"/>
  <c r="U246" i="6"/>
  <c r="U245" i="6"/>
  <c r="U243" i="6"/>
  <c r="U241" i="6"/>
  <c r="U240" i="6"/>
  <c r="U239" i="6"/>
  <c r="U238" i="6"/>
  <c r="U237" i="6"/>
  <c r="U236" i="6"/>
  <c r="U235" i="6"/>
  <c r="U198" i="6"/>
  <c r="U197" i="6"/>
  <c r="U305" i="5"/>
  <c r="W201" i="5"/>
  <c r="W200" i="5"/>
  <c r="U200" i="5"/>
  <c r="U201" i="5"/>
  <c r="U295" i="5"/>
  <c r="U293" i="5"/>
  <c r="U292" i="5"/>
  <c r="U291" i="5"/>
  <c r="U289" i="5"/>
  <c r="U288" i="5"/>
  <c r="U287" i="5"/>
  <c r="U286" i="5"/>
  <c r="U285" i="5"/>
  <c r="U284" i="5"/>
  <c r="U283" i="5"/>
  <c r="U281" i="5"/>
  <c r="U280" i="5"/>
  <c r="U279" i="5"/>
  <c r="U278" i="5"/>
  <c r="U277" i="5"/>
  <c r="U276" i="5"/>
  <c r="U275" i="5"/>
  <c r="U274" i="5"/>
  <c r="U273" i="5"/>
  <c r="U272" i="5"/>
  <c r="U271" i="5"/>
  <c r="U270" i="5"/>
  <c r="U269" i="5"/>
  <c r="U268" i="5"/>
  <c r="U267" i="5"/>
  <c r="U266" i="5"/>
  <c r="U265" i="5"/>
  <c r="U264" i="5"/>
  <c r="U263" i="5"/>
  <c r="U262" i="5"/>
  <c r="U259" i="5"/>
  <c r="U258" i="5"/>
  <c r="U256" i="5"/>
  <c r="U255" i="5"/>
  <c r="U254" i="5"/>
  <c r="U253" i="5"/>
  <c r="U252" i="5"/>
  <c r="U251" i="5"/>
  <c r="U250" i="5"/>
  <c r="U249" i="5"/>
  <c r="U248" i="5"/>
  <c r="W221" i="5"/>
  <c r="W295" i="5"/>
  <c r="W293" i="5"/>
  <c r="W292" i="5"/>
  <c r="W291" i="5"/>
  <c r="W289" i="5"/>
  <c r="W288" i="5"/>
  <c r="W287" i="5"/>
  <c r="W286" i="5"/>
  <c r="W285" i="5"/>
  <c r="W284" i="5"/>
  <c r="W283" i="5"/>
  <c r="W281" i="5"/>
  <c r="W280" i="5"/>
  <c r="W279" i="5"/>
  <c r="W278" i="5"/>
  <c r="W277" i="5"/>
  <c r="W276" i="5"/>
  <c r="W275" i="5"/>
  <c r="W274" i="5"/>
  <c r="W273" i="5"/>
  <c r="W272" i="5"/>
  <c r="W271" i="5"/>
  <c r="W270" i="5"/>
  <c r="W269" i="5"/>
  <c r="W268" i="5"/>
  <c r="W267" i="5"/>
  <c r="W266" i="5"/>
  <c r="W265" i="5"/>
  <c r="W264" i="5"/>
  <c r="W263" i="5"/>
  <c r="W262" i="5"/>
  <c r="W259" i="5"/>
  <c r="W258" i="5"/>
  <c r="W256" i="5"/>
  <c r="W255" i="5"/>
  <c r="W254" i="5"/>
  <c r="W253" i="5"/>
  <c r="W252" i="5"/>
  <c r="W251" i="5"/>
  <c r="W250" i="5"/>
  <c r="W249" i="5"/>
  <c r="W248" i="5"/>
  <c r="W247" i="5"/>
  <c r="W245" i="5"/>
  <c r="W244" i="5"/>
  <c r="W243" i="5"/>
  <c r="W242" i="5"/>
  <c r="W241" i="5"/>
  <c r="W240" i="5"/>
  <c r="W239" i="5"/>
  <c r="W238" i="5"/>
  <c r="W237" i="5"/>
  <c r="W236" i="5"/>
  <c r="W235" i="5"/>
  <c r="W234" i="5"/>
  <c r="W233" i="5"/>
  <c r="W232" i="5"/>
  <c r="W231" i="5"/>
  <c r="W230" i="5"/>
  <c r="W229" i="5"/>
  <c r="W228" i="5"/>
  <c r="W227" i="5"/>
  <c r="W226" i="5"/>
  <c r="W222" i="5"/>
  <c r="S294" i="5" l="1"/>
  <c r="R294" i="5"/>
  <c r="U231" i="6"/>
  <c r="S284" i="6"/>
  <c r="S278" i="6"/>
  <c r="S274" i="6"/>
  <c r="S268" i="6"/>
  <c r="S261" i="6"/>
  <c r="S258" i="6"/>
  <c r="S256" i="6"/>
  <c r="S252" i="6"/>
  <c r="S247" i="6"/>
  <c r="S244" i="6"/>
  <c r="S242" i="6"/>
  <c r="S234" i="6"/>
  <c r="S232" i="6"/>
  <c r="S228" i="6"/>
  <c r="S222" i="6"/>
  <c r="R284" i="6"/>
  <c r="R278" i="6"/>
  <c r="R274" i="6"/>
  <c r="R268" i="6"/>
  <c r="R261" i="6"/>
  <c r="R258" i="6"/>
  <c r="R256" i="6"/>
  <c r="R252" i="6"/>
  <c r="R247" i="6"/>
  <c r="R244" i="6"/>
  <c r="R242" i="6"/>
  <c r="R234" i="6"/>
  <c r="R232" i="6"/>
  <c r="R228" i="6"/>
  <c r="W228" i="6" s="1"/>
  <c r="R222" i="6"/>
  <c r="S199" i="6"/>
  <c r="S202" i="6" s="1"/>
  <c r="S208" i="6"/>
  <c r="S209" i="6"/>
  <c r="S210" i="6"/>
  <c r="S212" i="6"/>
  <c r="S213" i="6"/>
  <c r="S217" i="6"/>
  <c r="S295" i="6"/>
  <c r="S294" i="6" s="1"/>
  <c r="S297" i="6"/>
  <c r="S298" i="6"/>
  <c r="S302" i="6"/>
  <c r="S303" i="6"/>
  <c r="W234" i="6" l="1"/>
  <c r="W252" i="6"/>
  <c r="W232" i="6"/>
  <c r="W242" i="6"/>
  <c r="W244" i="6"/>
  <c r="W247" i="6"/>
  <c r="W256" i="6"/>
  <c r="W258" i="6"/>
  <c r="W261" i="6"/>
  <c r="W268" i="6"/>
  <c r="W274" i="6"/>
  <c r="W284" i="6"/>
  <c r="W278" i="6"/>
  <c r="W222" i="6"/>
  <c r="S221" i="6"/>
  <c r="R221" i="6"/>
  <c r="W221" i="6" s="1"/>
  <c r="S260" i="6"/>
  <c r="U278" i="6"/>
  <c r="U242" i="6"/>
  <c r="U289" i="6"/>
  <c r="U244" i="6"/>
  <c r="U274" i="6"/>
  <c r="U247" i="6"/>
  <c r="U268" i="6"/>
  <c r="U252" i="6"/>
  <c r="U284" i="6"/>
  <c r="U256" i="6"/>
  <c r="U258" i="6"/>
  <c r="R260" i="6"/>
  <c r="U261" i="6"/>
  <c r="U294" i="5"/>
  <c r="W294" i="5"/>
  <c r="R199" i="6"/>
  <c r="R202" i="6" s="1"/>
  <c r="W202" i="6" s="1"/>
  <c r="R303" i="6"/>
  <c r="R302" i="6"/>
  <c r="R298" i="6"/>
  <c r="R297" i="6"/>
  <c r="R295" i="6"/>
  <c r="R292" i="6"/>
  <c r="R217" i="6"/>
  <c r="W217" i="6" s="1"/>
  <c r="R213" i="6"/>
  <c r="R212" i="6"/>
  <c r="R210" i="6"/>
  <c r="R209" i="6"/>
  <c r="R208" i="6"/>
  <c r="R294" i="6" l="1"/>
  <c r="W295" i="6"/>
  <c r="W294" i="6" s="1"/>
  <c r="W260" i="6"/>
  <c r="S220" i="6"/>
  <c r="S293" i="6" s="1"/>
  <c r="U260" i="6"/>
  <c r="U306" i="6"/>
  <c r="U305" i="6"/>
  <c r="U304" i="6"/>
  <c r="U301" i="6"/>
  <c r="U299" i="6"/>
  <c r="U297" i="6" s="1"/>
  <c r="U290" i="6"/>
  <c r="U233" i="6"/>
  <c r="U230" i="6"/>
  <c r="U229" i="6"/>
  <c r="U227" i="6"/>
  <c r="U226" i="6"/>
  <c r="U225" i="6"/>
  <c r="U224" i="6"/>
  <c r="U223" i="6"/>
  <c r="U219" i="6"/>
  <c r="U218" i="6"/>
  <c r="U216" i="6"/>
  <c r="U215" i="6"/>
  <c r="U214" i="6"/>
  <c r="U206" i="6"/>
  <c r="U205" i="6"/>
  <c r="U203" i="6"/>
  <c r="U201" i="6"/>
  <c r="U200" i="6"/>
  <c r="U195" i="6"/>
  <c r="U194" i="6"/>
  <c r="U247" i="5"/>
  <c r="U231" i="5"/>
  <c r="U232" i="5"/>
  <c r="U233" i="5"/>
  <c r="U234" i="5"/>
  <c r="U235" i="5"/>
  <c r="U236" i="5"/>
  <c r="U237" i="5"/>
  <c r="U238" i="5"/>
  <c r="U239" i="5"/>
  <c r="U240" i="5"/>
  <c r="U241" i="5"/>
  <c r="U242" i="5"/>
  <c r="U243" i="5"/>
  <c r="U244" i="5"/>
  <c r="U245" i="5"/>
  <c r="U226" i="5"/>
  <c r="U227" i="5"/>
  <c r="U228" i="5"/>
  <c r="U229" i="5"/>
  <c r="U230" i="5"/>
  <c r="U298" i="6" l="1"/>
  <c r="R220" i="6"/>
  <c r="U303" i="6"/>
  <c r="U234" i="6"/>
  <c r="U302" i="6"/>
  <c r="U202" i="6"/>
  <c r="U217" i="6"/>
  <c r="U199" i="6"/>
  <c r="R293" i="6" l="1"/>
  <c r="W220" i="6"/>
  <c r="W293" i="6" s="1"/>
  <c r="U232" i="6"/>
  <c r="U228" i="6" l="1"/>
  <c r="S202" i="5"/>
  <c r="S308" i="5"/>
  <c r="S307" i="5"/>
  <c r="S303" i="5"/>
  <c r="S302" i="5"/>
  <c r="S300" i="5"/>
  <c r="S299" i="5" s="1"/>
  <c r="S297" i="5"/>
  <c r="S290" i="5"/>
  <c r="S282" i="5"/>
  <c r="S261" i="5"/>
  <c r="S257" i="5"/>
  <c r="S246" i="5"/>
  <c r="S225" i="5"/>
  <c r="S220" i="5"/>
  <c r="S216" i="5"/>
  <c r="S215" i="5"/>
  <c r="S213" i="5"/>
  <c r="S212" i="5"/>
  <c r="S211" i="5"/>
  <c r="S260" i="5" l="1"/>
  <c r="S224" i="5"/>
  <c r="S205" i="5"/>
  <c r="U222" i="6"/>
  <c r="R290" i="5"/>
  <c r="R282" i="5"/>
  <c r="R261" i="5"/>
  <c r="R257" i="5"/>
  <c r="R246" i="5"/>
  <c r="W246" i="5" s="1"/>
  <c r="R225" i="5"/>
  <c r="R224" i="5" s="1"/>
  <c r="R260" i="5" l="1"/>
  <c r="W261" i="5"/>
  <c r="U261" i="5"/>
  <c r="W257" i="5"/>
  <c r="U257" i="5"/>
  <c r="W290" i="5"/>
  <c r="U290" i="5"/>
  <c r="W225" i="5"/>
  <c r="U225" i="5"/>
  <c r="W282" i="5"/>
  <c r="U282" i="5"/>
  <c r="U221" i="6"/>
  <c r="S223" i="5"/>
  <c r="S298" i="5"/>
  <c r="W224" i="5" l="1"/>
  <c r="U224" i="5"/>
  <c r="W260" i="5"/>
  <c r="U260" i="5"/>
  <c r="R308" i="5"/>
  <c r="R307" i="5"/>
  <c r="R303" i="5"/>
  <c r="R302" i="5"/>
  <c r="R300" i="5"/>
  <c r="R299" i="5" s="1"/>
  <c r="R223" i="5"/>
  <c r="R220" i="5"/>
  <c r="R216" i="5"/>
  <c r="R215" i="5"/>
  <c r="R213" i="5"/>
  <c r="R212" i="5"/>
  <c r="W212" i="5" s="1"/>
  <c r="R211" i="5"/>
  <c r="W211" i="5" s="1"/>
  <c r="R202" i="5"/>
  <c r="U306" i="5"/>
  <c r="R298" i="5" l="1"/>
  <c r="W220" i="5"/>
  <c r="W298" i="5" s="1"/>
  <c r="W223" i="5"/>
  <c r="U223" i="5"/>
  <c r="R205" i="5"/>
  <c r="U311" i="5"/>
  <c r="U310" i="5"/>
  <c r="U309" i="5"/>
  <c r="U304" i="5"/>
  <c r="U302" i="5" s="1"/>
  <c r="W301" i="5"/>
  <c r="W300" i="5"/>
  <c r="U246" i="5"/>
  <c r="U222" i="5"/>
  <c r="U221" i="5"/>
  <c r="U220" i="5"/>
  <c r="W219" i="5"/>
  <c r="U219" i="5"/>
  <c r="W218" i="5"/>
  <c r="W297" i="5" s="1"/>
  <c r="U218" i="5"/>
  <c r="U217" i="5"/>
  <c r="W209" i="5"/>
  <c r="W216" i="5" s="1"/>
  <c r="U209" i="5"/>
  <c r="W208" i="5"/>
  <c r="W215" i="5" s="1"/>
  <c r="U208" i="5"/>
  <c r="W206" i="5"/>
  <c r="W213" i="5" s="1"/>
  <c r="U206" i="5"/>
  <c r="W204" i="5"/>
  <c r="U204" i="5"/>
  <c r="W203" i="5"/>
  <c r="W202" i="5" s="1"/>
  <c r="U203" i="5"/>
  <c r="U202" i="5"/>
  <c r="W198" i="5"/>
  <c r="U198" i="5"/>
  <c r="W197" i="5"/>
  <c r="U197" i="5"/>
  <c r="U303" i="5" l="1"/>
  <c r="W205" i="5"/>
  <c r="U205" i="5"/>
  <c r="W299" i="5"/>
  <c r="U307" i="5"/>
  <c r="U308" i="5"/>
  <c r="U220" i="6" l="1"/>
</calcChain>
</file>

<file path=xl/sharedStrings.xml><?xml version="1.0" encoding="utf-8"?>
<sst xmlns="http://schemas.openxmlformats.org/spreadsheetml/2006/main" count="7396" uniqueCount="376">
  <si>
    <t>Session</t>
    <phoneticPr fontId="2" type="noConversion"/>
  </si>
  <si>
    <t>Exit</t>
    <phoneticPr fontId="2" type="noConversion"/>
  </si>
  <si>
    <t>Event Click per Session</t>
    <phoneticPr fontId="2" type="noConversion"/>
  </si>
  <si>
    <t>Exit Rate</t>
    <phoneticPr fontId="2" type="noConversion"/>
  </si>
  <si>
    <t>Acquisition</t>
    <phoneticPr fontId="2" type="noConversion"/>
  </si>
  <si>
    <t xml:space="preserve">          Organic</t>
    <phoneticPr fontId="2" type="noConversion"/>
  </si>
  <si>
    <t>Page View per Session</t>
    <phoneticPr fontId="2" type="noConversion"/>
  </si>
  <si>
    <t>Behavior</t>
    <phoneticPr fontId="2" type="noConversion"/>
  </si>
  <si>
    <t>PDP Percent Scrolled 75%</t>
    <phoneticPr fontId="2" type="noConversion"/>
  </si>
  <si>
    <t>Conversion</t>
    <phoneticPr fontId="2" type="noConversion"/>
  </si>
  <si>
    <t>Purchase Intent Conversion</t>
    <phoneticPr fontId="2" type="noConversion"/>
  </si>
  <si>
    <t>Purchase Conversion</t>
    <phoneticPr fontId="2" type="noConversion"/>
  </si>
  <si>
    <t>Page View</t>
    <phoneticPr fontId="2" type="noConversion"/>
  </si>
  <si>
    <t xml:space="preserve">     Internal</t>
    <phoneticPr fontId="2" type="noConversion"/>
  </si>
  <si>
    <t xml:space="preserve">     External (Entrance)</t>
    <phoneticPr fontId="2" type="noConversion"/>
  </si>
  <si>
    <t>Avg. Session Duration (sec.)</t>
    <phoneticPr fontId="2" type="noConversion"/>
  </si>
  <si>
    <t>Total Event Click</t>
    <phoneticPr fontId="2" type="noConversion"/>
  </si>
  <si>
    <t xml:space="preserve">          GNB &amp; Search</t>
    <phoneticPr fontId="2" type="noConversion"/>
  </si>
  <si>
    <t xml:space="preserve">          Anchor Tab</t>
    <phoneticPr fontId="2" type="noConversion"/>
  </si>
  <si>
    <t xml:space="preserve">          Features</t>
    <phoneticPr fontId="2" type="noConversion"/>
  </si>
  <si>
    <t xml:space="preserve">     Percent Scrolled 0%</t>
    <phoneticPr fontId="2" type="noConversion"/>
  </si>
  <si>
    <t xml:space="preserve">     Add to Cart / Check-out</t>
    <phoneticPr fontId="2" type="noConversion"/>
  </si>
  <si>
    <t xml:space="preserve">    Purchase</t>
    <phoneticPr fontId="2" type="noConversion"/>
  </si>
  <si>
    <t xml:space="preserve">     Micro</t>
    <phoneticPr fontId="2" type="noConversion"/>
  </si>
  <si>
    <t xml:space="preserve">               All TVs</t>
    <phoneticPr fontId="2" type="noConversion"/>
  </si>
  <si>
    <t xml:space="preserve">               OLED TVs</t>
    <phoneticPr fontId="2" type="noConversion"/>
  </si>
  <si>
    <t xml:space="preserve">          Spec Library</t>
    <phoneticPr fontId="2" type="noConversion"/>
  </si>
  <si>
    <t xml:space="preserve">     PLP</t>
    <phoneticPr fontId="2" type="noConversion"/>
  </si>
  <si>
    <t xml:space="preserve">     PDP/PBP</t>
    <phoneticPr fontId="2" type="noConversion"/>
  </si>
  <si>
    <t xml:space="preserve">                    Tooltip</t>
    <phoneticPr fontId="2" type="noConversion"/>
  </si>
  <si>
    <t xml:space="preserve">                    Learn More</t>
    <phoneticPr fontId="2" type="noConversion"/>
  </si>
  <si>
    <t xml:space="preserve">                         display type cta</t>
    <phoneticPr fontId="2" type="noConversion"/>
  </si>
  <si>
    <t xml:space="preserve">                         smart ai cta</t>
    <phoneticPr fontId="2" type="noConversion"/>
  </si>
  <si>
    <t xml:space="preserve">                         ai with voice recognition cta</t>
    <phoneticPr fontId="2" type="noConversion"/>
  </si>
  <si>
    <t xml:space="preserve">                    See all specs</t>
    <phoneticPr fontId="2" type="noConversion"/>
  </si>
  <si>
    <t xml:space="preserve">                         See full specs click</t>
    <phoneticPr fontId="2" type="noConversion"/>
  </si>
  <si>
    <t xml:space="preserve">                         See highlights spec click</t>
    <phoneticPr fontId="2" type="noConversion"/>
  </si>
  <si>
    <t>*** Page path + query string does not match regex = .*(promotion|lg-experience).*</t>
    <phoneticPr fontId="2" type="noConversion"/>
  </si>
  <si>
    <t>**** Event name does not match regex = .*(session_start|first_visit|page_view|user_engagement|at_|scroll|view_item|proactive).*</t>
    <phoneticPr fontId="2" type="noConversion"/>
  </si>
  <si>
    <t>***** Organic (Entrance) = Session default channel group contains "Organic"</t>
    <phoneticPr fontId="2" type="noConversion"/>
  </si>
  <si>
    <t>Index</t>
    <phoneticPr fontId="2" type="noConversion"/>
  </si>
  <si>
    <t>MoM</t>
    <phoneticPr fontId="2" type="noConversion"/>
  </si>
  <si>
    <t>YoY</t>
    <phoneticPr fontId="2" type="noConversion"/>
  </si>
  <si>
    <t>Product Conversion</t>
    <phoneticPr fontId="2" type="noConversion"/>
  </si>
  <si>
    <t>LG.com UK - TV Lineup Guide</t>
    <phoneticPr fontId="2" type="noConversion"/>
  </si>
  <si>
    <t>Percent Scrolled 75%</t>
    <phoneticPr fontId="2" type="noConversion"/>
  </si>
  <si>
    <t>Jan</t>
    <phoneticPr fontId="2" type="noConversion"/>
  </si>
  <si>
    <t>Feb</t>
    <phoneticPr fontId="2" type="noConversion"/>
  </si>
  <si>
    <t xml:space="preserve">     Micro</t>
  </si>
  <si>
    <t xml:space="preserve">          Others (Paid/Affiliates/Referrer/Direct/Etc.)</t>
    <phoneticPr fontId="2" type="noConversion"/>
  </si>
  <si>
    <t>Mar</t>
    <phoneticPr fontId="2" type="noConversion"/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</si>
  <si>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</si>
  <si>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</si>
  <si>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</si>
  <si>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</si>
  <si>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</si>
  <si>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</si>
  <si>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</si>
  <si>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</si>
  <si>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</si>
  <si>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Average</t>
    <phoneticPr fontId="2" type="noConversion"/>
  </si>
  <si>
    <t>Total</t>
    <phoneticPr fontId="2" type="noConversion"/>
  </si>
  <si>
    <t>N/A</t>
    <phoneticPr fontId="2" type="noConversion"/>
  </si>
  <si>
    <t>`</t>
    <phoneticPr fontId="2" type="noConversion"/>
  </si>
  <si>
    <t xml:space="preserve">          TV Line up</t>
    <phoneticPr fontId="2" type="noConversion"/>
  </si>
  <si>
    <t xml:space="preserve">     TV Line up guide</t>
    <phoneticPr fontId="2" type="noConversion"/>
  </si>
  <si>
    <t>TV Lineup Guide Event Click</t>
    <phoneticPr fontId="2" type="noConversion"/>
  </si>
  <si>
    <t xml:space="preserve">                         true wireless click</t>
    <phoneticPr fontId="2" type="noConversion"/>
  </si>
  <si>
    <t xml:space="preserve">                         ai processor click</t>
  </si>
  <si>
    <t xml:space="preserve">                         dolby vision click</t>
  </si>
  <si>
    <t xml:space="preserve">                         voice recognition click</t>
  </si>
  <si>
    <t xml:space="preserve">                         nvidia click</t>
  </si>
  <si>
    <t xml:space="preserve">                         amd click</t>
  </si>
  <si>
    <t xml:space="preserve">                         hdmi click</t>
  </si>
  <si>
    <t xml:space="preserve">                         display type click</t>
  </si>
  <si>
    <t xml:space="preserve">                         size click</t>
  </si>
  <si>
    <t xml:space="preserve">                         resolution click</t>
  </si>
  <si>
    <t xml:space="preserve">                         refresh rate click</t>
  </si>
  <si>
    <t xml:space="preserve">                         color click</t>
  </si>
  <si>
    <t xml:space="preserve">                         ai upscaling click</t>
  </si>
  <si>
    <t xml:space="preserve">                         dynamic tone mapping click</t>
  </si>
  <si>
    <t xml:space="preserve">                         hdr click</t>
  </si>
  <si>
    <t xml:space="preserve">                         dolby atmos click</t>
  </si>
  <si>
    <t xml:space="preserve">                         web os click</t>
  </si>
  <si>
    <t xml:space="preserve">                         smart ai click</t>
  </si>
  <si>
    <t xml:space="preserve">                         vrr click</t>
  </si>
  <si>
    <t xml:space="preserve">                         wi-fi click</t>
    <phoneticPr fontId="2" type="noConversion"/>
  </si>
  <si>
    <t xml:space="preserve">                         True wireless cta</t>
    <phoneticPr fontId="2" type="noConversion"/>
  </si>
  <si>
    <t xml:space="preserve">                         lifestyle screens plp</t>
    <phoneticPr fontId="2" type="noConversion"/>
  </si>
  <si>
    <t xml:space="preserve">                         picture quality click</t>
    <phoneticPr fontId="2" type="noConversion"/>
  </si>
  <si>
    <t xml:space="preserve">                         ture cinema click</t>
    <phoneticPr fontId="2" type="noConversion"/>
  </si>
  <si>
    <t xml:space="preserve">                         display type click</t>
    <phoneticPr fontId="2" type="noConversion"/>
  </si>
  <si>
    <t xml:space="preserve">                         size click</t>
    <phoneticPr fontId="2" type="noConversion"/>
  </si>
  <si>
    <t xml:space="preserve">                         resolution click</t>
    <phoneticPr fontId="2" type="noConversion"/>
  </si>
  <si>
    <t xml:space="preserve">                         refresh rate click</t>
    <phoneticPr fontId="2" type="noConversion"/>
  </si>
  <si>
    <t xml:space="preserve">                         filmmaker mode click</t>
    <phoneticPr fontId="2" type="noConversion"/>
  </si>
  <si>
    <t xml:space="preserve">                         ai with voice recognition click</t>
    <phoneticPr fontId="2" type="noConversion"/>
  </si>
  <si>
    <t xml:space="preserve">                         far field voice recognition click</t>
    <phoneticPr fontId="2" type="noConversion"/>
  </si>
  <si>
    <t xml:space="preserve">                         m5 plp</t>
    <phoneticPr fontId="2" type="noConversion"/>
  </si>
  <si>
    <t xml:space="preserve">                         g5 plp</t>
    <phoneticPr fontId="2" type="noConversion"/>
  </si>
  <si>
    <t xml:space="preserve">                         c5 plp</t>
    <phoneticPr fontId="2" type="noConversion"/>
  </si>
  <si>
    <t xml:space="preserve">                         b5 plp</t>
    <phoneticPr fontId="2" type="noConversion"/>
  </si>
  <si>
    <t xml:space="preserve">     Total Click per Session on TV Line up</t>
    <phoneticPr fontId="2" type="noConversion"/>
  </si>
  <si>
    <t xml:space="preserve">     Contents Click per Session on TV Line up</t>
    <phoneticPr fontId="2" type="noConversion"/>
  </si>
  <si>
    <t xml:space="preserve">     Percent Scrolled 75%</t>
    <phoneticPr fontId="2" type="noConversion"/>
  </si>
  <si>
    <t xml:space="preserve">     Micro</t>
    <phoneticPr fontId="2" type="noConversion"/>
  </si>
  <si>
    <t>Engagemet Rate (라인업)</t>
    <phoneticPr fontId="2" type="noConversion"/>
  </si>
  <si>
    <t>Engaged Session(라인업)</t>
    <phoneticPr fontId="2" type="noConversion"/>
  </si>
  <si>
    <t>PLP Conversion</t>
    <phoneticPr fontId="2" type="noConversion"/>
  </si>
  <si>
    <t>* Source: GA4, 2025.10.23 ~</t>
    <phoneticPr fontId="2" type="noConversion"/>
  </si>
  <si>
    <t xml:space="preserve">                         lg oled evo ai plp</t>
    <phoneticPr fontId="2" type="noConversion"/>
  </si>
  <si>
    <t xml:space="preserve">                         lg oled ai plp</t>
    <phoneticPr fontId="2" type="noConversion"/>
  </si>
  <si>
    <t xml:space="preserve">                         lg qned evo ai plp</t>
    <phoneticPr fontId="2" type="noConversion"/>
  </si>
  <si>
    <t xml:space="preserve">                         lg qned ai plp</t>
    <phoneticPr fontId="2" type="noConversion"/>
  </si>
  <si>
    <t xml:space="preserve">                         lg nanocell ai plp</t>
    <phoneticPr fontId="2" type="noConversion"/>
  </si>
  <si>
    <t xml:space="preserve">                         lg uhd ai plp</t>
    <phoneticPr fontId="2" type="noConversion"/>
  </si>
  <si>
    <t>LG.com UK - Monitor Lineup Guide</t>
    <phoneticPr fontId="2" type="noConversion"/>
  </si>
  <si>
    <t xml:space="preserve">          Monitor Line up</t>
  </si>
  <si>
    <t xml:space="preserve">     Monitor Line up guide</t>
  </si>
  <si>
    <t>Monitor Line up Guide Event Click</t>
  </si>
  <si>
    <t>** Page path + query string matches regex = .*(monitors|ultragear).*</t>
    <phoneticPr fontId="2" type="noConversion"/>
  </si>
  <si>
    <t>** Page path + query string matches regex = .*(tvs|lifestyle-screens|care-accessories).*</t>
    <phoneticPr fontId="2" type="noConversion"/>
  </si>
  <si>
    <t xml:space="preserve">               All monitors</t>
    <phoneticPr fontId="2" type="noConversion"/>
  </si>
  <si>
    <t xml:space="preserve">               Lifestyle monitor</t>
    <phoneticPr fontId="2" type="noConversion"/>
  </si>
  <si>
    <t xml:space="preserve">                         panel type click</t>
    <phoneticPr fontId="2" type="noConversion"/>
  </si>
  <si>
    <t xml:space="preserve">                         response time click</t>
    <phoneticPr fontId="2" type="noConversion"/>
  </si>
  <si>
    <t xml:space="preserve">                         refresh rate click</t>
    <phoneticPr fontId="2" type="noConversion"/>
  </si>
  <si>
    <t xml:space="preserve">                         color gamut click</t>
    <phoneticPr fontId="2" type="noConversion"/>
  </si>
  <si>
    <t xml:space="preserve">                         hdr click</t>
    <phoneticPr fontId="2" type="noConversion"/>
  </si>
  <si>
    <t xml:space="preserve">                    Tooltip - gaming display</t>
    <phoneticPr fontId="2" type="noConversion"/>
  </si>
  <si>
    <t xml:space="preserve">                    Tooltip - gaming feature</t>
    <phoneticPr fontId="2" type="noConversion"/>
  </si>
  <si>
    <t xml:space="preserve">                         amd freesync click</t>
    <phoneticPr fontId="2" type="noConversion"/>
  </si>
  <si>
    <t xml:space="preserve">                         nvidia g sync click</t>
    <phoneticPr fontId="2" type="noConversion"/>
  </si>
  <si>
    <t xml:space="preserve">                         dual mode click</t>
    <phoneticPr fontId="2" type="noConversion"/>
  </si>
  <si>
    <t xml:space="preserve">                         curvature click</t>
    <phoneticPr fontId="2" type="noConversion"/>
  </si>
  <si>
    <t xml:space="preserve">                    Tooltip - gaming design</t>
    <phoneticPr fontId="2" type="noConversion"/>
  </si>
  <si>
    <t xml:space="preserve">                    Tooltip - creative display</t>
    <phoneticPr fontId="2" type="noConversion"/>
  </si>
  <si>
    <t xml:space="preserve">                         screen size click</t>
    <phoneticPr fontId="2" type="noConversion"/>
  </si>
  <si>
    <t xml:space="preserve">                         resolution click</t>
    <phoneticPr fontId="2" type="noConversion"/>
  </si>
  <si>
    <t xml:space="preserve">                         contrast ratio click</t>
    <phoneticPr fontId="2" type="noConversion"/>
  </si>
  <si>
    <t xml:space="preserve">                         aspect ratio click</t>
    <phoneticPr fontId="2" type="noConversion"/>
  </si>
  <si>
    <t xml:space="preserve">                    Tooltip - creative usability</t>
    <phoneticPr fontId="2" type="noConversion"/>
  </si>
  <si>
    <t xml:space="preserve">                         display port click</t>
    <phoneticPr fontId="2" type="noConversion"/>
  </si>
  <si>
    <t xml:space="preserve">                    Tooltip - hybrid user display</t>
    <phoneticPr fontId="2" type="noConversion"/>
  </si>
  <si>
    <t xml:space="preserve">                         web os click</t>
    <phoneticPr fontId="2" type="noConversion"/>
  </si>
  <si>
    <t xml:space="preserve">                    Tooltip - hybrid user design</t>
    <phoneticPr fontId="2" type="noConversion"/>
  </si>
  <si>
    <t xml:space="preserve">                         height click</t>
    <phoneticPr fontId="2" type="noConversion"/>
  </si>
  <si>
    <t xml:space="preserve">                         pivot click</t>
    <phoneticPr fontId="2" type="noConversion"/>
  </si>
  <si>
    <t xml:space="preserve">                         tilt click</t>
    <phoneticPr fontId="2" type="noConversion"/>
  </si>
  <si>
    <t xml:space="preserve">                         swivel click</t>
    <phoneticPr fontId="2" type="noConversion"/>
  </si>
  <si>
    <t xml:space="preserve">                    Tooltip - work design</t>
    <phoneticPr fontId="2" type="noConversion"/>
  </si>
  <si>
    <t xml:space="preserve">                    Tooltip - work usability</t>
    <phoneticPr fontId="2" type="noConversion"/>
  </si>
  <si>
    <t xml:space="preserve">                    Tooltip - work display</t>
    <phoneticPr fontId="2" type="noConversion"/>
  </si>
  <si>
    <t xml:space="preserve">                    Tooltip - spec highlights</t>
    <phoneticPr fontId="2" type="noConversion"/>
  </si>
  <si>
    <t xml:space="preserve">                         panel rate click</t>
    <phoneticPr fontId="2" type="noConversion"/>
  </si>
  <si>
    <t xml:space="preserve">                    Tooltip - display</t>
    <phoneticPr fontId="2" type="noConversion"/>
  </si>
  <si>
    <t xml:space="preserve">                    Tooltip - design</t>
    <phoneticPr fontId="2" type="noConversion"/>
  </si>
  <si>
    <t xml:space="preserve">                         lg smart monitor plp </t>
    <phoneticPr fontId="2" type="noConversion"/>
  </si>
  <si>
    <t xml:space="preserve">                         lg ultrafine plp</t>
    <phoneticPr fontId="2" type="noConversion"/>
  </si>
  <si>
    <t xml:space="preserve">                         lg ultragear plp</t>
    <phoneticPr fontId="2" type="noConversion"/>
  </si>
  <si>
    <t xml:space="preserve">                         lg ultrawide plp</t>
    <phoneticPr fontId="2" type="noConversion"/>
  </si>
  <si>
    <t xml:space="preserve">          Related contents banner (Hot &amp; New best)</t>
    <phoneticPr fontId="2" type="noConversion"/>
  </si>
  <si>
    <t>&lt;Data Insights&gt;</t>
    <phoneticPr fontId="2" type="noConversion"/>
  </si>
  <si>
    <t>1) Acquisition</t>
    <phoneticPr fontId="2" type="noConversion"/>
  </si>
  <si>
    <t>2) Behavior</t>
    <phoneticPr fontId="2" type="noConversion"/>
  </si>
  <si>
    <t>3) Conversion</t>
    <phoneticPr fontId="2" type="noConversion"/>
  </si>
  <si>
    <t xml:space="preserve">     TV Lineup (Session)</t>
    <phoneticPr fontId="2" type="noConversion"/>
  </si>
  <si>
    <t xml:space="preserve">     TV Line up guide(Page View per Session)</t>
    <phoneticPr fontId="2" type="noConversion"/>
  </si>
  <si>
    <t>Feb</t>
  </si>
  <si>
    <t>Mar</t>
  </si>
  <si>
    <t xml:space="preserve">     Monitor Line up (Session)</t>
    <phoneticPr fontId="2" type="noConversion"/>
  </si>
  <si>
    <t xml:space="preserve">     Monitor Line up guide (Page view per session)</t>
    <phoneticPr fontId="2" type="noConversion"/>
  </si>
  <si>
    <t xml:space="preserve">     Total Click per Session on Monitor Line up</t>
    <phoneticPr fontId="2" type="noConversion"/>
  </si>
  <si>
    <t xml:space="preserve">     Contents Click per Session on Monitor Line up</t>
    <phoneticPr fontId="2" type="noConversion"/>
  </si>
  <si>
    <t>* Source: GA4, 2025.10.23 ~ 2025.12.24</t>
    <phoneticPr fontId="2" type="noConversion"/>
  </si>
  <si>
    <t>/uk/</t>
    <phoneticPr fontId="2" type="noConversion"/>
  </si>
  <si>
    <t>(not set)</t>
    <phoneticPr fontId="2" type="noConversion"/>
  </si>
  <si>
    <t>/uk/buying-guides/tv-features-guide/</t>
    <phoneticPr fontId="2" type="noConversion"/>
  </si>
  <si>
    <t>/uk/buying-guides/tv-spec-library/</t>
    <phoneticPr fontId="2" type="noConversion"/>
  </si>
  <si>
    <t>/uk/tvs-soundbars/all-tvs/</t>
    <phoneticPr fontId="2" type="noConversion"/>
  </si>
  <si>
    <t>/uk/buying-guides/monitor-lineup-guide/</t>
    <phoneticPr fontId="2" type="noConversion"/>
  </si>
  <si>
    <t>/uk/tvs-soundbars/oled-innovation/</t>
    <phoneticPr fontId="2" type="noConversion"/>
  </si>
  <si>
    <t>/uk/tvs-soundbars/oled-evo/</t>
    <phoneticPr fontId="2" type="noConversion"/>
  </si>
  <si>
    <t>/uk/promotion/black-friday-offers/</t>
    <phoneticPr fontId="2" type="noConversion"/>
  </si>
  <si>
    <t>/uk/tvs-soundbars/oled-evo/oled65g56ls/</t>
    <phoneticPr fontId="2" type="noConversion"/>
  </si>
  <si>
    <t>/uk/tvs-soundbars/oled/</t>
    <phoneticPr fontId="2" type="noConversion"/>
  </si>
  <si>
    <t>/uk/tvs-soundbars/qned-evo/</t>
    <phoneticPr fontId="2" type="noConversion"/>
  </si>
  <si>
    <t>/uk/cart/</t>
    <phoneticPr fontId="2" type="noConversion"/>
  </si>
  <si>
    <t>/uk/compare-results/</t>
    <phoneticPr fontId="2" type="noConversion"/>
  </si>
  <si>
    <t>/uk/lg-experience/helpful-hints/how-to-measure-and-read-tv-sizes/</t>
    <phoneticPr fontId="2" type="noConversion"/>
  </si>
  <si>
    <t>/uk/login/</t>
    <phoneticPr fontId="2" type="noConversion"/>
  </si>
  <si>
    <t>/uk/search/</t>
    <phoneticPr fontId="2" type="noConversion"/>
  </si>
  <si>
    <t>/uk/buying-guides/monitor-spec-library/</t>
    <phoneticPr fontId="2" type="noConversion"/>
  </si>
  <si>
    <t>/uk/monitors/uhd-4k-5k/32u889sa-w/</t>
    <phoneticPr fontId="2" type="noConversion"/>
  </si>
  <si>
    <t>Event count</t>
    <phoneticPr fontId="2" type="noConversion"/>
  </si>
  <si>
    <t>구분</t>
    <phoneticPr fontId="2" type="noConversion"/>
  </si>
  <si>
    <t>Home</t>
    <phoneticPr fontId="2" type="noConversion"/>
  </si>
  <si>
    <t>Other</t>
    <phoneticPr fontId="2" type="noConversion"/>
  </si>
  <si>
    <t>PLP</t>
    <phoneticPr fontId="2" type="noConversion"/>
  </si>
  <si>
    <t>Monitor Line up(Micro)</t>
    <phoneticPr fontId="2" type="noConversion"/>
  </si>
  <si>
    <t>promotion</t>
    <phoneticPr fontId="2" type="noConversion"/>
  </si>
  <si>
    <t>PDP</t>
    <phoneticPr fontId="2" type="noConversion"/>
  </si>
  <si>
    <t>Article(other)</t>
    <phoneticPr fontId="2" type="noConversion"/>
  </si>
  <si>
    <t>Cart(other)</t>
    <phoneticPr fontId="2" type="noConversion"/>
  </si>
  <si>
    <t>Login(Other)</t>
    <phoneticPr fontId="2" type="noConversion"/>
  </si>
  <si>
    <t>Search(Other)</t>
    <phoneticPr fontId="2" type="noConversion"/>
  </si>
  <si>
    <t>Monitor Spec (Micro)</t>
    <phoneticPr fontId="2" type="noConversion"/>
  </si>
  <si>
    <t>TV Spec (Micro)</t>
    <phoneticPr fontId="2" type="noConversion"/>
  </si>
  <si>
    <t>Portion</t>
    <phoneticPr fontId="2" type="noConversion"/>
  </si>
  <si>
    <t>TV Spec Library</t>
    <phoneticPr fontId="2" type="noConversion"/>
  </si>
  <si>
    <t>Monitor Spec Library</t>
    <phoneticPr fontId="2" type="noConversion"/>
  </si>
  <si>
    <t>Monitor Line up</t>
    <phoneticPr fontId="2" type="noConversion"/>
  </si>
  <si>
    <t>Promotion</t>
    <phoneticPr fontId="2" type="noConversion"/>
  </si>
  <si>
    <t>이전페이지 (From)</t>
    <phoneticPr fontId="2" type="noConversion"/>
  </si>
  <si>
    <t>후속 페이지 (To)</t>
    <phoneticPr fontId="2" type="noConversion"/>
  </si>
  <si>
    <t>/uk/tvs-soundbars/why-true-wireless/</t>
    <phoneticPr fontId="2" type="noConversion"/>
  </si>
  <si>
    <t>/uk/fridge-freezers/tall-fridge-freezers/</t>
    <phoneticPr fontId="2" type="noConversion"/>
  </si>
  <si>
    <t>/uk/tvs-soundbars/all-tvs-soundbars/</t>
    <phoneticPr fontId="2" type="noConversion"/>
  </si>
  <si>
    <t>/uk/tvs-soundbars/tv-buying-guide/tv-size/</t>
    <phoneticPr fontId="2" type="noConversion"/>
  </si>
  <si>
    <t>/uk/tvs-soundbars/tv-buying-guide/tv-technology/oled-vs-qned/</t>
    <phoneticPr fontId="2" type="noConversion"/>
  </si>
  <si>
    <t>TV Spe (Mirco)</t>
    <phoneticPr fontId="2" type="noConversion"/>
  </si>
  <si>
    <t>Cart(Other)</t>
    <phoneticPr fontId="2" type="noConversion"/>
  </si>
  <si>
    <t>Monitor Spec(Micro)</t>
    <phoneticPr fontId="2" type="noConversion"/>
  </si>
  <si>
    <t>Buyingguide(Micro)</t>
    <phoneticPr fontId="2" type="noConversion"/>
  </si>
  <si>
    <t>Buyingguide</t>
    <phoneticPr fontId="2" type="noConversion"/>
  </si>
  <si>
    <t>Micro</t>
    <phoneticPr fontId="2" type="noConversion"/>
  </si>
  <si>
    <t>Internal Funnel</t>
    <phoneticPr fontId="2" type="noConversion"/>
  </si>
  <si>
    <t>: 홈, 스펙, 그리고 PLP 에서 유입되고 있음</t>
    <phoneticPr fontId="2" type="noConversion"/>
  </si>
  <si>
    <t>: 스펙 라이브러리에서 라인업으로 유입이 2위이며, 스펙 관련 정보 탐색 후 페이지 하단의 라인업페이지로 유입되었을 가능성. 스펙 정보 탐색 후 라인업 정리 및 비교하는 흐름</t>
    <phoneticPr fontId="2" type="noConversion"/>
  </si>
  <si>
    <t>: PLP 에서 상품을 탐색하고 라인업 가이드로 돌아오는 역 탐색의 흐름도 보임. 제품 비교 혹은 선택의 도움을 받기 위함</t>
    <phoneticPr fontId="2" type="noConversion"/>
  </si>
  <si>
    <t>: PLP로 가장 많은 이동을 하며, 라인업 가이드가 상품 탐색으로 이어지는 흐름 역할을 하는 페이지 역할을 수행중</t>
    <phoneticPr fontId="2" type="noConversion"/>
  </si>
  <si>
    <t>: 라인업에서 스펙으로의 이동도 높으며, 페이지 하단 배너 혹은 GNB</t>
    <phoneticPr fontId="2" type="noConversion"/>
  </si>
  <si>
    <t>: 다시 홈으로 돌아가는 비중도 있는데 이것을 어떻게 판단할까</t>
    <phoneticPr fontId="2" type="noConversion"/>
  </si>
  <si>
    <t>/uk/buying-guides/tv-lineup-guide/</t>
    <phoneticPr fontId="2" type="noConversion"/>
  </si>
  <si>
    <t>/uk/computing/featured-page/lg-ultragear1/</t>
    <phoneticPr fontId="2" type="noConversion"/>
  </si>
  <si>
    <t>/uk/microwaves/grill/</t>
    <phoneticPr fontId="2" type="noConversion"/>
  </si>
  <si>
    <t>/uk/monitors/all-monitors/</t>
    <phoneticPr fontId="2" type="noConversion"/>
  </si>
  <si>
    <t>/uk/computing/featured-page/lg-gram/</t>
    <phoneticPr fontId="2" type="noConversion"/>
  </si>
  <si>
    <t>/uk/laptops/gram-pro/</t>
    <phoneticPr fontId="2" type="noConversion"/>
  </si>
  <si>
    <t>/uk/monitors/gaming/</t>
    <phoneticPr fontId="2" type="noConversion"/>
  </si>
  <si>
    <t>/uk/monitors/gaming/27gs75qn-b/</t>
    <phoneticPr fontId="2" type="noConversion"/>
  </si>
  <si>
    <t>/uk/monitors/gaming/34gx90sa-w/</t>
    <phoneticPr fontId="2" type="noConversion"/>
  </si>
  <si>
    <t>/uk/monitors/gaming/45gx950a-b/</t>
    <phoneticPr fontId="2" type="noConversion"/>
  </si>
  <si>
    <t>/uk/monitors/uhd-4k-5k/</t>
    <phoneticPr fontId="2" type="noConversion"/>
  </si>
  <si>
    <t>TV Line up(Micro)</t>
    <phoneticPr fontId="2" type="noConversion"/>
  </si>
  <si>
    <t>TV Spec(Micro)</t>
    <phoneticPr fontId="2" type="noConversion"/>
  </si>
  <si>
    <t>TV Line Up</t>
    <phoneticPr fontId="2" type="noConversion"/>
  </si>
  <si>
    <t>PLP(Laptop)_other</t>
    <phoneticPr fontId="2" type="noConversion"/>
  </si>
  <si>
    <t>PLP(grill)_other</t>
    <phoneticPr fontId="2" type="noConversion"/>
  </si>
  <si>
    <t>PLP(Fridge)_other</t>
    <phoneticPr fontId="2" type="noConversion"/>
  </si>
  <si>
    <t>/uk/monitors/</t>
    <phoneticPr fontId="2" type="noConversion"/>
  </si>
  <si>
    <t>/uk/appliances/buying-guide/fridge-freezers/type/</t>
    <phoneticPr fontId="2" type="noConversion"/>
  </si>
  <si>
    <t>/uk/tvs-soundbars/tv-buying-guide/</t>
    <phoneticPr fontId="2" type="noConversion"/>
  </si>
  <si>
    <t>/uk/appliances/buying-guide/</t>
    <phoneticPr fontId="2" type="noConversion"/>
  </si>
  <si>
    <t>/uk/best/</t>
    <phoneticPr fontId="2" type="noConversion"/>
  </si>
  <si>
    <t>Monitor Spec(Mirco)</t>
    <phoneticPr fontId="2" type="noConversion"/>
  </si>
  <si>
    <t>PLP(laptop)_other</t>
    <phoneticPr fontId="2" type="noConversion"/>
  </si>
  <si>
    <t>Buyinguide(other)</t>
    <phoneticPr fontId="2" type="noConversion"/>
  </si>
  <si>
    <t>plp_TV</t>
    <phoneticPr fontId="2" type="noConversion"/>
  </si>
  <si>
    <t>Monitor Spec</t>
    <phoneticPr fontId="2" type="noConversion"/>
  </si>
  <si>
    <t>TV Line up</t>
    <phoneticPr fontId="2" type="noConversion"/>
  </si>
  <si>
    <t>TV Spec</t>
    <phoneticPr fontId="2" type="noConversion"/>
  </si>
  <si>
    <t>PLP_Other</t>
    <phoneticPr fontId="2" type="noConversion"/>
  </si>
  <si>
    <t>Buying guide</t>
    <phoneticPr fontId="2" type="noConversion"/>
  </si>
  <si>
    <t>other</t>
    <phoneticPr fontId="2" type="noConversion"/>
  </si>
  <si>
    <t xml:space="preserve">: 카테고리간 이동이 상위권에 속함 (Monitor -&gt; TV). </t>
    <phoneticPr fontId="2" type="noConversion"/>
  </si>
  <si>
    <t>: TV를 사려다가 모니터도 함께 보는건지..? (확장하거나, 대안적 선택..?)</t>
    <phoneticPr fontId="2" type="noConversion"/>
  </si>
  <si>
    <t>: 모니터 스펙 페이지로 가는 비중과 plp로 이동되는 비율이 비슷함 (더 디테일한 정보를 습득하느냐 vs 제품 탐색하러 가느냐)</t>
    <phoneticPr fontId="2" type="noConversion"/>
  </si>
  <si>
    <t>: TV 의 라인업과 스펙으로 이동하는 비율이 17%</t>
    <phoneticPr fontId="2" type="noConversion"/>
  </si>
  <si>
    <t>: PLP 에서 상품을 탐색하고 라인업 가이드로 돌아오는 역 탐색의 흐름도 보임. 제품 비교 혹은 선택의 도움을 받기 위함?</t>
    <phoneticPr fontId="2" type="noConversion"/>
  </si>
  <si>
    <t>: 페이지 내 클릭수는 하락하였으나 체류시간 소폭 증가하여 스크롤하며 확인하는 시간이 증가했거나, 비교 목적의 페이지 특성상 클릭 없이 체류 길어지는패턴으로 Scroll 데이터 추가 확인 필요함.</t>
    <phoneticPr fontId="2" type="noConversion"/>
  </si>
  <si>
    <t>: 아직 뚜렷한 경향성은 없지만 최근 노출수 상향되는 것으로 보임. 클릭수는 저조함</t>
    <phoneticPr fontId="2" type="noConversion"/>
  </si>
  <si>
    <t>: 대부분의 방문자는 라인업 단일 페이지 확인 후 세션이 종료됨. 서치콘솔 확인시 노출수는 상향성 보이나 클릭수가 크지 않음. (키워드 lg 미포함시 노출 및 클릭 저조하여 일단 포함함)</t>
    <phoneticPr fontId="2" type="noConversion"/>
  </si>
  <si>
    <t>** Page path + query string matches regex = .*(tvs|lifestyle-screens|care-accessories).* / Contain (uk/buying-guides/tv-lineup-guide/)</t>
    <phoneticPr fontId="2" type="noConversion"/>
  </si>
  <si>
    <t>** Page path + query string matches regex = .*(monitors|ultragear).* / Contain (uk/buying-guides/monitor-lineup-guide/)</t>
    <phoneticPr fontId="2" type="noConversion"/>
  </si>
  <si>
    <t xml:space="preserve">     TV Line up</t>
    <phoneticPr fontId="2" type="noConversion"/>
  </si>
  <si>
    <t>** Page path + query string matches regex = .*(moniteurs).*</t>
    <phoneticPr fontId="2" type="noConversion"/>
  </si>
  <si>
    <t xml:space="preserve">     Monitor Line up</t>
    <phoneticPr fontId="2" type="noConversion"/>
  </si>
  <si>
    <t>** Page path + query string matches regex = .*(telewizory-i-soundbary|telewizory-lifestyle).*</t>
    <phoneticPr fontId="2" type="noConversion"/>
  </si>
  <si>
    <t>** Page path + query string matches regex = .*(monitory).*</t>
    <phoneticPr fontId="2" type="noConversion"/>
  </si>
  <si>
    <t>** Page path + query string matches regex = .*(tvs|televiseurs-lifestyle|care-accessories).*  / Contain (fr/buying-guides/tv-lineup-guide/)</t>
    <phoneticPr fontId="2" type="noConversion"/>
  </si>
  <si>
    <t>* Source: GA4, 2025.10.21 ~</t>
    <phoneticPr fontId="2" type="noConversion"/>
  </si>
  <si>
    <t xml:space="preserve">                         ai processor click</t>
    <phoneticPr fontId="2" type="noConversion"/>
  </si>
  <si>
    <t xml:space="preserve">                         ai upscaling click</t>
    <phoneticPr fontId="2" type="noConversion"/>
  </si>
  <si>
    <t xml:space="preserve">                         dynamic tone mapping click</t>
    <phoneticPr fontId="2" type="noConversion"/>
  </si>
  <si>
    <t xml:space="preserve">                         nvidia click</t>
    <phoneticPr fontId="2" type="noConversion"/>
  </si>
  <si>
    <t xml:space="preserve">                         amd click</t>
    <phoneticPr fontId="2" type="noConversion"/>
  </si>
  <si>
    <t>*구글 서치 콘솔</t>
    <phoneticPr fontId="2" type="noConversion"/>
  </si>
  <si>
    <t>세션 &amp; 오가닉 모수 쌓인 후 분석 필요</t>
  </si>
  <si>
    <t>*** Page path + query string does not match regex =.*(soporte|destacados-del-mes|promotion|lg-experience).*</t>
    <phoneticPr fontId="2" type="noConversion"/>
  </si>
  <si>
    <t>*다만 유입 세션 및 오가닉이 소폭이긴 하나 조금씩 상승하는데 반해, 세션당 컨텐츠 클릭수 및 체류시간은 감소하는 경향을 보임.
마찬가지로 전환지표도 함께 하락세</t>
    <phoneticPr fontId="2" type="noConversion"/>
  </si>
  <si>
    <t>* Source: GA4, 2025.10.28 ~</t>
    <phoneticPr fontId="2" type="noConversion"/>
  </si>
  <si>
    <t>* Source: GA4, 2025.10.27 ~</t>
    <phoneticPr fontId="2" type="noConversion"/>
  </si>
  <si>
    <t>* Source: GA4, 2025.11.08 ~</t>
    <phoneticPr fontId="2" type="noConversion"/>
  </si>
  <si>
    <t>* Source: GA4, 2025.11.03 ~</t>
    <phoneticPr fontId="2" type="noConversion"/>
  </si>
  <si>
    <t>* Source: GA4, 2025.11.06 ~</t>
    <phoneticPr fontId="2" type="noConversion"/>
  </si>
  <si>
    <t>* Source: GA4, 2025.10.30 ~</t>
    <phoneticPr fontId="2" type="noConversion"/>
  </si>
  <si>
    <t>LG.com FR - TV Lineup Guide</t>
    <phoneticPr fontId="2" type="noConversion"/>
  </si>
  <si>
    <t>LG.com FR - Monitor Lineup Guide</t>
    <phoneticPr fontId="2" type="noConversion"/>
  </si>
  <si>
    <t>LG.com PL - TV Lineup Guide</t>
    <phoneticPr fontId="2" type="noConversion"/>
  </si>
  <si>
    <t>LG.com PL - Monitor Lineup Guide</t>
    <phoneticPr fontId="2" type="noConversion"/>
  </si>
  <si>
    <t>LG.com ES - TV Lineup Guide</t>
    <phoneticPr fontId="2" type="noConversion"/>
  </si>
  <si>
    <t>LG.com ES - Monitor Lineup Guide</t>
    <phoneticPr fontId="2" type="noConversion"/>
  </si>
  <si>
    <t>LG.com BR - TV Lineup Guide</t>
    <phoneticPr fontId="2" type="noConversion"/>
  </si>
  <si>
    <t>LG.com BR - Monitor Lineup Guide</t>
    <phoneticPr fontId="2" type="noConversion"/>
  </si>
  <si>
    <t>LG.com CA-EN - TV Lineup Guide</t>
    <phoneticPr fontId="2" type="noConversion"/>
  </si>
  <si>
    <t>LG.com CA-EN - Monitor Lineup Guide</t>
    <phoneticPr fontId="2" type="noConversion"/>
  </si>
  <si>
    <t>LG.com CA-FR - TV Lineup Guide</t>
    <phoneticPr fontId="2" type="noConversion"/>
  </si>
  <si>
    <t>* Source: GA4, 2025.10.18 ~</t>
    <phoneticPr fontId="2" type="noConversion"/>
  </si>
  <si>
    <t>LG.com CA-FR - Monitor Lineup Guide</t>
    <phoneticPr fontId="2" type="noConversion"/>
  </si>
  <si>
    <t>* Source: GA4, 2025.10.26 ~</t>
    <phoneticPr fontId="2" type="noConversion"/>
  </si>
  <si>
    <t>LG.com MX - TV Lineup Guide</t>
    <phoneticPr fontId="2" type="noConversion"/>
  </si>
  <si>
    <t>* Source: GA4, 2025.10.29 ~</t>
    <phoneticPr fontId="2" type="noConversion"/>
  </si>
  <si>
    <t>LG.com MX - Monitor Lineup Guide</t>
    <phoneticPr fontId="2" type="noConversion"/>
  </si>
  <si>
    <t>LG.com NL - TV Lineup Guide</t>
    <phoneticPr fontId="2" type="noConversion"/>
  </si>
  <si>
    <t>* Source: GA4, 2025.11.09 ~</t>
    <phoneticPr fontId="2" type="noConversion"/>
  </si>
  <si>
    <t>LG.com NL - Monitor Lineup Guide</t>
    <phoneticPr fontId="2" type="noConversion"/>
  </si>
  <si>
    <t>* Source: GA4, 2025.11.21 ~</t>
    <phoneticPr fontId="2" type="noConversion"/>
  </si>
  <si>
    <t>LG.com IT - TV Lineup Guide</t>
    <phoneticPr fontId="2" type="noConversion"/>
  </si>
  <si>
    <t>* Source: GA4, 2025.11.04 ~</t>
    <phoneticPr fontId="2" type="noConversion"/>
  </si>
  <si>
    <t>* Source: GA4, 2025.10.31 ~</t>
    <phoneticPr fontId="2" type="noConversion"/>
  </si>
  <si>
    <t>LG.com IT - Monitor Lineup Guide</t>
    <phoneticPr fontId="2" type="noConversion"/>
  </si>
  <si>
    <t>** Page path + query string matches regex = .*(tv|lifestyle|care-accessories).*</t>
    <phoneticPr fontId="2" type="noConversion"/>
  </si>
  <si>
    <t>** Page path + query string matches regex =.*(monitores|ultragear).*</t>
    <phoneticPr fontId="2" type="noConversion"/>
  </si>
  <si>
    <t>*** Page path + query string does not match regex = .*(acerca-de-lg|soporte|promotion|lg-experience).*</t>
    <phoneticPr fontId="2" type="noConversion"/>
  </si>
  <si>
    <t>*** Page path + query string does not match regex = .*(buy|promocoes|lg-experience).*</t>
    <phoneticPr fontId="2" type="noConversion"/>
  </si>
  <si>
    <t>** Page path + query string matches regex = .*(monitores|ultragear).*</t>
    <phoneticPr fontId="2" type="noConversion"/>
  </si>
  <si>
    <t>*** Page path + query string does not match regex = .*(promocoes|lg-experience).*</t>
    <phoneticPr fontId="2" type="noConversion"/>
  </si>
  <si>
    <t>** Page path + query string matches regex = .*(tvs|televiseurs-lifestyle|care-accessories).*</t>
    <phoneticPr fontId="2" type="noConversion"/>
  </si>
  <si>
    <t>** Page path + query string matches regex = .*(televisies|lifestyle-screens|care-accessories).*</t>
    <phoneticPr fontId="2" type="noConversion"/>
  </si>
  <si>
    <t>** Page path + query string matches regex =.*(monitoren|ultragear).*</t>
    <phoneticPr fontId="2" type="noConversion"/>
  </si>
  <si>
    <t>** Page path + query string matches regex = .*(tv-soundbar|lifestyle-screens|care-accessories).*</t>
    <phoneticPr fontId="2" type="noConversion"/>
  </si>
  <si>
    <t>** Page path + query string matches regex = .*(monitoren|ultragear).*</t>
    <phoneticPr fontId="2" type="noConversion"/>
  </si>
  <si>
    <t>*노출은 소폭 상향 흐름처럼 보여짐</t>
    <phoneticPr fontId="2" type="noConversion"/>
  </si>
  <si>
    <t>: 평균 체류시간은 전월대비 감소하였으나 여전히 2~3분 수준으로 컨텐츠 확인 시간이 일정 수준 유지되고 있음.</t>
    <phoneticPr fontId="2" type="noConversion"/>
  </si>
  <si>
    <t>:  평균 체류시간은 전월대비 증가하였으며 컨텐츠 클릭수도 증가한것으로 보아 상호작용이 확대된 것으로 보임</t>
    <phoneticPr fontId="2" type="noConversion"/>
  </si>
  <si>
    <t>: PLP 전환 및 구매 의도 전환 비율이 증가하였으며 1건의 구매가 발생함</t>
    <phoneticPr fontId="2" type="noConversion"/>
  </si>
  <si>
    <t>: 2월 세션은 전월대비 소폭 증가하며 오가닉 수치 또한 동반 상승중. 다만 서치콘솔에서는 2월에 노출이 치솟다가 급감하는 현상이 발생하는데, 초기 SEO 테스트 단계 혹은 검색 의도의 불일치의 가능성이 있음.</t>
    <phoneticPr fontId="2" type="noConversion"/>
  </si>
  <si>
    <t>*상위 노출 인기검색어 : LG 모니터 모델명 의미, 네이밍 규칙 설명인데 라인업 가이드 페이지 첫 진입시 해당 내용이 아닌 라이프스타일 추천으로 보여짐</t>
    <phoneticPr fontId="2" type="noConversion"/>
  </si>
  <si>
    <t>: 세션당 페이지뷰는 1회이긴 하나 컨텐츠 클릭률, 체류시간까지 11월부터 점차 상승하고 있음.</t>
    <phoneticPr fontId="2" type="noConversion"/>
  </si>
  <si>
    <t>: PLP, PDP/PBP 전환율은 전월대비 감소하였으나 전반적으로 큰 변동없이 유지중임.</t>
    <phoneticPr fontId="2" type="noConversion"/>
  </si>
  <si>
    <t>* CTR은 여전히 UK 대비 높은 수준을 유지</t>
    <phoneticPr fontId="2" type="noConversion"/>
  </si>
  <si>
    <t>: 컨텐츠 클릭은 전월대비 하락하였으나 체류시간은 소폭 증가하였음. 평균 2-3분대 유지</t>
    <phoneticPr fontId="2" type="noConversion"/>
  </si>
  <si>
    <t>: PLP Conversion은 전월 대비 소폭 감소했으나 여전히 초기 대비 높은 수준을 유지하였으며 구매 의도 전환율도 일부 회복됨. 2월 10건의 구매전환 발생</t>
    <phoneticPr fontId="2" type="noConversion"/>
  </si>
  <si>
    <t>* 타 국가대비 노출 및 CTR 안정적 유지중.</t>
    <phoneticPr fontId="2" type="noConversion"/>
  </si>
  <si>
    <t>: 전월대비 세션 감소하였으나 1월 트래픽 피크 이후 일부 조정되었음. 세션당 페이지뷰는 큰 변화 없이 1회에서 1회미만으로 유지되고 있으나 종료율은 낮은편</t>
    <phoneticPr fontId="2" type="noConversion"/>
  </si>
  <si>
    <t>: 세션 모수가 작아 체류시간 및 컨텐츠 클릭률에 변동성 영향이 큰것으로 보임</t>
    <phoneticPr fontId="2" type="noConversion"/>
  </si>
  <si>
    <t>: 1월에 구매 7건, 2월에 1건 발생하였으며 PLP, PDP/PBP 전환율은 높은 수준을 유지하고 있음</t>
    <phoneticPr fontId="2" type="noConversion"/>
  </si>
  <si>
    <t>* 노출이 높았던 1월 이후 감소중이며 클릭은 거의 없음.</t>
    <phoneticPr fontId="2" type="noConversion"/>
  </si>
  <si>
    <t>: 트래픽은 큰 변동없이 증가하는 흐름을 보이며, 오가닉도 소폭 증가하는 흐름 보임.</t>
    <phoneticPr fontId="2" type="noConversion"/>
  </si>
  <si>
    <t>: 라인업 페이지 내에서의 컨텐츠 클릭은 지속 하락하고 있으나 체류시간은 소폭 개선됨.</t>
    <phoneticPr fontId="2" type="noConversion"/>
  </si>
  <si>
    <t>: 2월 3건의 구매가 발생하였으며 PLP 전환은 변동없이 유지되고 있음</t>
    <phoneticPr fontId="2" type="noConversion"/>
  </si>
  <si>
    <t>* 평균 게재 순위에 비해 CTR은 낮은편 (노출대비 클릭이 적음)</t>
    <phoneticPr fontId="2" type="noConversion"/>
  </si>
  <si>
    <t>: PLP 전환율은 전월대비 소폭 감소했으나 40% 수준 유지중. 매의도 전환율은 낮아져 최종 구매 행동으로 이어지는 비율은 낮아진것으로 보여짐</t>
    <phoneticPr fontId="2" type="noConversion"/>
  </si>
  <si>
    <t>: 2월 세션은 전월대비 감소하였으나, 11~12월의 세션이 약 100 ~ 120을 고려하였을때 1월의 수치가 일시적 트래픽 상승 구간일 가능성이 있음.1월 일시적인 트래픽 증가 이후 2월에는 이전 수준으로 회귀한 것으로 보임.</t>
    <phoneticPr fontId="2" type="noConversion"/>
  </si>
  <si>
    <t>: 1월 급증 이후 2월에도 높은 수준의 트래픽이 유지되고 있음. 다만 세션당 페이지뷰의 변화 차이가 없고, 종료율이 전월대비 상승하여 일부 유저 이탈이 증가하였음.</t>
    <phoneticPr fontId="2" type="noConversion"/>
  </si>
  <si>
    <t>: 1월대비 세션 유입수가 감소하며 오가닉 유입은 증가하지 않았음. 이는 내부 유입 감소의 영향으로 보임. 세션당 페이지뷰와 컨텐츠 클릭수는 증가함. 다만 종료율 상승과 구매의도 전환율의 감소를 고려할 때 탐색 증가가 세션 모수 감소의 영향으로 높아보일 가능성이 있음.</t>
    <phoneticPr fontId="2" type="noConversion"/>
  </si>
  <si>
    <t>Bounce Rate</t>
    <phoneticPr fontId="2" type="noConversion"/>
  </si>
  <si>
    <t>UK</t>
    <phoneticPr fontId="2" type="noConversion"/>
  </si>
  <si>
    <t>Gen AI</t>
    <phoneticPr fontId="2" type="noConversion"/>
  </si>
  <si>
    <t xml:space="preserve">     ChatCPT</t>
    <phoneticPr fontId="2" type="noConversion"/>
  </si>
  <si>
    <t xml:space="preserve">     Gemini</t>
    <phoneticPr fontId="2" type="noConversion"/>
  </si>
  <si>
    <t xml:space="preserve">     Copilot</t>
    <phoneticPr fontId="2" type="noConversion"/>
  </si>
  <si>
    <t xml:space="preserve">     Perplexity</t>
    <phoneticPr fontId="2" type="noConversion"/>
  </si>
  <si>
    <t xml:space="preserve">     Others</t>
    <phoneticPr fontId="2" type="noConversion"/>
  </si>
  <si>
    <t>FR</t>
    <phoneticPr fontId="2" type="noConversion"/>
  </si>
  <si>
    <t>PL</t>
    <phoneticPr fontId="2" type="noConversion"/>
  </si>
  <si>
    <t>TV 2월 기준</t>
    <phoneticPr fontId="2" type="noConversion"/>
  </si>
  <si>
    <t>ES</t>
    <phoneticPr fontId="2" type="noConversion"/>
  </si>
  <si>
    <t>BR</t>
    <phoneticPr fontId="2" type="noConversion"/>
  </si>
  <si>
    <t>CA_FR</t>
    <phoneticPr fontId="2" type="noConversion"/>
  </si>
  <si>
    <t>CA_EN</t>
    <phoneticPr fontId="2" type="noConversion"/>
  </si>
  <si>
    <t>MX</t>
    <phoneticPr fontId="2" type="noConversion"/>
  </si>
  <si>
    <t>NL</t>
    <phoneticPr fontId="2" type="noConversion"/>
  </si>
  <si>
    <t>IT</t>
    <phoneticPr fontId="2" type="noConversion"/>
  </si>
  <si>
    <t>Monitor 2월 기준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</si>
</sst>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1" formatCode="_-* #,##0_-;\-* #,##0_-;_-* &quot;-&quot;_-;_-@_-"/>
    <numFmt numFmtId="176" formatCode="_-* #,##0.00_-;\-* #,##0.00_-;_-* &quot;-&quot;_-;_-@_-"/>
    <numFmt numFmtId="177" formatCode="0.0%"/>
    <numFmt numFmtId="178" formatCode="0.0%\p"/>
    <numFmt numFmtId="179" formatCode="0.00%\p"/>
    <numFmt numFmtId="180" formatCode="0.0"/>
    <numFmt numFmtId="181" formatCode="_-* #,##0.0_-;\-* #,##0.0_-;_-* &quot;-&quot;_-;_-@_-"/>
  </numFmts>
  <fonts count="18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LG스마트체 Regular"/>
      <family val="3"/>
      <charset val="129"/>
    </font>
    <font>
      <b/>
      <sz val="11"/>
      <color theme="0"/>
      <name val="LG스마트체 Regular"/>
      <family val="3"/>
      <charset val="129"/>
    </font>
    <font>
      <b/>
      <sz val="11"/>
      <color theme="1"/>
      <name val="LG스마트체 Regular"/>
      <family val="3"/>
      <charset val="129"/>
    </font>
    <font>
      <sz val="11"/>
      <color theme="1" tint="0.249977111117893"/>
      <name val="LG스마트체 Regular"/>
      <family val="3"/>
      <charset val="129"/>
    </font>
    <font>
      <b/>
      <sz val="16"/>
      <color theme="1"/>
      <name val="LG스마트체 Regular"/>
      <family val="3"/>
      <charset val="129"/>
    </font>
    <font>
      <sz val="10"/>
      <color theme="1"/>
      <name val="LG스마트체 Regular"/>
      <family val="3"/>
      <charset val="129"/>
    </font>
    <font>
      <sz val="10"/>
      <color rgb="FFC00F41"/>
      <name val="LG스마트체 Regular"/>
      <family val="3"/>
      <charset val="129"/>
    </font>
    <font>
      <sz val="10"/>
      <color rgb="FFC00000"/>
      <name val="LG스마트체 Regular"/>
      <family val="3"/>
      <charset val="129"/>
    </font>
    <font>
      <b/>
      <strike/>
      <sz val="11"/>
      <color theme="1"/>
      <name val="LG스마트체 Regular"/>
      <family val="3"/>
      <charset val="129"/>
    </font>
    <font>
      <strike/>
      <sz val="11"/>
      <color theme="1"/>
      <name val="LG스마트체 Regular"/>
      <family val="3"/>
      <charset val="129"/>
    </font>
    <font>
      <b/>
      <sz val="11"/>
      <color rgb="FFC00F41"/>
      <name val="LG스마트체 Regular"/>
      <family val="3"/>
      <charset val="129"/>
    </font>
    <font>
      <b/>
      <sz val="11"/>
      <name val="LG스마트체 Regular"/>
      <family val="3"/>
      <charset val="129"/>
    </font>
    <font>
      <sz val="11"/>
      <name val="LG스마트체 Regular"/>
      <family val="3"/>
      <charset val="129"/>
    </font>
    <font>
      <sz val="11"/>
      <color theme="1" tint="0.499984740745262"/>
      <name val="LG스마트체 Regular"/>
      <family val="3"/>
      <charset val="129"/>
    </font>
    <font>
      <b/>
      <sz val="11"/>
      <color theme="1" tint="0.249977111117893"/>
      <name val="LG스마트체 Regular"/>
      <family val="3"/>
      <charset val="129"/>
    </font>
  </fonts>
  <fills count="17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2"/>
        <bgColor indexed="64"/>
      </patternFill>
    </fill>
    <fill>
      <patternFill patternType="lightUp">
        <bgColor theme="0" tint="-4.9989318521683403E-2"/>
      </patternFill>
    </fill>
    <fill>
      <patternFill patternType="lightUp">
        <bgColor theme="0"/>
      </patternFill>
    </fill>
    <fill>
      <patternFill patternType="lightUp">
        <bgColor theme="4" tint="0.79998168889431442"/>
      </patternFill>
    </fill>
    <fill>
      <patternFill patternType="lightUp">
        <bgColor theme="0" tint="-0.14999847407452621"/>
      </patternFill>
    </fill>
    <fill>
      <patternFill patternType="lightUp">
        <bgColor theme="5" tint="0.79998168889431442"/>
      </patternFill>
    </fill>
    <fill>
      <patternFill patternType="lightUp">
        <bgColor theme="9" tint="0.79998168889431442"/>
      </patternFill>
    </fill>
    <fill>
      <patternFill patternType="solid">
        <fgColor theme="7"/>
        <bgColor indexed="64"/>
      </patternFill>
    </fill>
  </fills>
  <borders count="79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 style="medium">
        <color indexed="64"/>
      </left>
      <right/>
      <top/>
      <bottom style="dotted">
        <color indexed="64"/>
      </bottom>
      <diagonal/>
    </border>
    <border>
      <left/>
      <right/>
      <top/>
      <bottom style="dotted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dotted">
        <color indexed="64"/>
      </top>
      <bottom/>
      <diagonal/>
    </border>
    <border>
      <left/>
      <right/>
      <top style="dotted">
        <color indexed="64"/>
      </top>
      <bottom/>
      <diagonal/>
    </border>
    <border>
      <left style="medium">
        <color indexed="64"/>
      </left>
      <right/>
      <top style="dotted">
        <color indexed="64"/>
      </top>
      <bottom style="dotted">
        <color indexed="64"/>
      </bottom>
      <diagonal/>
    </border>
    <border>
      <left/>
      <right/>
      <top style="dotted">
        <color indexed="64"/>
      </top>
      <bottom style="dotted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dotted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 style="dotted">
        <color indexed="64"/>
      </top>
      <bottom/>
      <diagonal/>
    </border>
    <border>
      <left/>
      <right style="medium">
        <color indexed="64"/>
      </right>
      <top/>
      <bottom style="dotted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hair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hair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/>
      <top style="medium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hair">
        <color indexed="64"/>
      </top>
      <bottom style="dotted">
        <color indexed="64"/>
      </bottom>
      <diagonal/>
    </border>
    <border>
      <left/>
      <right style="medium">
        <color indexed="64"/>
      </right>
      <top style="hair">
        <color indexed="64"/>
      </top>
      <bottom style="dotted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hair">
        <color indexed="64"/>
      </top>
      <bottom style="dotted">
        <color indexed="64"/>
      </bottom>
      <diagonal/>
    </border>
    <border>
      <left style="medium">
        <color indexed="64"/>
      </left>
      <right/>
      <top style="thin">
        <color indexed="64"/>
      </top>
      <bottom style="dotted">
        <color indexed="64"/>
      </bottom>
      <diagonal/>
    </border>
    <border>
      <left/>
      <right style="medium">
        <color indexed="64"/>
      </right>
      <top style="thin">
        <color indexed="64"/>
      </top>
      <bottom style="dotted">
        <color indexed="64"/>
      </bottom>
      <diagonal/>
    </border>
    <border>
      <left style="medium">
        <color indexed="64"/>
      </left>
      <right/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/>
      <top style="hair">
        <color indexed="64"/>
      </top>
      <bottom style="thin">
        <color indexed="64"/>
      </bottom>
      <diagonal/>
    </border>
    <border>
      <left/>
      <right style="medium">
        <color indexed="64"/>
      </right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dotted">
        <color indexed="64"/>
      </top>
      <bottom style="thin">
        <color indexed="64"/>
      </bottom>
      <diagonal/>
    </border>
  </borders>
  <cellStyleXfs count="3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</cellStyleXfs>
  <cellXfs count="603">
    <xf numFmtId="0" fontId="0" fillId="0" borderId="0" xfId="0">
      <alignment vertical="center"/>
    </xf>
    <xf numFmtId="0" fontId="3" fillId="0" borderId="0" xfId="0" applyFont="1">
      <alignment vertical="center"/>
    </xf>
    <xf numFmtId="41" fontId="3" fillId="6" borderId="2" xfId="1" applyFont="1" applyFill="1" applyBorder="1" applyAlignment="1">
      <alignment horizontal="left" vertical="center"/>
    </xf>
    <xf numFmtId="41" fontId="3" fillId="6" borderId="29" xfId="1" applyFont="1" applyFill="1" applyBorder="1" applyAlignment="1">
      <alignment horizontal="left" vertical="center"/>
    </xf>
    <xf numFmtId="0" fontId="3" fillId="0" borderId="33" xfId="0" applyFont="1" applyBorder="1">
      <alignment vertical="center"/>
    </xf>
    <xf numFmtId="0" fontId="4" fillId="8" borderId="3" xfId="0" applyFont="1" applyFill="1" applyBorder="1" applyAlignment="1">
      <alignment horizontal="center" vertical="center"/>
    </xf>
    <xf numFmtId="0" fontId="4" fillId="8" borderId="30" xfId="0" applyFont="1" applyFill="1" applyBorder="1" applyAlignment="1">
      <alignment horizontal="center" vertical="center"/>
    </xf>
    <xf numFmtId="0" fontId="7" fillId="0" borderId="0" xfId="0" applyFont="1">
      <alignment vertical="center"/>
    </xf>
    <xf numFmtId="0" fontId="8" fillId="0" borderId="0" xfId="0" applyFont="1">
      <alignment vertical="center"/>
    </xf>
    <xf numFmtId="0" fontId="9" fillId="0" borderId="0" xfId="0" applyFont="1">
      <alignment vertical="center"/>
    </xf>
    <xf numFmtId="41" fontId="3" fillId="0" borderId="0" xfId="1" applyFont="1" applyBorder="1" applyAlignment="1">
      <alignment horizontal="center" vertical="center"/>
    </xf>
    <xf numFmtId="0" fontId="10" fillId="0" borderId="0" xfId="0" applyFont="1" applyAlignment="1">
      <alignment horizontal="left" vertical="center" indent="1"/>
    </xf>
    <xf numFmtId="0" fontId="10" fillId="0" borderId="0" xfId="0" applyFont="1">
      <alignment vertical="center"/>
    </xf>
    <xf numFmtId="0" fontId="5" fillId="2" borderId="3" xfId="0" applyFont="1" applyFill="1" applyBorder="1" applyAlignment="1">
      <alignment horizontal="center" vertical="center"/>
    </xf>
    <xf numFmtId="41" fontId="5" fillId="0" borderId="41" xfId="1" applyFont="1" applyBorder="1">
      <alignment vertical="center"/>
    </xf>
    <xf numFmtId="177" fontId="3" fillId="0" borderId="42" xfId="0" applyNumberFormat="1" applyFont="1" applyBorder="1">
      <alignment vertical="center"/>
    </xf>
    <xf numFmtId="41" fontId="3" fillId="0" borderId="43" xfId="1" applyFont="1" applyBorder="1">
      <alignment vertical="center"/>
    </xf>
    <xf numFmtId="41" fontId="3" fillId="0" borderId="1" xfId="1" applyFont="1" applyBorder="1">
      <alignment vertical="center"/>
    </xf>
    <xf numFmtId="177" fontId="3" fillId="0" borderId="44" xfId="0" applyNumberFormat="1" applyFont="1" applyBorder="1">
      <alignment vertical="center"/>
    </xf>
    <xf numFmtId="41" fontId="3" fillId="0" borderId="0" xfId="1" applyFont="1" applyBorder="1">
      <alignment vertical="center"/>
    </xf>
    <xf numFmtId="176" fontId="5" fillId="0" borderId="2" xfId="1" applyNumberFormat="1" applyFont="1" applyBorder="1">
      <alignment vertical="center"/>
    </xf>
    <xf numFmtId="176" fontId="3" fillId="0" borderId="29" xfId="1" applyNumberFormat="1" applyFont="1" applyBorder="1">
      <alignment vertical="center"/>
    </xf>
    <xf numFmtId="177" fontId="3" fillId="0" borderId="46" xfId="0" applyNumberFormat="1" applyFont="1" applyBorder="1">
      <alignment vertical="center"/>
    </xf>
    <xf numFmtId="176" fontId="5" fillId="0" borderId="41" xfId="1" applyNumberFormat="1" applyFont="1" applyBorder="1">
      <alignment vertical="center"/>
    </xf>
    <xf numFmtId="176" fontId="3" fillId="0" borderId="43" xfId="1" applyNumberFormat="1" applyFont="1" applyBorder="1">
      <alignment vertical="center"/>
    </xf>
    <xf numFmtId="176" fontId="3" fillId="0" borderId="1" xfId="1" applyNumberFormat="1" applyFont="1" applyBorder="1">
      <alignment vertical="center"/>
    </xf>
    <xf numFmtId="176" fontId="3" fillId="0" borderId="0" xfId="1" applyNumberFormat="1" applyFont="1" applyBorder="1">
      <alignment vertical="center"/>
    </xf>
    <xf numFmtId="176" fontId="11" fillId="0" borderId="2" xfId="1" applyNumberFormat="1" applyFont="1" applyBorder="1">
      <alignment vertical="center"/>
    </xf>
    <xf numFmtId="178" fontId="12" fillId="0" borderId="44" xfId="0" applyNumberFormat="1" applyFont="1" applyBorder="1">
      <alignment vertical="center"/>
    </xf>
    <xf numFmtId="177" fontId="12" fillId="0" borderId="29" xfId="2" applyNumberFormat="1" applyFont="1" applyBorder="1">
      <alignment vertical="center"/>
    </xf>
    <xf numFmtId="178" fontId="12" fillId="0" borderId="46" xfId="0" quotePrefix="1" applyNumberFormat="1" applyFont="1" applyBorder="1">
      <alignment vertical="center"/>
    </xf>
    <xf numFmtId="177" fontId="5" fillId="0" borderId="41" xfId="2" applyNumberFormat="1" applyFont="1" applyBorder="1">
      <alignment vertical="center"/>
    </xf>
    <xf numFmtId="9" fontId="5" fillId="0" borderId="41" xfId="2" applyFont="1" applyBorder="1">
      <alignment vertical="center"/>
    </xf>
    <xf numFmtId="179" fontId="3" fillId="0" borderId="42" xfId="0" applyNumberFormat="1" applyFont="1" applyBorder="1">
      <alignment vertical="center"/>
    </xf>
    <xf numFmtId="10" fontId="3" fillId="0" borderId="43" xfId="2" applyNumberFormat="1" applyFont="1" applyBorder="1">
      <alignment vertical="center"/>
    </xf>
    <xf numFmtId="177" fontId="3" fillId="0" borderId="1" xfId="2" applyNumberFormat="1" applyFont="1" applyBorder="1">
      <alignment vertical="center"/>
    </xf>
    <xf numFmtId="9" fontId="3" fillId="0" borderId="1" xfId="2" applyFont="1" applyBorder="1">
      <alignment vertical="center"/>
    </xf>
    <xf numFmtId="179" fontId="3" fillId="0" borderId="44" xfId="0" applyNumberFormat="1" applyFont="1" applyBorder="1">
      <alignment vertical="center"/>
    </xf>
    <xf numFmtId="10" fontId="3" fillId="0" borderId="0" xfId="2" applyNumberFormat="1" applyFont="1" applyBorder="1">
      <alignment vertical="center"/>
    </xf>
    <xf numFmtId="177" fontId="5" fillId="0" borderId="2" xfId="2" applyNumberFormat="1" applyFont="1" applyBorder="1">
      <alignment vertical="center"/>
    </xf>
    <xf numFmtId="9" fontId="5" fillId="0" borderId="2" xfId="2" applyFont="1" applyBorder="1">
      <alignment vertical="center"/>
    </xf>
    <xf numFmtId="179" fontId="3" fillId="0" borderId="46" xfId="0" applyNumberFormat="1" applyFont="1" applyBorder="1">
      <alignment vertical="center"/>
    </xf>
    <xf numFmtId="10" fontId="3" fillId="0" borderId="29" xfId="2" applyNumberFormat="1" applyFont="1" applyBorder="1">
      <alignment vertical="center"/>
    </xf>
    <xf numFmtId="0" fontId="13" fillId="0" borderId="0" xfId="0" applyFont="1">
      <alignment vertical="center"/>
    </xf>
    <xf numFmtId="9" fontId="3" fillId="0" borderId="0" xfId="2" applyFont="1">
      <alignment vertical="center"/>
    </xf>
    <xf numFmtId="41" fontId="5" fillId="10" borderId="8" xfId="1" applyFont="1" applyFill="1" applyBorder="1" applyAlignment="1">
      <alignment horizontal="right" vertical="center"/>
    </xf>
    <xf numFmtId="41" fontId="14" fillId="10" borderId="9" xfId="1" applyFont="1" applyFill="1" applyBorder="1" applyAlignment="1">
      <alignment horizontal="right" vertical="center"/>
    </xf>
    <xf numFmtId="41" fontId="5" fillId="10" borderId="9" xfId="1" applyFont="1" applyFill="1" applyBorder="1">
      <alignment vertical="center"/>
    </xf>
    <xf numFmtId="41" fontId="5" fillId="2" borderId="9" xfId="1" applyFont="1" applyFill="1" applyBorder="1">
      <alignment vertical="center"/>
    </xf>
    <xf numFmtId="41" fontId="3" fillId="11" borderId="1" xfId="1" applyFont="1" applyFill="1" applyBorder="1" applyAlignment="1">
      <alignment horizontal="right" vertical="center"/>
    </xf>
    <xf numFmtId="41" fontId="15" fillId="11" borderId="0" xfId="1" applyFont="1" applyFill="1" applyBorder="1" applyAlignment="1">
      <alignment horizontal="right" vertical="center"/>
    </xf>
    <xf numFmtId="41" fontId="3" fillId="11" borderId="0" xfId="1" applyFont="1" applyFill="1" applyBorder="1">
      <alignment vertical="center"/>
    </xf>
    <xf numFmtId="41" fontId="3" fillId="6" borderId="0" xfId="1" applyFont="1" applyFill="1" applyBorder="1">
      <alignment vertical="center"/>
    </xf>
    <xf numFmtId="41" fontId="5" fillId="10" borderId="13" xfId="1" applyFont="1" applyFill="1" applyBorder="1" applyAlignment="1">
      <alignment horizontal="right" vertical="center"/>
    </xf>
    <xf numFmtId="41" fontId="14" fillId="10" borderId="14" xfId="1" applyFont="1" applyFill="1" applyBorder="1" applyAlignment="1">
      <alignment horizontal="right" vertical="center"/>
    </xf>
    <xf numFmtId="41" fontId="5" fillId="10" borderId="14" xfId="1" applyFont="1" applyFill="1" applyBorder="1">
      <alignment vertical="center"/>
    </xf>
    <xf numFmtId="41" fontId="5" fillId="2" borderId="14" xfId="1" applyFont="1" applyFill="1" applyBorder="1">
      <alignment vertical="center"/>
    </xf>
    <xf numFmtId="41" fontId="5" fillId="10" borderId="1" xfId="1" applyFont="1" applyFill="1" applyBorder="1" applyAlignment="1">
      <alignment horizontal="right" vertical="center"/>
    </xf>
    <xf numFmtId="41" fontId="14" fillId="10" borderId="0" xfId="1" applyFont="1" applyFill="1" applyBorder="1" applyAlignment="1">
      <alignment horizontal="right" vertical="center"/>
    </xf>
    <xf numFmtId="41" fontId="5" fillId="10" borderId="0" xfId="1" applyFont="1" applyFill="1" applyBorder="1">
      <alignment vertical="center"/>
    </xf>
    <xf numFmtId="41" fontId="5" fillId="2" borderId="0" xfId="1" applyFont="1" applyFill="1" applyBorder="1">
      <alignment vertical="center"/>
    </xf>
    <xf numFmtId="41" fontId="5" fillId="10" borderId="10" xfId="1" applyFont="1" applyFill="1" applyBorder="1" applyAlignment="1">
      <alignment horizontal="right" vertical="center"/>
    </xf>
    <xf numFmtId="41" fontId="14" fillId="10" borderId="11" xfId="1" applyFont="1" applyFill="1" applyBorder="1" applyAlignment="1">
      <alignment horizontal="right" vertical="center"/>
    </xf>
    <xf numFmtId="41" fontId="5" fillId="10" borderId="11" xfId="1" applyFont="1" applyFill="1" applyBorder="1">
      <alignment vertical="center"/>
    </xf>
    <xf numFmtId="41" fontId="5" fillId="2" borderId="11" xfId="1" applyFont="1" applyFill="1" applyBorder="1">
      <alignment vertical="center"/>
    </xf>
    <xf numFmtId="41" fontId="3" fillId="10" borderId="1" xfId="1" applyFont="1" applyFill="1" applyBorder="1" applyAlignment="1">
      <alignment horizontal="right" vertical="center"/>
    </xf>
    <xf numFmtId="41" fontId="15" fillId="10" borderId="0" xfId="1" applyFont="1" applyFill="1" applyBorder="1" applyAlignment="1">
      <alignment horizontal="right" vertical="center"/>
    </xf>
    <xf numFmtId="41" fontId="15" fillId="10" borderId="0" xfId="1" applyFont="1" applyFill="1" applyBorder="1">
      <alignment vertical="center"/>
    </xf>
    <xf numFmtId="41" fontId="15" fillId="2" borderId="0" xfId="1" applyFont="1" applyFill="1" applyBorder="1">
      <alignment vertical="center"/>
    </xf>
    <xf numFmtId="41" fontId="3" fillId="10" borderId="0" xfId="1" applyFont="1" applyFill="1" applyBorder="1">
      <alignment vertical="center"/>
    </xf>
    <xf numFmtId="41" fontId="3" fillId="2" borderId="0" xfId="1" applyFont="1" applyFill="1" applyBorder="1">
      <alignment vertical="center"/>
    </xf>
    <xf numFmtId="41" fontId="6" fillId="10" borderId="1" xfId="1" applyFont="1" applyFill="1" applyBorder="1" applyAlignment="1">
      <alignment horizontal="right" vertical="center"/>
    </xf>
    <xf numFmtId="41" fontId="6" fillId="10" borderId="0" xfId="1" applyFont="1" applyFill="1" applyBorder="1" applyAlignment="1">
      <alignment horizontal="right" vertical="center"/>
    </xf>
    <xf numFmtId="41" fontId="6" fillId="10" borderId="0" xfId="1" applyFont="1" applyFill="1" applyBorder="1">
      <alignment vertical="center"/>
    </xf>
    <xf numFmtId="41" fontId="6" fillId="2" borderId="0" xfId="1" applyFont="1" applyFill="1" applyBorder="1">
      <alignment vertical="center"/>
    </xf>
    <xf numFmtId="41" fontId="6" fillId="10" borderId="15" xfId="1" applyFont="1" applyFill="1" applyBorder="1" applyAlignment="1">
      <alignment horizontal="right" vertical="center"/>
    </xf>
    <xf numFmtId="41" fontId="6" fillId="10" borderId="16" xfId="1" applyFont="1" applyFill="1" applyBorder="1" applyAlignment="1">
      <alignment horizontal="right" vertical="center"/>
    </xf>
    <xf numFmtId="41" fontId="6" fillId="10" borderId="16" xfId="1" applyFont="1" applyFill="1" applyBorder="1">
      <alignment vertical="center"/>
    </xf>
    <xf numFmtId="41" fontId="6" fillId="2" borderId="16" xfId="1" applyFont="1" applyFill="1" applyBorder="1">
      <alignment vertical="center"/>
    </xf>
    <xf numFmtId="41" fontId="5" fillId="10" borderId="17" xfId="1" applyFont="1" applyFill="1" applyBorder="1" applyAlignment="1">
      <alignment horizontal="right" vertical="center"/>
    </xf>
    <xf numFmtId="41" fontId="14" fillId="10" borderId="18" xfId="1" applyFont="1" applyFill="1" applyBorder="1" applyAlignment="1">
      <alignment horizontal="right" vertical="center"/>
    </xf>
    <xf numFmtId="41" fontId="5" fillId="10" borderId="18" xfId="1" applyFont="1" applyFill="1" applyBorder="1">
      <alignment vertical="center"/>
    </xf>
    <xf numFmtId="41" fontId="5" fillId="2" borderId="18" xfId="1" applyFont="1" applyFill="1" applyBorder="1">
      <alignment vertical="center"/>
    </xf>
    <xf numFmtId="41" fontId="5" fillId="10" borderId="19" xfId="1" applyFont="1" applyFill="1" applyBorder="1" applyAlignment="1">
      <alignment horizontal="right" vertical="center"/>
    </xf>
    <xf numFmtId="41" fontId="14" fillId="10" borderId="20" xfId="1" applyFont="1" applyFill="1" applyBorder="1" applyAlignment="1">
      <alignment horizontal="right" vertical="center"/>
    </xf>
    <xf numFmtId="41" fontId="5" fillId="10" borderId="20" xfId="1" applyFont="1" applyFill="1" applyBorder="1">
      <alignment vertical="center"/>
    </xf>
    <xf numFmtId="41" fontId="5" fillId="2" borderId="20" xfId="1" applyFont="1" applyFill="1" applyBorder="1">
      <alignment vertical="center"/>
    </xf>
    <xf numFmtId="41" fontId="3" fillId="11" borderId="10" xfId="1" applyFont="1" applyFill="1" applyBorder="1" applyAlignment="1">
      <alignment horizontal="right" vertical="center"/>
    </xf>
    <xf numFmtId="41" fontId="15" fillId="11" borderId="11" xfId="1" applyFont="1" applyFill="1" applyBorder="1" applyAlignment="1">
      <alignment horizontal="right" vertical="center"/>
    </xf>
    <xf numFmtId="41" fontId="3" fillId="11" borderId="11" xfId="1" applyFont="1" applyFill="1" applyBorder="1">
      <alignment vertical="center"/>
    </xf>
    <xf numFmtId="41" fontId="3" fillId="6" borderId="11" xfId="1" applyFont="1" applyFill="1" applyBorder="1">
      <alignment vertical="center"/>
    </xf>
    <xf numFmtId="176" fontId="5" fillId="12" borderId="13" xfId="1" applyNumberFormat="1" applyFont="1" applyFill="1" applyBorder="1" applyAlignment="1">
      <alignment horizontal="right" vertical="center"/>
    </xf>
    <xf numFmtId="176" fontId="5" fillId="12" borderId="14" xfId="1" applyNumberFormat="1" applyFont="1" applyFill="1" applyBorder="1" applyAlignment="1">
      <alignment horizontal="right" vertical="center"/>
    </xf>
    <xf numFmtId="176" fontId="14" fillId="12" borderId="14" xfId="1" applyNumberFormat="1" applyFont="1" applyFill="1" applyBorder="1">
      <alignment vertical="center"/>
    </xf>
    <xf numFmtId="176" fontId="14" fillId="3" borderId="14" xfId="1" applyNumberFormat="1" applyFont="1" applyFill="1" applyBorder="1">
      <alignment vertical="center"/>
    </xf>
    <xf numFmtId="176" fontId="3" fillId="11" borderId="1" xfId="1" applyNumberFormat="1" applyFont="1" applyFill="1" applyBorder="1" applyAlignment="1">
      <alignment horizontal="right" vertical="center"/>
    </xf>
    <xf numFmtId="176" fontId="15" fillId="11" borderId="0" xfId="1" applyNumberFormat="1" applyFont="1" applyFill="1" applyBorder="1" applyAlignment="1">
      <alignment horizontal="right" vertical="center"/>
    </xf>
    <xf numFmtId="176" fontId="15" fillId="11" borderId="11" xfId="1" applyNumberFormat="1" applyFont="1" applyFill="1" applyBorder="1">
      <alignment vertical="center"/>
    </xf>
    <xf numFmtId="176" fontId="15" fillId="6" borderId="11" xfId="1" applyNumberFormat="1" applyFont="1" applyFill="1" applyBorder="1">
      <alignment vertical="center"/>
    </xf>
    <xf numFmtId="176" fontId="15" fillId="11" borderId="0" xfId="1" applyNumberFormat="1" applyFont="1" applyFill="1" applyBorder="1">
      <alignment vertical="center"/>
    </xf>
    <xf numFmtId="176" fontId="15" fillId="6" borderId="0" xfId="1" applyNumberFormat="1" applyFont="1" applyFill="1" applyBorder="1">
      <alignment vertical="center"/>
    </xf>
    <xf numFmtId="177" fontId="5" fillId="13" borderId="17" xfId="2" applyNumberFormat="1" applyFont="1" applyFill="1" applyBorder="1" applyAlignment="1">
      <alignment horizontal="right" vertical="center"/>
    </xf>
    <xf numFmtId="177" fontId="5" fillId="13" borderId="18" xfId="2" applyNumberFormat="1" applyFont="1" applyFill="1" applyBorder="1" applyAlignment="1">
      <alignment horizontal="right" vertical="center"/>
    </xf>
    <xf numFmtId="176" fontId="14" fillId="13" borderId="18" xfId="1" applyNumberFormat="1" applyFont="1" applyFill="1" applyBorder="1">
      <alignment vertical="center"/>
    </xf>
    <xf numFmtId="176" fontId="14" fillId="7" borderId="18" xfId="1" applyNumberFormat="1" applyFont="1" applyFill="1" applyBorder="1">
      <alignment vertical="center"/>
    </xf>
    <xf numFmtId="177" fontId="5" fillId="13" borderId="13" xfId="2" applyNumberFormat="1" applyFont="1" applyFill="1" applyBorder="1" applyAlignment="1">
      <alignment horizontal="right" vertical="center"/>
    </xf>
    <xf numFmtId="177" fontId="5" fillId="13" borderId="14" xfId="2" applyNumberFormat="1" applyFont="1" applyFill="1" applyBorder="1" applyAlignment="1">
      <alignment horizontal="right" vertical="center"/>
    </xf>
    <xf numFmtId="176" fontId="14" fillId="13" borderId="14" xfId="1" applyNumberFormat="1" applyFont="1" applyFill="1" applyBorder="1">
      <alignment vertical="center"/>
    </xf>
    <xf numFmtId="177" fontId="14" fillId="7" borderId="14" xfId="2" applyNumberFormat="1" applyFont="1" applyFill="1" applyBorder="1">
      <alignment vertical="center"/>
    </xf>
    <xf numFmtId="177" fontId="3" fillId="11" borderId="10" xfId="2" applyNumberFormat="1" applyFont="1" applyFill="1" applyBorder="1" applyAlignment="1">
      <alignment horizontal="right" vertical="center"/>
    </xf>
    <xf numFmtId="177" fontId="3" fillId="11" borderId="11" xfId="2" applyNumberFormat="1" applyFont="1" applyFill="1" applyBorder="1" applyAlignment="1">
      <alignment horizontal="right" vertical="center"/>
    </xf>
    <xf numFmtId="177" fontId="3" fillId="11" borderId="11" xfId="2" applyNumberFormat="1" applyFont="1" applyFill="1" applyBorder="1">
      <alignment vertical="center"/>
    </xf>
    <xf numFmtId="177" fontId="3" fillId="6" borderId="11" xfId="2" applyNumberFormat="1" applyFont="1" applyFill="1" applyBorder="1">
      <alignment vertical="center"/>
    </xf>
    <xf numFmtId="177" fontId="3" fillId="11" borderId="2" xfId="2" applyNumberFormat="1" applyFont="1" applyFill="1" applyBorder="1" applyAlignment="1">
      <alignment horizontal="right" vertical="center"/>
    </xf>
    <xf numFmtId="177" fontId="3" fillId="11" borderId="29" xfId="2" applyNumberFormat="1" applyFont="1" applyFill="1" applyBorder="1" applyAlignment="1">
      <alignment horizontal="right" vertical="center"/>
    </xf>
    <xf numFmtId="177" fontId="3" fillId="11" borderId="29" xfId="2" applyNumberFormat="1" applyFont="1" applyFill="1" applyBorder="1">
      <alignment vertical="center"/>
    </xf>
    <xf numFmtId="177" fontId="3" fillId="6" borderId="29" xfId="2" applyNumberFormat="1" applyFont="1" applyFill="1" applyBorder="1">
      <alignment vertical="center"/>
    </xf>
    <xf numFmtId="41" fontId="5" fillId="10" borderId="21" xfId="1" applyFont="1" applyFill="1" applyBorder="1" applyAlignment="1">
      <alignment horizontal="right" vertical="center"/>
    </xf>
    <xf numFmtId="41" fontId="14" fillId="10" borderId="22" xfId="1" applyFont="1" applyFill="1" applyBorder="1" applyAlignment="1">
      <alignment horizontal="right" vertical="center"/>
    </xf>
    <xf numFmtId="41" fontId="5" fillId="10" borderId="22" xfId="1" applyFont="1" applyFill="1" applyBorder="1">
      <alignment vertical="center"/>
    </xf>
    <xf numFmtId="41" fontId="5" fillId="2" borderId="22" xfId="1" applyFont="1" applyFill="1" applyBorder="1">
      <alignment vertical="center"/>
    </xf>
    <xf numFmtId="41" fontId="3" fillId="10" borderId="19" xfId="1" applyFont="1" applyFill="1" applyBorder="1" applyAlignment="1">
      <alignment horizontal="right" vertical="center"/>
    </xf>
    <xf numFmtId="41" fontId="15" fillId="10" borderId="20" xfId="1" applyFont="1" applyFill="1" applyBorder="1" applyAlignment="1">
      <alignment horizontal="right" vertical="center"/>
    </xf>
    <xf numFmtId="41" fontId="3" fillId="10" borderId="20" xfId="1" applyFont="1" applyFill="1" applyBorder="1">
      <alignment vertical="center"/>
    </xf>
    <xf numFmtId="41" fontId="3" fillId="2" borderId="20" xfId="1" applyFont="1" applyFill="1" applyBorder="1">
      <alignment vertical="center"/>
    </xf>
    <xf numFmtId="41" fontId="3" fillId="11" borderId="15" xfId="1" applyFont="1" applyFill="1" applyBorder="1" applyAlignment="1">
      <alignment horizontal="right" vertical="center"/>
    </xf>
    <xf numFmtId="41" fontId="15" fillId="11" borderId="16" xfId="1" applyFont="1" applyFill="1" applyBorder="1" applyAlignment="1">
      <alignment horizontal="right" vertical="center"/>
    </xf>
    <xf numFmtId="41" fontId="3" fillId="11" borderId="16" xfId="1" applyFont="1" applyFill="1" applyBorder="1">
      <alignment vertical="center"/>
    </xf>
    <xf numFmtId="41" fontId="3" fillId="6" borderId="16" xfId="1" applyFont="1" applyFill="1" applyBorder="1">
      <alignment vertical="center"/>
    </xf>
    <xf numFmtId="41" fontId="3" fillId="11" borderId="23" xfId="1" applyFont="1" applyFill="1" applyBorder="1" applyAlignment="1">
      <alignment horizontal="right" vertical="center"/>
    </xf>
    <xf numFmtId="41" fontId="3" fillId="11" borderId="24" xfId="1" applyFont="1" applyFill="1" applyBorder="1" applyAlignment="1">
      <alignment horizontal="right" vertical="center"/>
    </xf>
    <xf numFmtId="41" fontId="3" fillId="11" borderId="24" xfId="1" applyFont="1" applyFill="1" applyBorder="1">
      <alignment vertical="center"/>
    </xf>
    <xf numFmtId="41" fontId="3" fillId="6" borderId="24" xfId="1" applyFont="1" applyFill="1" applyBorder="1">
      <alignment vertical="center"/>
    </xf>
    <xf numFmtId="41" fontId="6" fillId="11" borderId="1" xfId="1" applyFont="1" applyFill="1" applyBorder="1" applyAlignment="1">
      <alignment horizontal="right" vertical="center"/>
    </xf>
    <xf numFmtId="41" fontId="6" fillId="11" borderId="0" xfId="1" applyFont="1" applyFill="1" applyBorder="1" applyAlignment="1">
      <alignment horizontal="right" vertical="center"/>
    </xf>
    <xf numFmtId="41" fontId="6" fillId="11" borderId="0" xfId="1" applyFont="1" applyFill="1" applyBorder="1">
      <alignment vertical="center"/>
    </xf>
    <xf numFmtId="41" fontId="6" fillId="6" borderId="0" xfId="1" applyFont="1" applyFill="1" applyBorder="1">
      <alignment vertical="center"/>
    </xf>
    <xf numFmtId="41" fontId="6" fillId="11" borderId="15" xfId="1" applyFont="1" applyFill="1" applyBorder="1" applyAlignment="1">
      <alignment horizontal="right" vertical="center"/>
    </xf>
    <xf numFmtId="41" fontId="6" fillId="11" borderId="16" xfId="1" applyFont="1" applyFill="1" applyBorder="1" applyAlignment="1">
      <alignment horizontal="right" vertical="center"/>
    </xf>
    <xf numFmtId="41" fontId="6" fillId="11" borderId="16" xfId="1" applyFont="1" applyFill="1" applyBorder="1">
      <alignment vertical="center"/>
    </xf>
    <xf numFmtId="41" fontId="6" fillId="6" borderId="16" xfId="1" applyFont="1" applyFill="1" applyBorder="1">
      <alignment vertical="center"/>
    </xf>
    <xf numFmtId="41" fontId="6" fillId="6" borderId="39" xfId="1" applyFont="1" applyFill="1" applyBorder="1">
      <alignment vertical="center"/>
    </xf>
    <xf numFmtId="41" fontId="3" fillId="11" borderId="0" xfId="1" applyFont="1" applyFill="1" applyBorder="1" applyAlignment="1">
      <alignment horizontal="right" vertical="center"/>
    </xf>
    <xf numFmtId="41" fontId="16" fillId="11" borderId="1" xfId="1" applyFont="1" applyFill="1" applyBorder="1" applyAlignment="1">
      <alignment horizontal="right" vertical="center"/>
    </xf>
    <xf numFmtId="41" fontId="16" fillId="11" borderId="0" xfId="1" applyFont="1" applyFill="1" applyBorder="1" applyAlignment="1">
      <alignment horizontal="right" vertical="center"/>
    </xf>
    <xf numFmtId="41" fontId="16" fillId="11" borderId="0" xfId="1" applyFont="1" applyFill="1" applyBorder="1">
      <alignment vertical="center"/>
    </xf>
    <xf numFmtId="41" fontId="16" fillId="6" borderId="0" xfId="1" applyFont="1" applyFill="1" applyBorder="1">
      <alignment vertical="center"/>
    </xf>
    <xf numFmtId="41" fontId="16" fillId="11" borderId="15" xfId="1" applyFont="1" applyFill="1" applyBorder="1" applyAlignment="1">
      <alignment horizontal="right" vertical="center"/>
    </xf>
    <xf numFmtId="41" fontId="16" fillId="11" borderId="16" xfId="1" applyFont="1" applyFill="1" applyBorder="1" applyAlignment="1">
      <alignment horizontal="right" vertical="center"/>
    </xf>
    <xf numFmtId="41" fontId="16" fillId="11" borderId="16" xfId="1" applyFont="1" applyFill="1" applyBorder="1">
      <alignment vertical="center"/>
    </xf>
    <xf numFmtId="41" fontId="16" fillId="6" borderId="16" xfId="1" applyFont="1" applyFill="1" applyBorder="1">
      <alignment vertical="center"/>
    </xf>
    <xf numFmtId="41" fontId="16" fillId="6" borderId="39" xfId="1" applyFont="1" applyFill="1" applyBorder="1">
      <alignment vertical="center"/>
    </xf>
    <xf numFmtId="41" fontId="16" fillId="11" borderId="25" xfId="1" applyFont="1" applyFill="1" applyBorder="1" applyAlignment="1">
      <alignment horizontal="right" vertical="center"/>
    </xf>
    <xf numFmtId="41" fontId="16" fillId="11" borderId="26" xfId="1" applyFont="1" applyFill="1" applyBorder="1" applyAlignment="1">
      <alignment horizontal="right" vertical="center"/>
    </xf>
    <xf numFmtId="41" fontId="16" fillId="11" borderId="26" xfId="1" applyFont="1" applyFill="1" applyBorder="1">
      <alignment vertical="center"/>
    </xf>
    <xf numFmtId="41" fontId="16" fillId="6" borderId="26" xfId="1" applyFont="1" applyFill="1" applyBorder="1">
      <alignment vertical="center"/>
    </xf>
    <xf numFmtId="176" fontId="5" fillId="14" borderId="19" xfId="1" applyNumberFormat="1" applyFont="1" applyFill="1" applyBorder="1" applyAlignment="1">
      <alignment horizontal="right" vertical="center"/>
    </xf>
    <xf numFmtId="176" fontId="5" fillId="14" borderId="20" xfId="1" applyNumberFormat="1" applyFont="1" applyFill="1" applyBorder="1" applyAlignment="1">
      <alignment horizontal="right" vertical="center"/>
    </xf>
    <xf numFmtId="176" fontId="5" fillId="14" borderId="20" xfId="1" applyNumberFormat="1" applyFont="1" applyFill="1" applyBorder="1">
      <alignment vertical="center"/>
    </xf>
    <xf numFmtId="176" fontId="5" fillId="4" borderId="20" xfId="1" applyNumberFormat="1" applyFont="1" applyFill="1" applyBorder="1">
      <alignment vertical="center"/>
    </xf>
    <xf numFmtId="176" fontId="3" fillId="11" borderId="10" xfId="1" applyNumberFormat="1" applyFont="1" applyFill="1" applyBorder="1" applyAlignment="1">
      <alignment horizontal="right" vertical="center"/>
    </xf>
    <xf numFmtId="176" fontId="3" fillId="11" borderId="11" xfId="1" applyNumberFormat="1" applyFont="1" applyFill="1" applyBorder="1" applyAlignment="1">
      <alignment horizontal="right" vertical="center"/>
    </xf>
    <xf numFmtId="176" fontId="3" fillId="11" borderId="11" xfId="1" applyNumberFormat="1" applyFont="1" applyFill="1" applyBorder="1">
      <alignment vertical="center"/>
    </xf>
    <xf numFmtId="176" fontId="3" fillId="6" borderId="11" xfId="1" applyNumberFormat="1" applyFont="1" applyFill="1" applyBorder="1">
      <alignment vertical="center"/>
    </xf>
    <xf numFmtId="176" fontId="3" fillId="11" borderId="12" xfId="1" applyNumberFormat="1" applyFont="1" applyFill="1" applyBorder="1" applyAlignment="1">
      <alignment horizontal="right" vertical="center"/>
    </xf>
    <xf numFmtId="176" fontId="3" fillId="11" borderId="4" xfId="1" applyNumberFormat="1" applyFont="1" applyFill="1" applyBorder="1" applyAlignment="1">
      <alignment horizontal="right" vertical="center"/>
    </xf>
    <xf numFmtId="176" fontId="3" fillId="11" borderId="4" xfId="1" applyNumberFormat="1" applyFont="1" applyFill="1" applyBorder="1">
      <alignment vertical="center"/>
    </xf>
    <xf numFmtId="2" fontId="3" fillId="6" borderId="4" xfId="1" applyNumberFormat="1" applyFont="1" applyFill="1" applyBorder="1">
      <alignment vertical="center"/>
    </xf>
    <xf numFmtId="177" fontId="5" fillId="13" borderId="14" xfId="2" applyNumberFormat="1" applyFont="1" applyFill="1" applyBorder="1">
      <alignment vertical="center"/>
    </xf>
    <xf numFmtId="177" fontId="5" fillId="7" borderId="14" xfId="2" applyNumberFormat="1" applyFont="1" applyFill="1" applyBorder="1">
      <alignment vertical="center"/>
    </xf>
    <xf numFmtId="41" fontId="3" fillId="11" borderId="50" xfId="1" applyFont="1" applyFill="1" applyBorder="1" applyAlignment="1">
      <alignment horizontal="right" vertical="center"/>
    </xf>
    <xf numFmtId="41" fontId="3" fillId="11" borderId="11" xfId="1" applyFont="1" applyFill="1" applyBorder="1" applyAlignment="1">
      <alignment horizontal="right" vertical="center"/>
    </xf>
    <xf numFmtId="41" fontId="3" fillId="11" borderId="34" xfId="1" applyFont="1" applyFill="1" applyBorder="1" applyAlignment="1">
      <alignment horizontal="right" vertical="center"/>
    </xf>
    <xf numFmtId="10" fontId="5" fillId="15" borderId="48" xfId="2" applyNumberFormat="1" applyFont="1" applyFill="1" applyBorder="1" applyAlignment="1">
      <alignment horizontal="right" vertical="center"/>
    </xf>
    <xf numFmtId="10" fontId="14" fillId="15" borderId="9" xfId="2" applyNumberFormat="1" applyFont="1" applyFill="1" applyBorder="1" applyAlignment="1">
      <alignment horizontal="right" vertical="center"/>
    </xf>
    <xf numFmtId="10" fontId="5" fillId="15" borderId="9" xfId="2" applyNumberFormat="1" applyFont="1" applyFill="1" applyBorder="1">
      <alignment vertical="center"/>
    </xf>
    <xf numFmtId="10" fontId="5" fillId="5" borderId="9" xfId="2" applyNumberFormat="1" applyFont="1" applyFill="1" applyBorder="1">
      <alignment vertical="center"/>
    </xf>
    <xf numFmtId="10" fontId="5" fillId="15" borderId="34" xfId="2" applyNumberFormat="1" applyFont="1" applyFill="1" applyBorder="1" applyAlignment="1">
      <alignment horizontal="right" vertical="center"/>
    </xf>
    <xf numFmtId="10" fontId="14" fillId="15" borderId="0" xfId="2" applyNumberFormat="1" applyFont="1" applyFill="1" applyBorder="1" applyAlignment="1">
      <alignment horizontal="right" vertical="center"/>
    </xf>
    <xf numFmtId="10" fontId="5" fillId="15" borderId="0" xfId="2" applyNumberFormat="1" applyFont="1" applyFill="1" applyBorder="1">
      <alignment vertical="center"/>
    </xf>
    <xf numFmtId="10" fontId="5" fillId="5" borderId="0" xfId="2" applyNumberFormat="1" applyFont="1" applyFill="1" applyBorder="1">
      <alignment vertical="center"/>
    </xf>
    <xf numFmtId="41" fontId="3" fillId="11" borderId="12" xfId="1" applyFont="1" applyFill="1" applyBorder="1" applyAlignment="1">
      <alignment horizontal="right" vertical="center"/>
    </xf>
    <xf numFmtId="41" fontId="15" fillId="11" borderId="4" xfId="1" applyFont="1" applyFill="1" applyBorder="1" applyAlignment="1">
      <alignment horizontal="right" vertical="center"/>
    </xf>
    <xf numFmtId="41" fontId="3" fillId="11" borderId="4" xfId="1" applyFont="1" applyFill="1" applyBorder="1">
      <alignment vertical="center"/>
    </xf>
    <xf numFmtId="41" fontId="3" fillId="6" borderId="4" xfId="1" applyFont="1" applyFill="1" applyBorder="1">
      <alignment vertical="center"/>
    </xf>
    <xf numFmtId="10" fontId="5" fillId="13" borderId="31" xfId="2" applyNumberFormat="1" applyFont="1" applyFill="1" applyBorder="1" applyAlignment="1">
      <alignment horizontal="right" vertical="center"/>
    </xf>
    <xf numFmtId="10" fontId="14" fillId="13" borderId="28" xfId="2" applyNumberFormat="1" applyFont="1" applyFill="1" applyBorder="1" applyAlignment="1">
      <alignment horizontal="right" vertical="center"/>
    </xf>
    <xf numFmtId="10" fontId="14" fillId="13" borderId="28" xfId="2" applyNumberFormat="1" applyFont="1" applyFill="1" applyBorder="1">
      <alignment vertical="center"/>
    </xf>
    <xf numFmtId="10" fontId="14" fillId="7" borderId="28" xfId="2" applyNumberFormat="1" applyFont="1" applyFill="1" applyBorder="1">
      <alignment vertical="center"/>
    </xf>
    <xf numFmtId="10" fontId="5" fillId="13" borderId="57" xfId="2" applyNumberFormat="1" applyFont="1" applyFill="1" applyBorder="1" applyAlignment="1">
      <alignment horizontal="right" vertical="center"/>
    </xf>
    <xf numFmtId="10" fontId="5" fillId="13" borderId="14" xfId="2" applyNumberFormat="1" applyFont="1" applyFill="1" applyBorder="1" applyAlignment="1">
      <alignment horizontal="right" vertical="center"/>
    </xf>
    <xf numFmtId="10" fontId="5" fillId="13" borderId="14" xfId="2" applyNumberFormat="1" applyFont="1" applyFill="1" applyBorder="1">
      <alignment vertical="center"/>
    </xf>
    <xf numFmtId="10" fontId="5" fillId="7" borderId="14" xfId="2" applyNumberFormat="1" applyFont="1" applyFill="1" applyBorder="1">
      <alignment vertical="center"/>
    </xf>
    <xf numFmtId="41" fontId="3" fillId="6" borderId="59" xfId="1" applyFont="1" applyFill="1" applyBorder="1" applyAlignment="1">
      <alignment horizontal="left" vertical="center"/>
    </xf>
    <xf numFmtId="41" fontId="3" fillId="11" borderId="60" xfId="1" applyFont="1" applyFill="1" applyBorder="1" applyAlignment="1">
      <alignment horizontal="right" vertical="center"/>
    </xf>
    <xf numFmtId="41" fontId="15" fillId="11" borderId="29" xfId="1" applyFont="1" applyFill="1" applyBorder="1" applyAlignment="1">
      <alignment horizontal="right" vertical="center"/>
    </xf>
    <xf numFmtId="41" fontId="3" fillId="11" borderId="29" xfId="1" applyFont="1" applyFill="1" applyBorder="1">
      <alignment vertical="center"/>
    </xf>
    <xf numFmtId="41" fontId="3" fillId="6" borderId="29" xfId="1" applyFont="1" applyFill="1" applyBorder="1">
      <alignment vertical="center"/>
    </xf>
    <xf numFmtId="178" fontId="3" fillId="0" borderId="44" xfId="0" applyNumberFormat="1" applyFont="1" applyBorder="1">
      <alignment vertical="center"/>
    </xf>
    <xf numFmtId="177" fontId="3" fillId="0" borderId="29" xfId="2" applyNumberFormat="1" applyFont="1" applyBorder="1">
      <alignment vertical="center"/>
    </xf>
    <xf numFmtId="178" fontId="3" fillId="0" borderId="46" xfId="0" quotePrefix="1" applyNumberFormat="1" applyFont="1" applyBorder="1">
      <alignment vertical="center"/>
    </xf>
    <xf numFmtId="176" fontId="14" fillId="7" borderId="14" xfId="1" applyNumberFormat="1" applyFont="1" applyFill="1" applyBorder="1">
      <alignment vertical="center"/>
    </xf>
    <xf numFmtId="0" fontId="3" fillId="4" borderId="0" xfId="0" applyFont="1" applyFill="1">
      <alignment vertical="center"/>
    </xf>
    <xf numFmtId="9" fontId="3" fillId="0" borderId="33" xfId="2" applyFont="1" applyBorder="1">
      <alignment vertical="center"/>
    </xf>
    <xf numFmtId="0" fontId="3" fillId="0" borderId="36" xfId="0" applyFont="1" applyBorder="1" applyAlignment="1">
      <alignment horizontal="center" vertical="center"/>
    </xf>
    <xf numFmtId="0" fontId="3" fillId="0" borderId="35" xfId="0" applyFont="1" applyBorder="1" applyAlignment="1">
      <alignment horizontal="center" vertical="center"/>
    </xf>
    <xf numFmtId="0" fontId="3" fillId="0" borderId="69" xfId="0" applyFont="1" applyBorder="1" applyAlignment="1">
      <alignment horizontal="center" vertical="center"/>
    </xf>
    <xf numFmtId="41" fontId="3" fillId="11" borderId="16" xfId="1" applyFont="1" applyFill="1" applyBorder="1" applyAlignment="1">
      <alignment horizontal="right" vertical="center"/>
    </xf>
    <xf numFmtId="41" fontId="3" fillId="6" borderId="39" xfId="1" applyFont="1" applyFill="1" applyBorder="1">
      <alignment vertical="center"/>
    </xf>
    <xf numFmtId="0" fontId="5" fillId="0" borderId="0" xfId="0" applyFont="1" applyAlignment="1">
      <alignment horizontal="left" vertical="center"/>
    </xf>
    <xf numFmtId="177" fontId="5" fillId="0" borderId="0" xfId="2" applyNumberFormat="1" applyFont="1" applyBorder="1">
      <alignment vertical="center"/>
    </xf>
    <xf numFmtId="9" fontId="5" fillId="0" borderId="0" xfId="2" applyFont="1" applyBorder="1">
      <alignment vertical="center"/>
    </xf>
    <xf numFmtId="179" fontId="3" fillId="0" borderId="0" xfId="0" applyNumberFormat="1" applyFont="1">
      <alignment vertical="center"/>
    </xf>
    <xf numFmtId="176" fontId="3" fillId="6" borderId="10" xfId="1" applyNumberFormat="1" applyFont="1" applyFill="1" applyBorder="1" applyAlignment="1">
      <alignment horizontal="right" vertical="center"/>
    </xf>
    <xf numFmtId="176" fontId="3" fillId="6" borderId="49" xfId="1" applyNumberFormat="1" applyFont="1" applyFill="1" applyBorder="1" applyAlignment="1">
      <alignment horizontal="right" vertical="center"/>
    </xf>
    <xf numFmtId="176" fontId="3" fillId="6" borderId="12" xfId="1" applyNumberFormat="1" applyFont="1" applyFill="1" applyBorder="1" applyAlignment="1">
      <alignment horizontal="right" vertical="center"/>
    </xf>
    <xf numFmtId="176" fontId="3" fillId="6" borderId="51" xfId="1" applyNumberFormat="1" applyFont="1" applyFill="1" applyBorder="1" applyAlignment="1">
      <alignment horizontal="right" vertical="center"/>
    </xf>
    <xf numFmtId="177" fontId="5" fillId="7" borderId="18" xfId="2" applyNumberFormat="1" applyFont="1" applyFill="1" applyBorder="1" applyAlignment="1">
      <alignment horizontal="right" vertical="center"/>
    </xf>
    <xf numFmtId="177" fontId="5" fillId="7" borderId="53" xfId="2" applyNumberFormat="1" applyFont="1" applyFill="1" applyBorder="1" applyAlignment="1">
      <alignment horizontal="right" vertical="center"/>
    </xf>
    <xf numFmtId="41" fontId="5" fillId="6" borderId="0" xfId="1" applyFont="1" applyFill="1" applyBorder="1">
      <alignment vertical="center"/>
    </xf>
    <xf numFmtId="41" fontId="5" fillId="6" borderId="11" xfId="1" applyFont="1" applyFill="1" applyBorder="1">
      <alignment vertical="center"/>
    </xf>
    <xf numFmtId="41" fontId="15" fillId="6" borderId="0" xfId="1" applyFont="1" applyFill="1" applyBorder="1">
      <alignment vertical="center"/>
    </xf>
    <xf numFmtId="41" fontId="5" fillId="11" borderId="10" xfId="1" applyFont="1" applyFill="1" applyBorder="1" applyAlignment="1">
      <alignment horizontal="right" vertical="center"/>
    </xf>
    <xf numFmtId="41" fontId="14" fillId="11" borderId="11" xfId="1" applyFont="1" applyFill="1" applyBorder="1" applyAlignment="1">
      <alignment horizontal="right" vertical="center"/>
    </xf>
    <xf numFmtId="41" fontId="5" fillId="11" borderId="11" xfId="1" applyFont="1" applyFill="1" applyBorder="1">
      <alignment vertical="center"/>
    </xf>
    <xf numFmtId="41" fontId="15" fillId="11" borderId="0" xfId="1" applyFont="1" applyFill="1" applyBorder="1">
      <alignment vertical="center"/>
    </xf>
    <xf numFmtId="41" fontId="5" fillId="11" borderId="1" xfId="1" applyFont="1" applyFill="1" applyBorder="1" applyAlignment="1">
      <alignment horizontal="right" vertical="center"/>
    </xf>
    <xf numFmtId="41" fontId="14" fillId="11" borderId="0" xfId="1" applyFont="1" applyFill="1" applyBorder="1" applyAlignment="1">
      <alignment horizontal="right" vertical="center"/>
    </xf>
    <xf numFmtId="41" fontId="5" fillId="11" borderId="0" xfId="1" applyFont="1" applyFill="1" applyBorder="1">
      <alignment vertical="center"/>
    </xf>
    <xf numFmtId="177" fontId="14" fillId="13" borderId="18" xfId="2" applyNumberFormat="1" applyFont="1" applyFill="1" applyBorder="1">
      <alignment vertical="center"/>
    </xf>
    <xf numFmtId="177" fontId="14" fillId="7" borderId="18" xfId="2" applyNumberFormat="1" applyFont="1" applyFill="1" applyBorder="1">
      <alignment vertical="center"/>
    </xf>
    <xf numFmtId="177" fontId="3" fillId="0" borderId="0" xfId="2" applyNumberFormat="1" applyFont="1">
      <alignment vertical="center"/>
    </xf>
    <xf numFmtId="41" fontId="5" fillId="6" borderId="18" xfId="1" applyFont="1" applyFill="1" applyBorder="1">
      <alignment vertical="center"/>
    </xf>
    <xf numFmtId="41" fontId="5" fillId="6" borderId="61" xfId="1" applyFont="1" applyFill="1" applyBorder="1">
      <alignment vertical="center"/>
    </xf>
    <xf numFmtId="41" fontId="5" fillId="6" borderId="70" xfId="1" applyFont="1" applyFill="1" applyBorder="1">
      <alignment vertical="center"/>
    </xf>
    <xf numFmtId="41" fontId="5" fillId="6" borderId="62" xfId="1" applyFont="1" applyFill="1" applyBorder="1">
      <alignment vertical="center"/>
    </xf>
    <xf numFmtId="10" fontId="5" fillId="5" borderId="61" xfId="2" applyNumberFormat="1" applyFont="1" applyFill="1" applyBorder="1">
      <alignment vertical="center"/>
    </xf>
    <xf numFmtId="10" fontId="5" fillId="5" borderId="70" xfId="2" applyNumberFormat="1" applyFont="1" applyFill="1" applyBorder="1">
      <alignment vertical="center"/>
    </xf>
    <xf numFmtId="10" fontId="5" fillId="5" borderId="62" xfId="2" applyNumberFormat="1" applyFont="1" applyFill="1" applyBorder="1">
      <alignment vertical="center"/>
    </xf>
    <xf numFmtId="41" fontId="6" fillId="6" borderId="23" xfId="1" applyFont="1" applyFill="1" applyBorder="1">
      <alignment vertical="center"/>
    </xf>
    <xf numFmtId="41" fontId="5" fillId="11" borderId="61" xfId="1" applyFont="1" applyFill="1" applyBorder="1" applyAlignment="1">
      <alignment horizontal="right" vertical="center"/>
    </xf>
    <xf numFmtId="41" fontId="14" fillId="11" borderId="70" xfId="1" applyFont="1" applyFill="1" applyBorder="1" applyAlignment="1">
      <alignment horizontal="right" vertical="center"/>
    </xf>
    <xf numFmtId="41" fontId="5" fillId="11" borderId="70" xfId="1" applyFont="1" applyFill="1" applyBorder="1">
      <alignment vertical="center"/>
    </xf>
    <xf numFmtId="41" fontId="3" fillId="6" borderId="15" xfId="1" applyFont="1" applyFill="1" applyBorder="1">
      <alignment vertical="center"/>
    </xf>
    <xf numFmtId="41" fontId="3" fillId="6" borderId="23" xfId="1" applyFont="1" applyFill="1" applyBorder="1">
      <alignment vertical="center"/>
    </xf>
    <xf numFmtId="41" fontId="16" fillId="6" borderId="23" xfId="1" applyFont="1" applyFill="1" applyBorder="1">
      <alignment vertical="center"/>
    </xf>
    <xf numFmtId="41" fontId="6" fillId="6" borderId="56" xfId="1" applyFont="1" applyFill="1" applyBorder="1">
      <alignment vertical="center"/>
    </xf>
    <xf numFmtId="41" fontId="16" fillId="6" borderId="38" xfId="1" applyFont="1" applyFill="1" applyBorder="1">
      <alignment vertical="center"/>
    </xf>
    <xf numFmtId="0" fontId="5" fillId="2" borderId="18" xfId="2" applyNumberFormat="1" applyFont="1" applyFill="1" applyBorder="1">
      <alignment vertical="center"/>
    </xf>
    <xf numFmtId="0" fontId="3" fillId="0" borderId="0" xfId="2" applyNumberFormat="1" applyFont="1">
      <alignment vertical="center"/>
    </xf>
    <xf numFmtId="0" fontId="3" fillId="16" borderId="0" xfId="0" applyFont="1" applyFill="1">
      <alignment vertical="center"/>
    </xf>
    <xf numFmtId="41" fontId="6" fillId="6" borderId="24" xfId="1" applyFont="1" applyFill="1" applyBorder="1">
      <alignment vertical="center"/>
    </xf>
    <xf numFmtId="41" fontId="5" fillId="6" borderId="77" xfId="1" applyFont="1" applyFill="1" applyBorder="1">
      <alignment vertical="center"/>
    </xf>
    <xf numFmtId="41" fontId="5" fillId="2" borderId="47" xfId="1" applyFont="1" applyFill="1" applyBorder="1">
      <alignment vertical="center"/>
    </xf>
    <xf numFmtId="41" fontId="3" fillId="6" borderId="37" xfId="1" applyFont="1" applyFill="1" applyBorder="1">
      <alignment vertical="center"/>
    </xf>
    <xf numFmtId="10" fontId="5" fillId="5" borderId="47" xfId="2" applyNumberFormat="1" applyFont="1" applyFill="1" applyBorder="1">
      <alignment vertical="center"/>
    </xf>
    <xf numFmtId="10" fontId="5" fillId="5" borderId="37" xfId="2" applyNumberFormat="1" applyFont="1" applyFill="1" applyBorder="1">
      <alignment vertical="center"/>
    </xf>
    <xf numFmtId="41" fontId="3" fillId="6" borderId="51" xfId="1" applyFont="1" applyFill="1" applyBorder="1">
      <alignment vertical="center"/>
    </xf>
    <xf numFmtId="10" fontId="14" fillId="7" borderId="58" xfId="2" applyNumberFormat="1" applyFont="1" applyFill="1" applyBorder="1">
      <alignment vertical="center"/>
    </xf>
    <xf numFmtId="10" fontId="5" fillId="7" borderId="52" xfId="2" applyNumberFormat="1" applyFont="1" applyFill="1" applyBorder="1">
      <alignment vertical="center"/>
    </xf>
    <xf numFmtId="41" fontId="3" fillId="6" borderId="59" xfId="1" applyFont="1" applyFill="1" applyBorder="1">
      <alignment vertical="center"/>
    </xf>
    <xf numFmtId="9" fontId="5" fillId="2" borderId="9" xfId="2" applyFont="1" applyFill="1" applyBorder="1">
      <alignment vertical="center"/>
    </xf>
    <xf numFmtId="9" fontId="5" fillId="2" borderId="47" xfId="2" applyFont="1" applyFill="1" applyBorder="1">
      <alignment vertical="center"/>
    </xf>
    <xf numFmtId="180" fontId="15" fillId="6" borderId="11" xfId="1" applyNumberFormat="1" applyFont="1" applyFill="1" applyBorder="1">
      <alignment vertical="center"/>
    </xf>
    <xf numFmtId="180" fontId="0" fillId="0" borderId="0" xfId="0" applyNumberFormat="1">
      <alignment vertical="center"/>
    </xf>
    <xf numFmtId="180" fontId="0" fillId="0" borderId="29" xfId="0" applyNumberFormat="1" applyBorder="1">
      <alignment vertical="center"/>
    </xf>
    <xf numFmtId="180" fontId="15" fillId="6" borderId="49" xfId="1" applyNumberFormat="1" applyFont="1" applyFill="1" applyBorder="1">
      <alignment vertical="center"/>
    </xf>
    <xf numFmtId="180" fontId="0" fillId="0" borderId="37" xfId="0" applyNumberFormat="1" applyBorder="1">
      <alignment vertical="center"/>
    </xf>
    <xf numFmtId="180" fontId="0" fillId="0" borderId="59" xfId="0" applyNumberFormat="1" applyBorder="1">
      <alignment vertical="center"/>
    </xf>
    <xf numFmtId="181" fontId="14" fillId="3" borderId="14" xfId="1" applyNumberFormat="1" applyFont="1" applyFill="1" applyBorder="1">
      <alignment vertical="center"/>
    </xf>
    <xf numFmtId="0" fontId="3" fillId="6" borderId="1" xfId="0" applyFont="1" applyFill="1" applyBorder="1" applyAlignment="1">
      <alignment horizontal="left" vertical="center"/>
    </xf>
    <xf numFmtId="0" fontId="3" fillId="6" borderId="0" xfId="0" applyFont="1" applyFill="1" applyAlignment="1">
      <alignment horizontal="left" vertical="center"/>
    </xf>
    <xf numFmtId="0" fontId="3" fillId="6" borderId="37" xfId="0" applyFont="1" applyFill="1" applyBorder="1" applyAlignment="1">
      <alignment horizontal="left" vertical="center"/>
    </xf>
    <xf numFmtId="0" fontId="3" fillId="6" borderId="12" xfId="0" applyFont="1" applyFill="1" applyBorder="1" applyAlignment="1">
      <alignment horizontal="left" vertical="center"/>
    </xf>
    <xf numFmtId="0" fontId="3" fillId="6" borderId="4" xfId="0" applyFont="1" applyFill="1" applyBorder="1" applyAlignment="1">
      <alignment horizontal="left" vertical="center"/>
    </xf>
    <xf numFmtId="0" fontId="3" fillId="6" borderId="51" xfId="0" applyFont="1" applyFill="1" applyBorder="1" applyAlignment="1">
      <alignment horizontal="left" vertical="center"/>
    </xf>
    <xf numFmtId="0" fontId="5" fillId="7" borderId="27" xfId="0" applyFont="1" applyFill="1" applyBorder="1" applyAlignment="1">
      <alignment horizontal="left" vertical="center"/>
    </xf>
    <xf numFmtId="0" fontId="5" fillId="7" borderId="28" xfId="0" applyFont="1" applyFill="1" applyBorder="1" applyAlignment="1">
      <alignment horizontal="left" vertical="center"/>
    </xf>
    <xf numFmtId="0" fontId="5" fillId="7" borderId="58" xfId="0" applyFont="1" applyFill="1" applyBorder="1" applyAlignment="1">
      <alignment horizontal="left" vertical="center"/>
    </xf>
    <xf numFmtId="0" fontId="4" fillId="8" borderId="3" xfId="0" applyFont="1" applyFill="1" applyBorder="1" applyAlignment="1">
      <alignment horizontal="center" vertical="center"/>
    </xf>
    <xf numFmtId="0" fontId="4" fillId="8" borderId="30" xfId="0" applyFont="1" applyFill="1" applyBorder="1" applyAlignment="1">
      <alignment horizontal="center" vertical="center"/>
    </xf>
    <xf numFmtId="0" fontId="4" fillId="8" borderId="40" xfId="0" applyFont="1" applyFill="1" applyBorder="1" applyAlignment="1">
      <alignment horizontal="center" vertical="center"/>
    </xf>
    <xf numFmtId="0" fontId="5" fillId="3" borderId="5" xfId="0" applyFont="1" applyFill="1" applyBorder="1" applyAlignment="1">
      <alignment horizontal="center" vertical="center"/>
    </xf>
    <xf numFmtId="0" fontId="5" fillId="3" borderId="6" xfId="0" applyFont="1" applyFill="1" applyBorder="1" applyAlignment="1">
      <alignment horizontal="center" vertical="center"/>
    </xf>
    <xf numFmtId="0" fontId="5" fillId="3" borderId="7" xfId="0" applyFont="1" applyFill="1" applyBorder="1" applyAlignment="1">
      <alignment horizontal="center" vertical="center"/>
    </xf>
    <xf numFmtId="0" fontId="5" fillId="2" borderId="8" xfId="0" applyFont="1" applyFill="1" applyBorder="1" applyAlignment="1">
      <alignment horizontal="left" vertical="center"/>
    </xf>
    <xf numFmtId="0" fontId="5" fillId="2" borderId="9" xfId="0" applyFont="1" applyFill="1" applyBorder="1" applyAlignment="1">
      <alignment horizontal="left" vertical="center"/>
    </xf>
    <xf numFmtId="0" fontId="5" fillId="2" borderId="47" xfId="0" applyFont="1" applyFill="1" applyBorder="1" applyAlignment="1">
      <alignment horizontal="left" vertical="center"/>
    </xf>
    <xf numFmtId="0" fontId="5" fillId="5" borderId="5" xfId="0" applyFont="1" applyFill="1" applyBorder="1" applyAlignment="1">
      <alignment horizontal="center" vertical="center" wrapText="1"/>
    </xf>
    <xf numFmtId="0" fontId="5" fillId="5" borderId="6" xfId="0" applyFont="1" applyFill="1" applyBorder="1" applyAlignment="1">
      <alignment horizontal="center" vertical="center" wrapText="1"/>
    </xf>
    <xf numFmtId="0" fontId="5" fillId="5" borderId="7" xfId="0" applyFont="1" applyFill="1" applyBorder="1" applyAlignment="1">
      <alignment horizontal="center" vertical="center" wrapText="1"/>
    </xf>
    <xf numFmtId="0" fontId="5" fillId="7" borderId="13" xfId="0" applyFont="1" applyFill="1" applyBorder="1" applyAlignment="1">
      <alignment horizontal="left" vertical="center"/>
    </xf>
    <xf numFmtId="0" fontId="5" fillId="7" borderId="14" xfId="0" applyFont="1" applyFill="1" applyBorder="1" applyAlignment="1">
      <alignment horizontal="left" vertical="center"/>
    </xf>
    <xf numFmtId="0" fontId="5" fillId="7" borderId="52" xfId="0" applyFont="1" applyFill="1" applyBorder="1" applyAlignment="1">
      <alignment horizontal="left" vertical="center"/>
    </xf>
    <xf numFmtId="0" fontId="3" fillId="6" borderId="2" xfId="0" applyFont="1" applyFill="1" applyBorder="1" applyAlignment="1">
      <alignment horizontal="left" vertical="center"/>
    </xf>
    <xf numFmtId="0" fontId="3" fillId="6" borderId="29" xfId="0" applyFont="1" applyFill="1" applyBorder="1" applyAlignment="1">
      <alignment horizontal="left" vertical="center"/>
    </xf>
    <xf numFmtId="0" fontId="3" fillId="6" borderId="59" xfId="0" applyFont="1" applyFill="1" applyBorder="1" applyAlignment="1">
      <alignment horizontal="left" vertical="center"/>
    </xf>
    <xf numFmtId="0" fontId="5" fillId="5" borderId="8" xfId="0" applyFont="1" applyFill="1" applyBorder="1" applyAlignment="1">
      <alignment horizontal="left" vertical="center"/>
    </xf>
    <xf numFmtId="0" fontId="5" fillId="5" borderId="9" xfId="0" applyFont="1" applyFill="1" applyBorder="1" applyAlignment="1">
      <alignment horizontal="left" vertical="center"/>
    </xf>
    <xf numFmtId="0" fontId="5" fillId="5" borderId="47" xfId="0" applyFont="1" applyFill="1" applyBorder="1" applyAlignment="1">
      <alignment horizontal="left" vertical="center"/>
    </xf>
    <xf numFmtId="0" fontId="6" fillId="6" borderId="1" xfId="0" applyFont="1" applyFill="1" applyBorder="1" applyAlignment="1">
      <alignment horizontal="left" vertical="center"/>
    </xf>
    <xf numFmtId="0" fontId="6" fillId="6" borderId="0" xfId="0" applyFont="1" applyFill="1" applyAlignment="1">
      <alignment horizontal="left" vertical="center"/>
    </xf>
    <xf numFmtId="0" fontId="6" fillId="6" borderId="37" xfId="0" applyFont="1" applyFill="1" applyBorder="1" applyAlignment="1">
      <alignment horizontal="left" vertical="center"/>
    </xf>
    <xf numFmtId="0" fontId="5" fillId="2" borderId="21" xfId="0" applyFont="1" applyFill="1" applyBorder="1" applyAlignment="1">
      <alignment horizontal="left" vertical="center"/>
    </xf>
    <xf numFmtId="0" fontId="5" fillId="2" borderId="22" xfId="0" applyFont="1" applyFill="1" applyBorder="1" applyAlignment="1">
      <alignment horizontal="left" vertical="center"/>
    </xf>
    <xf numFmtId="0" fontId="5" fillId="2" borderId="55" xfId="0" applyFont="1" applyFill="1" applyBorder="1" applyAlignment="1">
      <alignment horizontal="left" vertical="center"/>
    </xf>
    <xf numFmtId="0" fontId="5" fillId="3" borderId="13" xfId="0" applyFont="1" applyFill="1" applyBorder="1" applyAlignment="1">
      <alignment horizontal="left" vertical="center"/>
    </xf>
    <xf numFmtId="0" fontId="5" fillId="3" borderId="14" xfId="0" applyFont="1" applyFill="1" applyBorder="1" applyAlignment="1">
      <alignment horizontal="left" vertical="center"/>
    </xf>
    <xf numFmtId="0" fontId="5" fillId="3" borderId="52" xfId="0" applyFont="1" applyFill="1" applyBorder="1" applyAlignment="1">
      <alignment horizontal="left" vertical="center"/>
    </xf>
    <xf numFmtId="41" fontId="6" fillId="6" borderId="1" xfId="1" applyFont="1" applyFill="1" applyBorder="1" applyAlignment="1">
      <alignment horizontal="right" vertical="center"/>
    </xf>
    <xf numFmtId="41" fontId="6" fillId="6" borderId="37" xfId="1" applyFont="1" applyFill="1" applyBorder="1" applyAlignment="1">
      <alignment horizontal="right" vertical="center"/>
    </xf>
    <xf numFmtId="41" fontId="3" fillId="6" borderId="1" xfId="1" applyFont="1" applyFill="1" applyBorder="1" applyAlignment="1">
      <alignment horizontal="right" vertical="center"/>
    </xf>
    <xf numFmtId="41" fontId="3" fillId="6" borderId="37" xfId="1" applyFont="1" applyFill="1" applyBorder="1" applyAlignment="1">
      <alignment horizontal="right" vertical="center"/>
    </xf>
    <xf numFmtId="41" fontId="6" fillId="6" borderId="0" xfId="1" applyFont="1" applyFill="1" applyBorder="1" applyAlignment="1">
      <alignment horizontal="right" vertical="center"/>
    </xf>
    <xf numFmtId="41" fontId="6" fillId="6" borderId="15" xfId="1" applyFont="1" applyFill="1" applyBorder="1" applyAlignment="1">
      <alignment horizontal="right" vertical="center"/>
    </xf>
    <xf numFmtId="41" fontId="6" fillId="6" borderId="39" xfId="1" applyFont="1" applyFill="1" applyBorder="1" applyAlignment="1">
      <alignment horizontal="right" vertical="center"/>
    </xf>
    <xf numFmtId="41" fontId="6" fillId="6" borderId="25" xfId="1" applyFont="1" applyFill="1" applyBorder="1" applyAlignment="1">
      <alignment horizontal="right" vertical="center"/>
    </xf>
    <xf numFmtId="41" fontId="6" fillId="6" borderId="56" xfId="1" applyFont="1" applyFill="1" applyBorder="1" applyAlignment="1">
      <alignment horizontal="right" vertical="center"/>
    </xf>
    <xf numFmtId="0" fontId="5" fillId="6" borderId="10" xfId="0" applyFont="1" applyFill="1" applyBorder="1" applyAlignment="1">
      <alignment horizontal="left" vertical="center"/>
    </xf>
    <xf numFmtId="0" fontId="5" fillId="6" borderId="11" xfId="0" applyFont="1" applyFill="1" applyBorder="1" applyAlignment="1">
      <alignment horizontal="left" vertical="center"/>
    </xf>
    <xf numFmtId="0" fontId="5" fillId="6" borderId="49" xfId="0" applyFont="1" applyFill="1" applyBorder="1" applyAlignment="1">
      <alignment horizontal="left" vertical="center"/>
    </xf>
    <xf numFmtId="0" fontId="16" fillId="6" borderId="1" xfId="0" applyFont="1" applyFill="1" applyBorder="1" applyAlignment="1">
      <alignment horizontal="left" vertical="center"/>
    </xf>
    <xf numFmtId="0" fontId="16" fillId="6" borderId="0" xfId="0" applyFont="1" applyFill="1" applyAlignment="1">
      <alignment horizontal="left" vertical="center"/>
    </xf>
    <xf numFmtId="0" fontId="16" fillId="6" borderId="37" xfId="0" applyFont="1" applyFill="1" applyBorder="1" applyAlignment="1">
      <alignment horizontal="left" vertical="center"/>
    </xf>
    <xf numFmtId="0" fontId="16" fillId="6" borderId="15" xfId="0" applyFont="1" applyFill="1" applyBorder="1" applyAlignment="1">
      <alignment horizontal="left" vertical="center"/>
    </xf>
    <xf numFmtId="0" fontId="16" fillId="6" borderId="16" xfId="0" applyFont="1" applyFill="1" applyBorder="1" applyAlignment="1">
      <alignment horizontal="left" vertical="center"/>
    </xf>
    <xf numFmtId="0" fontId="16" fillId="6" borderId="39" xfId="0" applyFont="1" applyFill="1" applyBorder="1" applyAlignment="1">
      <alignment horizontal="left" vertical="center"/>
    </xf>
    <xf numFmtId="0" fontId="17" fillId="6" borderId="25" xfId="0" applyFont="1" applyFill="1" applyBorder="1" applyAlignment="1">
      <alignment horizontal="left" vertical="center"/>
    </xf>
    <xf numFmtId="0" fontId="17" fillId="6" borderId="26" xfId="0" applyFont="1" applyFill="1" applyBorder="1" applyAlignment="1">
      <alignment horizontal="left" vertical="center"/>
    </xf>
    <xf numFmtId="0" fontId="17" fillId="6" borderId="56" xfId="0" applyFont="1" applyFill="1" applyBorder="1" applyAlignment="1">
      <alignment horizontal="left" vertical="center"/>
    </xf>
    <xf numFmtId="0" fontId="17" fillId="6" borderId="1" xfId="0" applyFont="1" applyFill="1" applyBorder="1" applyAlignment="1">
      <alignment horizontal="left" vertical="center"/>
    </xf>
    <xf numFmtId="0" fontId="17" fillId="6" borderId="0" xfId="0" applyFont="1" applyFill="1" applyAlignment="1">
      <alignment horizontal="left" vertical="center"/>
    </xf>
    <xf numFmtId="0" fontId="17" fillId="6" borderId="37" xfId="0" applyFont="1" applyFill="1" applyBorder="1" applyAlignment="1">
      <alignment horizontal="left" vertical="center"/>
    </xf>
    <xf numFmtId="0" fontId="16" fillId="9" borderId="1" xfId="0" applyFont="1" applyFill="1" applyBorder="1" applyAlignment="1">
      <alignment horizontal="left" vertical="center"/>
    </xf>
    <xf numFmtId="0" fontId="16" fillId="9" borderId="0" xfId="0" applyFont="1" applyFill="1" applyAlignment="1">
      <alignment horizontal="left" vertical="center"/>
    </xf>
    <xf numFmtId="0" fontId="16" fillId="9" borderId="37" xfId="0" applyFont="1" applyFill="1" applyBorder="1" applyAlignment="1">
      <alignment horizontal="left" vertical="center"/>
    </xf>
    <xf numFmtId="41" fontId="5" fillId="7" borderId="19" xfId="1" applyFont="1" applyFill="1" applyBorder="1" applyAlignment="1">
      <alignment horizontal="right" vertical="center"/>
    </xf>
    <xf numFmtId="41" fontId="5" fillId="7" borderId="54" xfId="1" applyFont="1" applyFill="1" applyBorder="1" applyAlignment="1">
      <alignment horizontal="right" vertical="center"/>
    </xf>
    <xf numFmtId="177" fontId="5" fillId="7" borderId="13" xfId="2" applyNumberFormat="1" applyFont="1" applyFill="1" applyBorder="1" applyAlignment="1">
      <alignment horizontal="right" vertical="center"/>
    </xf>
    <xf numFmtId="177" fontId="5" fillId="7" borderId="52" xfId="2" applyNumberFormat="1" applyFont="1" applyFill="1" applyBorder="1" applyAlignment="1">
      <alignment horizontal="right" vertical="center"/>
    </xf>
    <xf numFmtId="0" fontId="5" fillId="4" borderId="19" xfId="0" applyFont="1" applyFill="1" applyBorder="1" applyAlignment="1">
      <alignment horizontal="left" vertical="center"/>
    </xf>
    <xf numFmtId="0" fontId="5" fillId="4" borderId="20" xfId="0" applyFont="1" applyFill="1" applyBorder="1" applyAlignment="1">
      <alignment horizontal="left" vertical="center"/>
    </xf>
    <xf numFmtId="0" fontId="5" fillId="4" borderId="54" xfId="0" applyFont="1" applyFill="1" applyBorder="1" applyAlignment="1">
      <alignment horizontal="left" vertical="center"/>
    </xf>
    <xf numFmtId="176" fontId="5" fillId="4" borderId="19" xfId="1" applyNumberFormat="1" applyFont="1" applyFill="1" applyBorder="1" applyAlignment="1">
      <alignment horizontal="right" vertical="center"/>
    </xf>
    <xf numFmtId="176" fontId="5" fillId="4" borderId="54" xfId="1" applyNumberFormat="1" applyFont="1" applyFill="1" applyBorder="1" applyAlignment="1">
      <alignment horizontal="right" vertical="center"/>
    </xf>
    <xf numFmtId="176" fontId="5" fillId="4" borderId="13" xfId="1" applyNumberFormat="1" applyFont="1" applyFill="1" applyBorder="1" applyAlignment="1">
      <alignment horizontal="right" vertical="center"/>
    </xf>
    <xf numFmtId="176" fontId="5" fillId="4" borderId="52" xfId="1" applyNumberFormat="1" applyFont="1" applyFill="1" applyBorder="1" applyAlignment="1">
      <alignment horizontal="right" vertical="center"/>
    </xf>
    <xf numFmtId="0" fontId="3" fillId="6" borderId="10" xfId="0" applyFont="1" applyFill="1" applyBorder="1" applyAlignment="1">
      <alignment horizontal="left" vertical="center"/>
    </xf>
    <xf numFmtId="0" fontId="3" fillId="6" borderId="11" xfId="0" applyFont="1" applyFill="1" applyBorder="1" applyAlignment="1">
      <alignment horizontal="left" vertical="center"/>
    </xf>
    <xf numFmtId="0" fontId="3" fillId="6" borderId="49" xfId="0" applyFont="1" applyFill="1" applyBorder="1" applyAlignment="1">
      <alignment horizontal="left" vertical="center"/>
    </xf>
    <xf numFmtId="176" fontId="3" fillId="6" borderId="10" xfId="1" applyNumberFormat="1" applyFont="1" applyFill="1" applyBorder="1" applyAlignment="1">
      <alignment horizontal="right" vertical="center"/>
    </xf>
    <xf numFmtId="176" fontId="3" fillId="6" borderId="49" xfId="1" applyNumberFormat="1" applyFont="1" applyFill="1" applyBorder="1" applyAlignment="1">
      <alignment horizontal="right" vertical="center"/>
    </xf>
    <xf numFmtId="176" fontId="3" fillId="6" borderId="12" xfId="1" applyNumberFormat="1" applyFont="1" applyFill="1" applyBorder="1" applyAlignment="1">
      <alignment horizontal="right" vertical="center"/>
    </xf>
    <xf numFmtId="176" fontId="3" fillId="6" borderId="51" xfId="1" applyNumberFormat="1" applyFont="1" applyFill="1" applyBorder="1" applyAlignment="1">
      <alignment horizontal="right" vertical="center"/>
    </xf>
    <xf numFmtId="10" fontId="5" fillId="7" borderId="27" xfId="2" applyNumberFormat="1" applyFont="1" applyFill="1" applyBorder="1" applyAlignment="1">
      <alignment vertical="center"/>
    </xf>
    <xf numFmtId="10" fontId="5" fillId="7" borderId="58" xfId="2" applyNumberFormat="1" applyFont="1" applyFill="1" applyBorder="1" applyAlignment="1">
      <alignment vertical="center"/>
    </xf>
    <xf numFmtId="41" fontId="5" fillId="7" borderId="27" xfId="1" applyFont="1" applyFill="1" applyBorder="1" applyAlignment="1">
      <alignment horizontal="right" vertical="center"/>
    </xf>
    <xf numFmtId="41" fontId="5" fillId="7" borderId="58" xfId="1" applyFont="1" applyFill="1" applyBorder="1" applyAlignment="1">
      <alignment horizontal="right" vertical="center"/>
    </xf>
    <xf numFmtId="49" fontId="3" fillId="6" borderId="1" xfId="0" applyNumberFormat="1" applyFont="1" applyFill="1" applyBorder="1" applyAlignment="1">
      <alignment horizontal="left" vertical="center"/>
    </xf>
    <xf numFmtId="49" fontId="3" fillId="6" borderId="0" xfId="0" applyNumberFormat="1" applyFont="1" applyFill="1" applyAlignment="1">
      <alignment horizontal="left" vertical="center"/>
    </xf>
    <xf numFmtId="49" fontId="3" fillId="6" borderId="37" xfId="0" applyNumberFormat="1" applyFont="1" applyFill="1" applyBorder="1" applyAlignment="1">
      <alignment horizontal="left" vertical="center"/>
    </xf>
    <xf numFmtId="41" fontId="3" fillId="6" borderId="10" xfId="1" applyFont="1" applyFill="1" applyBorder="1" applyAlignment="1">
      <alignment horizontal="right" vertical="center"/>
    </xf>
    <xf numFmtId="41" fontId="3" fillId="6" borderId="49" xfId="1" applyFont="1" applyFill="1" applyBorder="1" applyAlignment="1">
      <alignment horizontal="right" vertical="center"/>
    </xf>
    <xf numFmtId="0" fontId="6" fillId="6" borderId="15" xfId="0" applyFont="1" applyFill="1" applyBorder="1" applyAlignment="1">
      <alignment horizontal="left" vertical="center"/>
    </xf>
    <xf numFmtId="0" fontId="6" fillId="6" borderId="16" xfId="0" applyFont="1" applyFill="1" applyBorder="1" applyAlignment="1">
      <alignment horizontal="left" vertical="center"/>
    </xf>
    <xf numFmtId="0" fontId="6" fillId="6" borderId="39" xfId="0" applyFont="1" applyFill="1" applyBorder="1" applyAlignment="1">
      <alignment horizontal="left" vertical="center"/>
    </xf>
    <xf numFmtId="41" fontId="3" fillId="6" borderId="2" xfId="1" applyFont="1" applyFill="1" applyBorder="1" applyAlignment="1">
      <alignment horizontal="right" vertical="center"/>
    </xf>
    <xf numFmtId="41" fontId="3" fillId="6" borderId="59" xfId="1" applyFont="1" applyFill="1" applyBorder="1" applyAlignment="1">
      <alignment horizontal="right" vertical="center"/>
    </xf>
    <xf numFmtId="10" fontId="5" fillId="5" borderId="41" xfId="2" applyNumberFormat="1" applyFont="1" applyFill="1" applyBorder="1" applyAlignment="1">
      <alignment horizontal="right" vertical="center"/>
    </xf>
    <xf numFmtId="10" fontId="5" fillId="5" borderId="65" xfId="2" applyNumberFormat="1" applyFont="1" applyFill="1" applyBorder="1" applyAlignment="1">
      <alignment horizontal="right" vertical="center"/>
    </xf>
    <xf numFmtId="41" fontId="5" fillId="5" borderId="8" xfId="1" applyFont="1" applyFill="1" applyBorder="1" applyAlignment="1">
      <alignment horizontal="right" vertical="center"/>
    </xf>
    <xf numFmtId="41" fontId="5" fillId="5" borderId="47" xfId="1" applyFont="1" applyFill="1" applyBorder="1" applyAlignment="1">
      <alignment horizontal="right" vertical="center"/>
    </xf>
    <xf numFmtId="41" fontId="3" fillId="6" borderId="12" xfId="1" applyFont="1" applyFill="1" applyBorder="1" applyAlignment="1">
      <alignment horizontal="right" vertical="center"/>
    </xf>
    <xf numFmtId="41" fontId="3" fillId="6" borderId="51" xfId="1" applyFont="1" applyFill="1" applyBorder="1" applyAlignment="1">
      <alignment horizontal="right" vertical="center"/>
    </xf>
    <xf numFmtId="41" fontId="5" fillId="5" borderId="1" xfId="1" applyFont="1" applyFill="1" applyBorder="1" applyAlignment="1">
      <alignment horizontal="right" vertical="center"/>
    </xf>
    <xf numFmtId="41" fontId="5" fillId="5" borderId="37" xfId="1" applyFont="1" applyFill="1" applyBorder="1" applyAlignment="1">
      <alignment horizontal="right" vertical="center"/>
    </xf>
    <xf numFmtId="10" fontId="5" fillId="5" borderId="10" xfId="2" applyNumberFormat="1" applyFont="1" applyFill="1" applyBorder="1" applyAlignment="1">
      <alignment horizontal="right" vertical="center"/>
    </xf>
    <xf numFmtId="10" fontId="5" fillId="5" borderId="49" xfId="2" applyNumberFormat="1" applyFont="1" applyFill="1" applyBorder="1" applyAlignment="1">
      <alignment horizontal="right" vertical="center"/>
    </xf>
    <xf numFmtId="10" fontId="5" fillId="7" borderId="13" xfId="2" applyNumberFormat="1" applyFont="1" applyFill="1" applyBorder="1" applyAlignment="1">
      <alignment vertical="center"/>
    </xf>
    <xf numFmtId="10" fontId="5" fillId="7" borderId="52" xfId="2" applyNumberFormat="1" applyFont="1" applyFill="1" applyBorder="1" applyAlignment="1">
      <alignment vertical="center"/>
    </xf>
    <xf numFmtId="41" fontId="5" fillId="7" borderId="13" xfId="1" applyFont="1" applyFill="1" applyBorder="1" applyAlignment="1">
      <alignment horizontal="right" vertical="center"/>
    </xf>
    <xf numFmtId="41" fontId="5" fillId="7" borderId="52" xfId="1" applyFont="1" applyFill="1" applyBorder="1" applyAlignment="1">
      <alignment horizontal="right" vertical="center"/>
    </xf>
    <xf numFmtId="41" fontId="3" fillId="6" borderId="61" xfId="1" applyFont="1" applyFill="1" applyBorder="1" applyAlignment="1">
      <alignment horizontal="right" vertical="center"/>
    </xf>
    <xf numFmtId="41" fontId="3" fillId="6" borderId="62" xfId="1" applyFont="1" applyFill="1" applyBorder="1" applyAlignment="1">
      <alignment horizontal="right" vertical="center"/>
    </xf>
    <xf numFmtId="0" fontId="5" fillId="6" borderId="1" xfId="0" applyFont="1" applyFill="1" applyBorder="1" applyAlignment="1">
      <alignment horizontal="left" vertical="center"/>
    </xf>
    <xf numFmtId="0" fontId="5" fillId="6" borderId="0" xfId="0" applyFont="1" applyFill="1" applyAlignment="1">
      <alignment horizontal="left" vertical="center"/>
    </xf>
    <xf numFmtId="0" fontId="5" fillId="6" borderId="37" xfId="0" applyFont="1" applyFill="1" applyBorder="1" applyAlignment="1">
      <alignment horizontal="left" vertical="center"/>
    </xf>
    <xf numFmtId="0" fontId="5" fillId="6" borderId="15" xfId="0" applyFont="1" applyFill="1" applyBorder="1" applyAlignment="1">
      <alignment horizontal="left" vertical="center"/>
    </xf>
    <xf numFmtId="0" fontId="5" fillId="6" borderId="16" xfId="0" applyFont="1" applyFill="1" applyBorder="1" applyAlignment="1">
      <alignment horizontal="left" vertical="center"/>
    </xf>
    <xf numFmtId="0" fontId="5" fillId="6" borderId="39" xfId="0" applyFont="1" applyFill="1" applyBorder="1" applyAlignment="1">
      <alignment horizontal="left" vertical="center"/>
    </xf>
    <xf numFmtId="41" fontId="3" fillId="6" borderId="15" xfId="1" applyFont="1" applyFill="1" applyBorder="1" applyAlignment="1">
      <alignment horizontal="right" vertical="center"/>
    </xf>
    <xf numFmtId="41" fontId="3" fillId="6" borderId="39" xfId="1" applyFont="1" applyFill="1" applyBorder="1" applyAlignment="1">
      <alignment horizontal="right" vertical="center"/>
    </xf>
    <xf numFmtId="9" fontId="3" fillId="6" borderId="11" xfId="2" applyFont="1" applyFill="1" applyBorder="1" applyAlignment="1">
      <alignment horizontal="right" vertical="center"/>
    </xf>
    <xf numFmtId="9" fontId="3" fillId="6" borderId="49" xfId="2" applyFont="1" applyFill="1" applyBorder="1" applyAlignment="1">
      <alignment horizontal="right" vertical="center"/>
    </xf>
    <xf numFmtId="177" fontId="5" fillId="7" borderId="14" xfId="2" applyNumberFormat="1" applyFont="1" applyFill="1" applyBorder="1" applyAlignment="1">
      <alignment horizontal="right" vertical="center"/>
    </xf>
    <xf numFmtId="0" fontId="5" fillId="2" borderId="19" xfId="0" applyFont="1" applyFill="1" applyBorder="1" applyAlignment="1">
      <alignment horizontal="left" vertical="center"/>
    </xf>
    <xf numFmtId="0" fontId="5" fillId="2" borderId="20" xfId="0" applyFont="1" applyFill="1" applyBorder="1" applyAlignment="1">
      <alignment horizontal="left" vertical="center"/>
    </xf>
    <xf numFmtId="0" fontId="5" fillId="2" borderId="54" xfId="0" applyFont="1" applyFill="1" applyBorder="1" applyAlignment="1">
      <alignment horizontal="left" vertical="center"/>
    </xf>
    <xf numFmtId="41" fontId="3" fillId="2" borderId="19" xfId="1" applyFont="1" applyFill="1" applyBorder="1" applyAlignment="1">
      <alignment horizontal="right" vertical="center"/>
    </xf>
    <xf numFmtId="41" fontId="3" fillId="2" borderId="54" xfId="1" applyFont="1" applyFill="1" applyBorder="1" applyAlignment="1">
      <alignment horizontal="right" vertical="center"/>
    </xf>
    <xf numFmtId="41" fontId="5" fillId="2" borderId="21" xfId="1" applyFont="1" applyFill="1" applyBorder="1" applyAlignment="1">
      <alignment horizontal="right" vertical="center"/>
    </xf>
    <xf numFmtId="41" fontId="5" fillId="2" borderId="55" xfId="1" applyFont="1" applyFill="1" applyBorder="1" applyAlignment="1">
      <alignment horizontal="right" vertical="center"/>
    </xf>
    <xf numFmtId="177" fontId="5" fillId="7" borderId="18" xfId="2" applyNumberFormat="1" applyFont="1" applyFill="1" applyBorder="1" applyAlignment="1">
      <alignment horizontal="right" vertical="center"/>
    </xf>
    <xf numFmtId="177" fontId="5" fillId="7" borderId="53" xfId="2" applyNumberFormat="1" applyFont="1" applyFill="1" applyBorder="1" applyAlignment="1">
      <alignment horizontal="right" vertical="center"/>
    </xf>
    <xf numFmtId="41" fontId="5" fillId="3" borderId="13" xfId="1" applyFont="1" applyFill="1" applyBorder="1" applyAlignment="1">
      <alignment horizontal="right" vertical="center"/>
    </xf>
    <xf numFmtId="41" fontId="5" fillId="3" borderId="52" xfId="1" applyFont="1" applyFill="1" applyBorder="1" applyAlignment="1">
      <alignment horizontal="right" vertical="center"/>
    </xf>
    <xf numFmtId="176" fontId="5" fillId="3" borderId="14" xfId="1" applyNumberFormat="1" applyFont="1" applyFill="1" applyBorder="1" applyAlignment="1">
      <alignment horizontal="right" vertical="center"/>
    </xf>
    <xf numFmtId="176" fontId="5" fillId="3" borderId="52" xfId="1" applyNumberFormat="1" applyFont="1" applyFill="1" applyBorder="1" applyAlignment="1">
      <alignment horizontal="right" vertical="center"/>
    </xf>
    <xf numFmtId="176" fontId="3" fillId="6" borderId="11" xfId="1" applyNumberFormat="1" applyFont="1" applyFill="1" applyBorder="1" applyAlignment="1">
      <alignment horizontal="right" vertical="center"/>
    </xf>
    <xf numFmtId="41" fontId="3" fillId="6" borderId="11" xfId="1" applyFont="1" applyFill="1" applyBorder="1" applyAlignment="1">
      <alignment horizontal="right" vertical="center"/>
    </xf>
    <xf numFmtId="41" fontId="3" fillId="6" borderId="0" xfId="1" applyFont="1" applyFill="1" applyBorder="1" applyAlignment="1">
      <alignment horizontal="right" vertical="center"/>
    </xf>
    <xf numFmtId="0" fontId="5" fillId="2" borderId="17" xfId="0" applyFont="1" applyFill="1" applyBorder="1" applyAlignment="1">
      <alignment horizontal="left" vertical="center"/>
    </xf>
    <xf numFmtId="0" fontId="5" fillId="2" borderId="18" xfId="0" applyFont="1" applyFill="1" applyBorder="1" applyAlignment="1">
      <alignment horizontal="left" vertical="center"/>
    </xf>
    <xf numFmtId="0" fontId="5" fillId="2" borderId="53" xfId="0" applyFont="1" applyFill="1" applyBorder="1" applyAlignment="1">
      <alignment horizontal="left" vertical="center"/>
    </xf>
    <xf numFmtId="41" fontId="5" fillId="2" borderId="17" xfId="1" applyFont="1" applyFill="1" applyBorder="1" applyAlignment="1">
      <alignment horizontal="right" vertical="center"/>
    </xf>
    <xf numFmtId="41" fontId="5" fillId="2" borderId="53" xfId="1" applyFont="1" applyFill="1" applyBorder="1" applyAlignment="1">
      <alignment horizontal="right" vertical="center"/>
    </xf>
    <xf numFmtId="41" fontId="5" fillId="2" borderId="18" xfId="1" applyFont="1" applyFill="1" applyBorder="1" applyAlignment="1">
      <alignment horizontal="right" vertical="center"/>
    </xf>
    <xf numFmtId="41" fontId="5" fillId="2" borderId="19" xfId="1" applyFont="1" applyFill="1" applyBorder="1" applyAlignment="1">
      <alignment horizontal="right" vertical="center"/>
    </xf>
    <xf numFmtId="41" fontId="5" fillId="2" borderId="54" xfId="1" applyFont="1" applyFill="1" applyBorder="1" applyAlignment="1">
      <alignment horizontal="right" vertical="center"/>
    </xf>
    <xf numFmtId="41" fontId="5" fillId="2" borderId="14" xfId="1" applyFont="1" applyFill="1" applyBorder="1" applyAlignment="1">
      <alignment horizontal="right" vertical="center"/>
    </xf>
    <xf numFmtId="41" fontId="5" fillId="2" borderId="52" xfId="1" applyFont="1" applyFill="1" applyBorder="1" applyAlignment="1">
      <alignment horizontal="right" vertical="center"/>
    </xf>
    <xf numFmtId="0" fontId="3" fillId="0" borderId="0" xfId="0" applyFont="1" applyAlignment="1">
      <alignment horizontal="left" vertical="center"/>
    </xf>
    <xf numFmtId="41" fontId="5" fillId="2" borderId="8" xfId="1" applyFont="1" applyFill="1" applyBorder="1" applyAlignment="1">
      <alignment horizontal="right" vertical="center"/>
    </xf>
    <xf numFmtId="41" fontId="5" fillId="2" borderId="47" xfId="1" applyFont="1" applyFill="1" applyBorder="1" applyAlignment="1">
      <alignment horizontal="right" vertical="center"/>
    </xf>
    <xf numFmtId="41" fontId="5" fillId="2" borderId="9" xfId="1" applyFont="1" applyFill="1" applyBorder="1" applyAlignment="1">
      <alignment horizontal="right" vertical="center"/>
    </xf>
    <xf numFmtId="0" fontId="5" fillId="2" borderId="13" xfId="0" applyFont="1" applyFill="1" applyBorder="1" applyAlignment="1">
      <alignment horizontal="left" vertical="center"/>
    </xf>
    <xf numFmtId="0" fontId="5" fillId="2" borderId="14" xfId="0" applyFont="1" applyFill="1" applyBorder="1" applyAlignment="1">
      <alignment horizontal="left" vertical="center"/>
    </xf>
    <xf numFmtId="0" fontId="5" fillId="2" borderId="52" xfId="0" applyFont="1" applyFill="1" applyBorder="1" applyAlignment="1">
      <alignment horizontal="left" vertical="center"/>
    </xf>
    <xf numFmtId="41" fontId="5" fillId="2" borderId="13" xfId="1" applyFont="1" applyFill="1" applyBorder="1" applyAlignment="1">
      <alignment horizontal="right" vertical="center"/>
    </xf>
    <xf numFmtId="41" fontId="6" fillId="6" borderId="16" xfId="1" applyFont="1" applyFill="1" applyBorder="1" applyAlignment="1">
      <alignment horizontal="right" vertical="center"/>
    </xf>
    <xf numFmtId="177" fontId="5" fillId="7" borderId="17" xfId="2" applyNumberFormat="1" applyFont="1" applyFill="1" applyBorder="1" applyAlignment="1">
      <alignment horizontal="left" vertical="center"/>
    </xf>
    <xf numFmtId="177" fontId="5" fillId="7" borderId="18" xfId="2" applyNumberFormat="1" applyFont="1" applyFill="1" applyBorder="1" applyAlignment="1">
      <alignment horizontal="left" vertical="center"/>
    </xf>
    <xf numFmtId="177" fontId="5" fillId="7" borderId="53" xfId="2" applyNumberFormat="1" applyFont="1" applyFill="1" applyBorder="1" applyAlignment="1">
      <alignment horizontal="left" vertical="center"/>
    </xf>
    <xf numFmtId="177" fontId="5" fillId="7" borderId="17" xfId="2" applyNumberFormat="1" applyFont="1" applyFill="1" applyBorder="1" applyAlignment="1">
      <alignment horizontal="right" vertical="center"/>
    </xf>
    <xf numFmtId="41" fontId="3" fillId="6" borderId="23" xfId="1" applyFont="1" applyFill="1" applyBorder="1" applyAlignment="1">
      <alignment horizontal="right" vertical="center"/>
    </xf>
    <xf numFmtId="41" fontId="3" fillId="6" borderId="38" xfId="1" applyFont="1" applyFill="1" applyBorder="1" applyAlignment="1">
      <alignment horizontal="right" vertical="center"/>
    </xf>
    <xf numFmtId="0" fontId="5" fillId="4" borderId="5" xfId="0" applyFont="1" applyFill="1" applyBorder="1" applyAlignment="1">
      <alignment horizontal="center" vertical="center" wrapText="1"/>
    </xf>
    <xf numFmtId="0" fontId="5" fillId="4" borderId="6" xfId="0" applyFont="1" applyFill="1" applyBorder="1" applyAlignment="1">
      <alignment horizontal="center" vertical="center" wrapText="1"/>
    </xf>
    <xf numFmtId="0" fontId="5" fillId="6" borderId="23" xfId="0" applyFont="1" applyFill="1" applyBorder="1" applyAlignment="1">
      <alignment horizontal="left" vertical="center"/>
    </xf>
    <xf numFmtId="0" fontId="5" fillId="6" borderId="24" xfId="0" applyFont="1" applyFill="1" applyBorder="1" applyAlignment="1">
      <alignment horizontal="left" vertical="center"/>
    </xf>
    <xf numFmtId="0" fontId="5" fillId="6" borderId="38" xfId="0" applyFont="1" applyFill="1" applyBorder="1" applyAlignment="1">
      <alignment horizontal="left" vertical="center"/>
    </xf>
    <xf numFmtId="41" fontId="3" fillId="6" borderId="71" xfId="1" applyFont="1" applyFill="1" applyBorder="1" applyAlignment="1">
      <alignment horizontal="right" vertical="center"/>
    </xf>
    <xf numFmtId="41" fontId="3" fillId="6" borderId="72" xfId="1" applyFont="1" applyFill="1" applyBorder="1" applyAlignment="1">
      <alignment horizontal="right" vertical="center"/>
    </xf>
    <xf numFmtId="41" fontId="6" fillId="6" borderId="71" xfId="1" applyFont="1" applyFill="1" applyBorder="1" applyAlignment="1">
      <alignment horizontal="right" vertical="center"/>
    </xf>
    <xf numFmtId="41" fontId="6" fillId="6" borderId="72" xfId="1" applyFont="1" applyFill="1" applyBorder="1" applyAlignment="1">
      <alignment horizontal="right" vertical="center"/>
    </xf>
    <xf numFmtId="41" fontId="6" fillId="6" borderId="12" xfId="1" applyFont="1" applyFill="1" applyBorder="1" applyAlignment="1">
      <alignment horizontal="right" vertical="center"/>
    </xf>
    <xf numFmtId="41" fontId="6" fillId="6" borderId="51" xfId="1" applyFont="1" applyFill="1" applyBorder="1" applyAlignment="1">
      <alignment horizontal="right" vertical="center"/>
    </xf>
    <xf numFmtId="0" fontId="6" fillId="6" borderId="12" xfId="0" applyFont="1" applyFill="1" applyBorder="1" applyAlignment="1">
      <alignment horizontal="left" vertical="center"/>
    </xf>
    <xf numFmtId="0" fontId="6" fillId="6" borderId="4" xfId="0" applyFont="1" applyFill="1" applyBorder="1" applyAlignment="1">
      <alignment horizontal="left" vertical="center"/>
    </xf>
    <xf numFmtId="0" fontId="6" fillId="6" borderId="51" xfId="0" applyFont="1" applyFill="1" applyBorder="1" applyAlignment="1">
      <alignment horizontal="left" vertical="center"/>
    </xf>
    <xf numFmtId="41" fontId="5" fillId="5" borderId="41" xfId="1" applyFont="1" applyFill="1" applyBorder="1" applyAlignment="1">
      <alignment horizontal="right" vertical="center"/>
    </xf>
    <xf numFmtId="41" fontId="5" fillId="5" borderId="65" xfId="1" applyFont="1" applyFill="1" applyBorder="1" applyAlignment="1">
      <alignment horizontal="right" vertical="center"/>
    </xf>
    <xf numFmtId="10" fontId="5" fillId="5" borderId="13" xfId="2" applyNumberFormat="1" applyFont="1" applyFill="1" applyBorder="1" applyAlignment="1">
      <alignment horizontal="right" vertical="center"/>
    </xf>
    <xf numFmtId="10" fontId="5" fillId="5" borderId="52" xfId="2" applyNumberFormat="1" applyFont="1" applyFill="1" applyBorder="1" applyAlignment="1">
      <alignment horizontal="right" vertical="center"/>
    </xf>
    <xf numFmtId="41" fontId="5" fillId="5" borderId="13" xfId="1" applyFont="1" applyFill="1" applyBorder="1" applyAlignment="1">
      <alignment horizontal="right" vertical="center"/>
    </xf>
    <xf numFmtId="41" fontId="5" fillId="5" borderId="52" xfId="1" applyFont="1" applyFill="1" applyBorder="1" applyAlignment="1">
      <alignment horizontal="right" vertical="center"/>
    </xf>
    <xf numFmtId="41" fontId="5" fillId="6" borderId="63" xfId="1" applyFont="1" applyFill="1" applyBorder="1" applyAlignment="1">
      <alignment horizontal="right" vertical="center"/>
    </xf>
    <xf numFmtId="41" fontId="5" fillId="6" borderId="64" xfId="1" applyFont="1" applyFill="1" applyBorder="1" applyAlignment="1">
      <alignment horizontal="right" vertical="center"/>
    </xf>
    <xf numFmtId="0" fontId="5" fillId="6" borderId="61" xfId="0" applyFont="1" applyFill="1" applyBorder="1" applyAlignment="1">
      <alignment horizontal="left" vertical="center"/>
    </xf>
    <xf numFmtId="0" fontId="5" fillId="6" borderId="70" xfId="0" applyFont="1" applyFill="1" applyBorder="1" applyAlignment="1">
      <alignment horizontal="left" vertical="center"/>
    </xf>
    <xf numFmtId="0" fontId="5" fillId="6" borderId="62" xfId="0" applyFont="1" applyFill="1" applyBorder="1" applyAlignment="1">
      <alignment horizontal="left" vertical="center"/>
    </xf>
    <xf numFmtId="41" fontId="5" fillId="6" borderId="13" xfId="1" applyFont="1" applyFill="1" applyBorder="1" applyAlignment="1">
      <alignment horizontal="right" vertical="center"/>
    </xf>
    <xf numFmtId="41" fontId="5" fillId="6" borderId="52" xfId="1" applyFont="1" applyFill="1" applyBorder="1" applyAlignment="1">
      <alignment horizontal="right" vertical="center"/>
    </xf>
    <xf numFmtId="176" fontId="5" fillId="3" borderId="13" xfId="1" applyNumberFormat="1" applyFont="1" applyFill="1" applyBorder="1" applyAlignment="1">
      <alignment horizontal="right" vertical="center"/>
    </xf>
    <xf numFmtId="177" fontId="5" fillId="7" borderId="19" xfId="2" applyNumberFormat="1" applyFont="1" applyFill="1" applyBorder="1" applyAlignment="1">
      <alignment horizontal="right" vertical="center"/>
    </xf>
    <xf numFmtId="177" fontId="5" fillId="7" borderId="54" xfId="2" applyNumberFormat="1" applyFont="1" applyFill="1" applyBorder="1" applyAlignment="1">
      <alignment horizontal="right" vertical="center"/>
    </xf>
    <xf numFmtId="177" fontId="3" fillId="6" borderId="10" xfId="2" applyNumberFormat="1" applyFont="1" applyFill="1" applyBorder="1" applyAlignment="1">
      <alignment horizontal="right" vertical="center"/>
    </xf>
    <xf numFmtId="177" fontId="3" fillId="6" borderId="49" xfId="2" applyNumberFormat="1" applyFont="1" applyFill="1" applyBorder="1" applyAlignment="1">
      <alignment horizontal="right" vertical="center"/>
    </xf>
    <xf numFmtId="0" fontId="5" fillId="7" borderId="17" xfId="0" applyFont="1" applyFill="1" applyBorder="1" applyAlignment="1">
      <alignment horizontal="left" vertical="center"/>
    </xf>
    <xf numFmtId="0" fontId="5" fillId="7" borderId="18" xfId="0" applyFont="1" applyFill="1" applyBorder="1" applyAlignment="1">
      <alignment horizontal="left" vertical="center"/>
    </xf>
    <xf numFmtId="0" fontId="5" fillId="7" borderId="53" xfId="0" applyFont="1" applyFill="1" applyBorder="1" applyAlignment="1">
      <alignment horizontal="left" vertical="center"/>
    </xf>
    <xf numFmtId="177" fontId="3" fillId="6" borderId="2" xfId="2" applyNumberFormat="1" applyFont="1" applyFill="1" applyBorder="1" applyAlignment="1">
      <alignment horizontal="right" vertical="center"/>
    </xf>
    <xf numFmtId="177" fontId="3" fillId="6" borderId="59" xfId="2" applyNumberFormat="1" applyFont="1" applyFill="1" applyBorder="1" applyAlignment="1">
      <alignment horizontal="right" vertical="center"/>
    </xf>
    <xf numFmtId="41" fontId="6" fillId="6" borderId="23" xfId="1" applyFont="1" applyFill="1" applyBorder="1" applyAlignment="1">
      <alignment horizontal="right" vertical="center"/>
    </xf>
    <xf numFmtId="41" fontId="6" fillId="6" borderId="38" xfId="1" applyFont="1" applyFill="1" applyBorder="1" applyAlignment="1">
      <alignment horizontal="right" vertical="center"/>
    </xf>
    <xf numFmtId="41" fontId="16" fillId="6" borderId="1" xfId="1" applyFont="1" applyFill="1" applyBorder="1" applyAlignment="1">
      <alignment horizontal="right" vertical="center"/>
    </xf>
    <xf numFmtId="41" fontId="16" fillId="6" borderId="37" xfId="1" applyFont="1" applyFill="1" applyBorder="1" applyAlignment="1">
      <alignment horizontal="right" vertical="center"/>
    </xf>
    <xf numFmtId="10" fontId="5" fillId="5" borderId="3" xfId="2" applyNumberFormat="1" applyFont="1" applyFill="1" applyBorder="1" applyAlignment="1">
      <alignment horizontal="right" vertical="center"/>
    </xf>
    <xf numFmtId="10" fontId="5" fillId="5" borderId="40" xfId="2" applyNumberFormat="1" applyFont="1" applyFill="1" applyBorder="1" applyAlignment="1">
      <alignment horizontal="right" vertical="center"/>
    </xf>
    <xf numFmtId="41" fontId="5" fillId="5" borderId="3" xfId="1" applyFont="1" applyFill="1" applyBorder="1" applyAlignment="1">
      <alignment horizontal="right" vertical="center"/>
    </xf>
    <xf numFmtId="41" fontId="5" fillId="5" borderId="40" xfId="1" applyFont="1" applyFill="1" applyBorder="1" applyAlignment="1">
      <alignment horizontal="right" vertical="center"/>
    </xf>
    <xf numFmtId="41" fontId="3" fillId="6" borderId="63" xfId="1" applyFont="1" applyFill="1" applyBorder="1" applyAlignment="1">
      <alignment horizontal="right" vertical="center"/>
    </xf>
    <xf numFmtId="41" fontId="3" fillId="6" borderId="64" xfId="1" applyFont="1" applyFill="1" applyBorder="1" applyAlignment="1">
      <alignment horizontal="right" vertical="center"/>
    </xf>
    <xf numFmtId="41" fontId="5" fillId="6" borderId="14" xfId="1" applyFont="1" applyFill="1" applyBorder="1" applyAlignment="1">
      <alignment horizontal="right" vertical="center"/>
    </xf>
    <xf numFmtId="10" fontId="5" fillId="5" borderId="8" xfId="2" applyNumberFormat="1" applyFont="1" applyFill="1" applyBorder="1" applyAlignment="1">
      <alignment horizontal="right" vertical="center"/>
    </xf>
    <xf numFmtId="10" fontId="5" fillId="5" borderId="47" xfId="2" applyNumberFormat="1" applyFont="1" applyFill="1" applyBorder="1" applyAlignment="1">
      <alignment horizontal="right" vertical="center"/>
    </xf>
    <xf numFmtId="41" fontId="5" fillId="6" borderId="61" xfId="1" applyFont="1" applyFill="1" applyBorder="1" applyAlignment="1">
      <alignment horizontal="right" vertical="center"/>
    </xf>
    <xf numFmtId="41" fontId="5" fillId="6" borderId="62" xfId="1" applyFont="1" applyFill="1" applyBorder="1" applyAlignment="1">
      <alignment horizontal="right" vertical="center"/>
    </xf>
    <xf numFmtId="0" fontId="5" fillId="6" borderId="17" xfId="0" applyFont="1" applyFill="1" applyBorder="1" applyAlignment="1">
      <alignment horizontal="left" vertical="center"/>
    </xf>
    <xf numFmtId="0" fontId="5" fillId="6" borderId="18" xfId="0" applyFont="1" applyFill="1" applyBorder="1" applyAlignment="1">
      <alignment horizontal="left" vertical="center"/>
    </xf>
    <xf numFmtId="0" fontId="5" fillId="6" borderId="53" xfId="0" applyFont="1" applyFill="1" applyBorder="1" applyAlignment="1">
      <alignment horizontal="left" vertical="center"/>
    </xf>
    <xf numFmtId="41" fontId="5" fillId="6" borderId="17" xfId="1" applyFont="1" applyFill="1" applyBorder="1" applyAlignment="1">
      <alignment horizontal="right" vertical="center"/>
    </xf>
    <xf numFmtId="41" fontId="5" fillId="6" borderId="53" xfId="1" applyFont="1" applyFill="1" applyBorder="1" applyAlignment="1">
      <alignment horizontal="right" vertical="center"/>
    </xf>
    <xf numFmtId="41" fontId="5" fillId="6" borderId="18" xfId="1" applyFont="1" applyFill="1" applyBorder="1" applyAlignment="1">
      <alignment horizontal="right" vertical="center"/>
    </xf>
    <xf numFmtId="176" fontId="3" fillId="6" borderId="0" xfId="1" applyNumberFormat="1" applyFont="1" applyFill="1" applyBorder="1" applyAlignment="1">
      <alignment horizontal="right" vertical="center"/>
    </xf>
    <xf numFmtId="176" fontId="3" fillId="6" borderId="37" xfId="1" applyNumberFormat="1" applyFont="1" applyFill="1" applyBorder="1" applyAlignment="1">
      <alignment horizontal="right" vertical="center"/>
    </xf>
    <xf numFmtId="177" fontId="3" fillId="6" borderId="11" xfId="2" applyNumberFormat="1" applyFont="1" applyFill="1" applyBorder="1" applyAlignment="1">
      <alignment horizontal="right" vertical="center"/>
    </xf>
    <xf numFmtId="177" fontId="3" fillId="6" borderId="29" xfId="2" applyNumberFormat="1" applyFont="1" applyFill="1" applyBorder="1" applyAlignment="1">
      <alignment horizontal="right" vertical="center"/>
    </xf>
    <xf numFmtId="0" fontId="3" fillId="0" borderId="30" xfId="0" applyFont="1" applyBorder="1" applyAlignment="1">
      <alignment horizontal="left" vertical="center"/>
    </xf>
    <xf numFmtId="0" fontId="5" fillId="2" borderId="63" xfId="0" applyFont="1" applyFill="1" applyBorder="1" applyAlignment="1">
      <alignment horizontal="left" vertical="center"/>
    </xf>
    <xf numFmtId="0" fontId="5" fillId="2" borderId="77" xfId="0" applyFont="1" applyFill="1" applyBorder="1" applyAlignment="1">
      <alignment horizontal="left" vertical="center"/>
    </xf>
    <xf numFmtId="0" fontId="5" fillId="2" borderId="64" xfId="0" applyFont="1" applyFill="1" applyBorder="1" applyAlignment="1">
      <alignment horizontal="left" vertical="center"/>
    </xf>
    <xf numFmtId="41" fontId="3" fillId="2" borderId="10" xfId="1" applyFont="1" applyFill="1" applyBorder="1" applyAlignment="1">
      <alignment horizontal="right" vertical="center"/>
    </xf>
    <xf numFmtId="41" fontId="3" fillId="2" borderId="49" xfId="1" applyFont="1" applyFill="1" applyBorder="1" applyAlignment="1">
      <alignment horizontal="right" vertical="center"/>
    </xf>
    <xf numFmtId="41" fontId="6" fillId="2" borderId="10" xfId="1" applyFont="1" applyFill="1" applyBorder="1" applyAlignment="1">
      <alignment horizontal="right" vertical="center"/>
    </xf>
    <xf numFmtId="41" fontId="6" fillId="2" borderId="49" xfId="1" applyFont="1" applyFill="1" applyBorder="1" applyAlignment="1">
      <alignment horizontal="right" vertical="center"/>
    </xf>
    <xf numFmtId="0" fontId="3" fillId="2" borderId="1" xfId="0" applyFont="1" applyFill="1" applyBorder="1" applyAlignment="1">
      <alignment horizontal="left" vertical="center"/>
    </xf>
    <xf numFmtId="0" fontId="3" fillId="2" borderId="0" xfId="0" applyFont="1" applyFill="1" applyAlignment="1">
      <alignment horizontal="left" vertical="center"/>
    </xf>
    <xf numFmtId="0" fontId="3" fillId="2" borderId="37" xfId="0" applyFont="1" applyFill="1" applyBorder="1" applyAlignment="1">
      <alignment horizontal="left" vertical="center"/>
    </xf>
    <xf numFmtId="41" fontId="3" fillId="2" borderId="1" xfId="1" applyFont="1" applyFill="1" applyBorder="1" applyAlignment="1">
      <alignment horizontal="right" vertical="center"/>
    </xf>
    <xf numFmtId="41" fontId="3" fillId="2" borderId="37" xfId="1" applyFont="1" applyFill="1" applyBorder="1" applyAlignment="1">
      <alignment horizontal="right" vertical="center"/>
    </xf>
    <xf numFmtId="41" fontId="6" fillId="2" borderId="1" xfId="1" applyFont="1" applyFill="1" applyBorder="1" applyAlignment="1">
      <alignment horizontal="right" vertical="center"/>
    </xf>
    <xf numFmtId="41" fontId="6" fillId="2" borderId="37" xfId="1" applyFont="1" applyFill="1" applyBorder="1" applyAlignment="1">
      <alignment horizontal="right" vertical="center"/>
    </xf>
    <xf numFmtId="0" fontId="6" fillId="2" borderId="1" xfId="0" applyFont="1" applyFill="1" applyBorder="1" applyAlignment="1">
      <alignment horizontal="left" vertical="center"/>
    </xf>
    <xf numFmtId="0" fontId="6" fillId="2" borderId="0" xfId="0" applyFont="1" applyFill="1" applyAlignment="1">
      <alignment horizontal="left" vertical="center"/>
    </xf>
    <xf numFmtId="0" fontId="6" fillId="2" borderId="37" xfId="0" applyFont="1" applyFill="1" applyBorder="1" applyAlignment="1">
      <alignment horizontal="left" vertical="center"/>
    </xf>
    <xf numFmtId="0" fontId="5" fillId="2" borderId="10" xfId="0" applyFont="1" applyFill="1" applyBorder="1" applyAlignment="1">
      <alignment horizontal="left" vertical="center"/>
    </xf>
    <xf numFmtId="0" fontId="5" fillId="2" borderId="11" xfId="0" applyFont="1" applyFill="1" applyBorder="1" applyAlignment="1">
      <alignment horizontal="left" vertical="center"/>
    </xf>
    <xf numFmtId="0" fontId="5" fillId="2" borderId="49" xfId="0" applyFont="1" applyFill="1" applyBorder="1" applyAlignment="1">
      <alignment horizontal="left" vertical="center"/>
    </xf>
    <xf numFmtId="0" fontId="6" fillId="2" borderId="12" xfId="0" applyFont="1" applyFill="1" applyBorder="1" applyAlignment="1">
      <alignment horizontal="left" vertical="center"/>
    </xf>
    <xf numFmtId="0" fontId="6" fillId="2" borderId="4" xfId="0" applyFont="1" applyFill="1" applyBorder="1" applyAlignment="1">
      <alignment horizontal="left" vertical="center"/>
    </xf>
    <xf numFmtId="0" fontId="6" fillId="2" borderId="51" xfId="0" applyFont="1" applyFill="1" applyBorder="1" applyAlignment="1">
      <alignment horizontal="left" vertical="center"/>
    </xf>
    <xf numFmtId="41" fontId="3" fillId="2" borderId="12" xfId="1" applyFont="1" applyFill="1" applyBorder="1" applyAlignment="1">
      <alignment horizontal="right" vertical="center"/>
    </xf>
    <xf numFmtId="41" fontId="3" fillId="2" borderId="51" xfId="1" applyFont="1" applyFill="1" applyBorder="1" applyAlignment="1">
      <alignment horizontal="right" vertical="center"/>
    </xf>
    <xf numFmtId="41" fontId="6" fillId="2" borderId="12" xfId="1" applyFont="1" applyFill="1" applyBorder="1" applyAlignment="1">
      <alignment horizontal="right" vertical="center"/>
    </xf>
    <xf numFmtId="41" fontId="6" fillId="2" borderId="51" xfId="1" applyFont="1" applyFill="1" applyBorder="1" applyAlignment="1">
      <alignment horizontal="right" vertical="center"/>
    </xf>
    <xf numFmtId="176" fontId="3" fillId="6" borderId="63" xfId="1" applyNumberFormat="1" applyFont="1" applyFill="1" applyBorder="1" applyAlignment="1">
      <alignment horizontal="right" vertical="center"/>
    </xf>
    <xf numFmtId="176" fontId="3" fillId="6" borderId="64" xfId="1" applyNumberFormat="1" applyFont="1" applyFill="1" applyBorder="1" applyAlignment="1">
      <alignment horizontal="right" vertical="center"/>
    </xf>
    <xf numFmtId="176" fontId="3" fillId="6" borderId="75" xfId="1" applyNumberFormat="1" applyFont="1" applyFill="1" applyBorder="1" applyAlignment="1">
      <alignment horizontal="right" vertical="center"/>
    </xf>
    <xf numFmtId="176" fontId="3" fillId="6" borderId="76" xfId="1" applyNumberFormat="1" applyFont="1" applyFill="1" applyBorder="1" applyAlignment="1">
      <alignment horizontal="right" vertical="center"/>
    </xf>
    <xf numFmtId="9" fontId="3" fillId="6" borderId="63" xfId="2" applyFont="1" applyFill="1" applyBorder="1" applyAlignment="1">
      <alignment horizontal="right" vertical="center"/>
    </xf>
    <xf numFmtId="9" fontId="3" fillId="6" borderId="64" xfId="2" applyFont="1" applyFill="1" applyBorder="1" applyAlignment="1">
      <alignment horizontal="right" vertical="center"/>
    </xf>
    <xf numFmtId="9" fontId="3" fillId="6" borderId="73" xfId="2" applyFont="1" applyFill="1" applyBorder="1" applyAlignment="1">
      <alignment horizontal="right" vertical="center"/>
    </xf>
    <xf numFmtId="9" fontId="3" fillId="6" borderId="74" xfId="2" applyFont="1" applyFill="1" applyBorder="1" applyAlignment="1">
      <alignment horizontal="right" vertical="center"/>
    </xf>
    <xf numFmtId="0" fontId="5" fillId="7" borderId="19" xfId="0" applyFont="1" applyFill="1" applyBorder="1" applyAlignment="1">
      <alignment horizontal="left" vertical="center"/>
    </xf>
    <xf numFmtId="0" fontId="5" fillId="7" borderId="20" xfId="0" applyFont="1" applyFill="1" applyBorder="1" applyAlignment="1">
      <alignment horizontal="left" vertical="center"/>
    </xf>
    <xf numFmtId="0" fontId="5" fillId="7" borderId="54" xfId="0" applyFont="1" applyFill="1" applyBorder="1" applyAlignment="1">
      <alignment horizontal="left" vertical="center"/>
    </xf>
    <xf numFmtId="0" fontId="5" fillId="4" borderId="7" xfId="0" applyFont="1" applyFill="1" applyBorder="1" applyAlignment="1">
      <alignment horizontal="center" vertical="center" wrapText="1"/>
    </xf>
    <xf numFmtId="0" fontId="6" fillId="6" borderId="23" xfId="0" applyFont="1" applyFill="1" applyBorder="1" applyAlignment="1">
      <alignment horizontal="left" vertical="center"/>
    </xf>
    <xf numFmtId="0" fontId="6" fillId="6" borderId="24" xfId="0" applyFont="1" applyFill="1" applyBorder="1" applyAlignment="1">
      <alignment horizontal="left" vertical="center"/>
    </xf>
    <xf numFmtId="0" fontId="6" fillId="6" borderId="38" xfId="0" applyFont="1" applyFill="1" applyBorder="1" applyAlignment="1">
      <alignment horizontal="left" vertical="center"/>
    </xf>
    <xf numFmtId="0" fontId="6" fillId="6" borderId="25" xfId="0" applyFont="1" applyFill="1" applyBorder="1" applyAlignment="1">
      <alignment horizontal="left" vertical="center"/>
    </xf>
    <xf numFmtId="0" fontId="6" fillId="6" borderId="26" xfId="0" applyFont="1" applyFill="1" applyBorder="1" applyAlignment="1">
      <alignment horizontal="left" vertical="center"/>
    </xf>
    <xf numFmtId="0" fontId="6" fillId="6" borderId="56" xfId="0" applyFont="1" applyFill="1" applyBorder="1" applyAlignment="1">
      <alignment horizontal="left" vertical="center"/>
    </xf>
    <xf numFmtId="0" fontId="17" fillId="6" borderId="23" xfId="0" applyFont="1" applyFill="1" applyBorder="1" applyAlignment="1">
      <alignment horizontal="left" vertical="center"/>
    </xf>
    <xf numFmtId="0" fontId="17" fillId="6" borderId="24" xfId="0" applyFont="1" applyFill="1" applyBorder="1" applyAlignment="1">
      <alignment horizontal="left" vertical="center"/>
    </xf>
    <xf numFmtId="0" fontId="17" fillId="6" borderId="38" xfId="0" applyFont="1" applyFill="1" applyBorder="1" applyAlignment="1">
      <alignment horizontal="left" vertical="center"/>
    </xf>
    <xf numFmtId="49" fontId="3" fillId="6" borderId="10" xfId="0" applyNumberFormat="1" applyFont="1" applyFill="1" applyBorder="1" applyAlignment="1">
      <alignment horizontal="left" vertical="center"/>
    </xf>
    <xf numFmtId="49" fontId="3" fillId="6" borderId="11" xfId="0" applyNumberFormat="1" applyFont="1" applyFill="1" applyBorder="1" applyAlignment="1">
      <alignment horizontal="left" vertical="center"/>
    </xf>
    <xf numFmtId="49" fontId="3" fillId="6" borderId="49" xfId="0" applyNumberFormat="1" applyFont="1" applyFill="1" applyBorder="1" applyAlignment="1">
      <alignment horizontal="left" vertical="center"/>
    </xf>
    <xf numFmtId="49" fontId="3" fillId="6" borderId="2" xfId="0" applyNumberFormat="1" applyFont="1" applyFill="1" applyBorder="1" applyAlignment="1">
      <alignment horizontal="left" vertical="center"/>
    </xf>
    <xf numFmtId="49" fontId="3" fillId="6" borderId="29" xfId="0" applyNumberFormat="1" applyFont="1" applyFill="1" applyBorder="1" applyAlignment="1">
      <alignment horizontal="left" vertical="center"/>
    </xf>
    <xf numFmtId="49" fontId="3" fillId="6" borderId="59" xfId="0" applyNumberFormat="1" applyFont="1" applyFill="1" applyBorder="1" applyAlignment="1">
      <alignment horizontal="left" vertical="center"/>
    </xf>
    <xf numFmtId="0" fontId="5" fillId="5" borderId="3" xfId="0" applyFont="1" applyFill="1" applyBorder="1" applyAlignment="1">
      <alignment horizontal="left" vertical="center"/>
    </xf>
    <xf numFmtId="0" fontId="5" fillId="5" borderId="30" xfId="0" applyFont="1" applyFill="1" applyBorder="1" applyAlignment="1">
      <alignment horizontal="left" vertical="center"/>
    </xf>
    <xf numFmtId="0" fontId="5" fillId="5" borderId="40" xfId="0" applyFont="1" applyFill="1" applyBorder="1" applyAlignment="1">
      <alignment horizontal="left" vertical="center"/>
    </xf>
    <xf numFmtId="41" fontId="5" fillId="7" borderId="17" xfId="1" applyFont="1" applyFill="1" applyBorder="1" applyAlignment="1">
      <alignment horizontal="right" vertical="center"/>
    </xf>
    <xf numFmtId="41" fontId="5" fillId="7" borderId="53" xfId="1" applyFont="1" applyFill="1" applyBorder="1" applyAlignment="1">
      <alignment horizontal="right" vertical="center"/>
    </xf>
    <xf numFmtId="41" fontId="6" fillId="2" borderId="0" xfId="1" applyFont="1" applyFill="1" applyBorder="1" applyAlignment="1">
      <alignment horizontal="right" vertical="center"/>
    </xf>
    <xf numFmtId="41" fontId="3" fillId="2" borderId="0" xfId="1" applyFont="1" applyFill="1" applyBorder="1" applyAlignment="1">
      <alignment horizontal="right" vertical="center"/>
    </xf>
    <xf numFmtId="0" fontId="6" fillId="2" borderId="15" xfId="0" applyFont="1" applyFill="1" applyBorder="1" applyAlignment="1">
      <alignment horizontal="left" vertical="center"/>
    </xf>
    <xf numFmtId="0" fontId="6" fillId="2" borderId="16" xfId="0" applyFont="1" applyFill="1" applyBorder="1" applyAlignment="1">
      <alignment horizontal="left" vertical="center"/>
    </xf>
    <xf numFmtId="0" fontId="6" fillId="2" borderId="39" xfId="0" applyFont="1" applyFill="1" applyBorder="1" applyAlignment="1">
      <alignment horizontal="left" vertical="center"/>
    </xf>
    <xf numFmtId="41" fontId="3" fillId="2" borderId="15" xfId="1" applyFont="1" applyFill="1" applyBorder="1" applyAlignment="1">
      <alignment horizontal="right" vertical="center"/>
    </xf>
    <xf numFmtId="41" fontId="3" fillId="2" borderId="39" xfId="1" applyFont="1" applyFill="1" applyBorder="1" applyAlignment="1">
      <alignment horizontal="right" vertical="center"/>
    </xf>
    <xf numFmtId="41" fontId="6" fillId="2" borderId="16" xfId="1" applyFont="1" applyFill="1" applyBorder="1" applyAlignment="1">
      <alignment horizontal="right" vertical="center"/>
    </xf>
    <xf numFmtId="41" fontId="6" fillId="2" borderId="39" xfId="1" applyFont="1" applyFill="1" applyBorder="1" applyAlignment="1">
      <alignment horizontal="right" vertical="center"/>
    </xf>
    <xf numFmtId="41" fontId="6" fillId="6" borderId="61" xfId="1" applyFont="1" applyFill="1" applyBorder="1" applyAlignment="1">
      <alignment horizontal="right" vertical="center"/>
    </xf>
    <xf numFmtId="41" fontId="6" fillId="6" borderId="62" xfId="1" applyFont="1" applyFill="1" applyBorder="1" applyAlignment="1">
      <alignment horizontal="right" vertical="center"/>
    </xf>
    <xf numFmtId="41" fontId="16" fillId="6" borderId="32" xfId="1" applyFont="1" applyFill="1" applyBorder="1" applyAlignment="1">
      <alignment horizontal="right" vertical="center"/>
    </xf>
    <xf numFmtId="41" fontId="16" fillId="6" borderId="78" xfId="1" applyFont="1" applyFill="1" applyBorder="1" applyAlignment="1">
      <alignment horizontal="right" vertical="center"/>
    </xf>
    <xf numFmtId="0" fontId="3" fillId="4" borderId="0" xfId="0" applyFont="1" applyFill="1" applyAlignment="1">
      <alignment horizontal="center" vertical="center"/>
    </xf>
    <xf numFmtId="0" fontId="3" fillId="0" borderId="27" xfId="0" applyFont="1" applyBorder="1" applyAlignment="1">
      <alignment horizontal="left" vertical="center"/>
    </xf>
    <xf numFmtId="0" fontId="3" fillId="0" borderId="28" xfId="0" applyFont="1" applyBorder="1" applyAlignment="1">
      <alignment horizontal="left" vertical="center"/>
    </xf>
    <xf numFmtId="0" fontId="3" fillId="0" borderId="58" xfId="0" applyFont="1" applyBorder="1" applyAlignment="1">
      <alignment horizontal="left" vertical="center"/>
    </xf>
    <xf numFmtId="0" fontId="3" fillId="0" borderId="33" xfId="0" applyFont="1" applyBorder="1" applyAlignment="1">
      <alignment horizontal="left" vertical="center"/>
    </xf>
    <xf numFmtId="0" fontId="3" fillId="0" borderId="41" xfId="0" applyFont="1" applyBorder="1" applyAlignment="1">
      <alignment horizontal="left" vertical="center"/>
    </xf>
    <xf numFmtId="0" fontId="3" fillId="0" borderId="43" xfId="0" applyFont="1" applyBorder="1" applyAlignment="1">
      <alignment horizontal="left" vertical="center"/>
    </xf>
    <xf numFmtId="0" fontId="3" fillId="0" borderId="65" xfId="0" applyFont="1" applyBorder="1" applyAlignment="1">
      <alignment horizontal="left" vertical="center"/>
    </xf>
    <xf numFmtId="0" fontId="3" fillId="0" borderId="66" xfId="0" applyFont="1" applyBorder="1" applyAlignment="1">
      <alignment horizontal="left" vertical="center"/>
    </xf>
    <xf numFmtId="0" fontId="3" fillId="0" borderId="67" xfId="0" applyFont="1" applyBorder="1" applyAlignment="1">
      <alignment horizontal="left" vertical="center"/>
    </xf>
    <xf numFmtId="0" fontId="3" fillId="0" borderId="68" xfId="0" applyFont="1" applyBorder="1" applyAlignment="1">
      <alignment horizontal="left" vertical="center"/>
    </xf>
    <xf numFmtId="0" fontId="5" fillId="2" borderId="17" xfId="2" applyNumberFormat="1" applyFont="1" applyFill="1" applyBorder="1" applyAlignment="1">
      <alignment horizontal="left" vertical="center"/>
    </xf>
    <xf numFmtId="0" fontId="5" fillId="2" borderId="18" xfId="2" applyNumberFormat="1" applyFont="1" applyFill="1" applyBorder="1" applyAlignment="1">
      <alignment horizontal="left" vertical="center"/>
    </xf>
    <xf numFmtId="0" fontId="5" fillId="2" borderId="53" xfId="2" applyNumberFormat="1" applyFont="1" applyFill="1" applyBorder="1" applyAlignment="1">
      <alignment horizontal="left" vertical="center"/>
    </xf>
    <xf numFmtId="0" fontId="5" fillId="2" borderId="17" xfId="2" applyNumberFormat="1" applyFont="1" applyFill="1" applyBorder="1" applyAlignment="1">
      <alignment horizontal="right" vertical="center"/>
    </xf>
    <xf numFmtId="0" fontId="5" fillId="2" borderId="53" xfId="2" applyNumberFormat="1" applyFont="1" applyFill="1" applyBorder="1" applyAlignment="1">
      <alignment horizontal="right" vertical="center"/>
    </xf>
    <xf numFmtId="0" fontId="5" fillId="2" borderId="18" xfId="2" applyNumberFormat="1" applyFont="1" applyFill="1" applyBorder="1" applyAlignment="1">
      <alignment horizontal="right" vertical="center"/>
    </xf>
    <xf numFmtId="0" fontId="5" fillId="2" borderId="3" xfId="0" applyFont="1" applyFill="1" applyBorder="1" applyAlignment="1">
      <alignment horizontal="center" vertical="center"/>
    </xf>
    <xf numFmtId="41" fontId="5" fillId="2" borderId="3" xfId="1" applyFont="1" applyFill="1" applyBorder="1" applyAlignment="1">
      <alignment horizontal="center" vertical="center"/>
    </xf>
    <xf numFmtId="41" fontId="5" fillId="2" borderId="40" xfId="1" applyFont="1" applyFill="1" applyBorder="1" applyAlignment="1">
      <alignment horizontal="center" vertical="center"/>
    </xf>
    <xf numFmtId="0" fontId="5" fillId="3" borderId="5" xfId="0" applyFont="1" applyFill="1" applyBorder="1" applyAlignment="1">
      <alignment horizontal="left" vertical="center"/>
    </xf>
    <xf numFmtId="0" fontId="5" fillId="3" borderId="45" xfId="0" applyFont="1" applyFill="1" applyBorder="1" applyAlignment="1">
      <alignment horizontal="left" vertical="center"/>
    </xf>
    <xf numFmtId="0" fontId="5" fillId="0" borderId="41" xfId="0" applyFont="1" applyBorder="1" applyAlignment="1">
      <alignment horizontal="left" vertical="center"/>
    </xf>
    <xf numFmtId="0" fontId="3" fillId="0" borderId="1" xfId="0" applyFont="1" applyBorder="1" applyAlignment="1">
      <alignment horizontal="left" vertical="center"/>
    </xf>
    <xf numFmtId="0" fontId="5" fillId="0" borderId="2" xfId="0" applyFont="1" applyBorder="1" applyAlignment="1">
      <alignment horizontal="left" vertical="center"/>
    </xf>
    <xf numFmtId="0" fontId="5" fillId="4" borderId="6" xfId="0" applyFont="1" applyFill="1" applyBorder="1" applyAlignment="1">
      <alignment horizontal="left" vertical="center"/>
    </xf>
    <xf numFmtId="0" fontId="5" fillId="4" borderId="7" xfId="0" applyFont="1" applyFill="1" applyBorder="1" applyAlignment="1">
      <alignment horizontal="left" vertical="center"/>
    </xf>
    <xf numFmtId="0" fontId="3" fillId="0" borderId="1" xfId="0" applyFont="1" applyBorder="1" applyAlignment="1">
      <alignment horizontal="right" vertical="center"/>
    </xf>
    <xf numFmtId="0" fontId="11" fillId="0" borderId="2" xfId="0" applyFont="1" applyBorder="1" applyAlignment="1">
      <alignment horizontal="left" vertical="center"/>
    </xf>
    <xf numFmtId="0" fontId="5" fillId="5" borderId="6" xfId="0" applyFont="1" applyFill="1" applyBorder="1" applyAlignment="1">
      <alignment horizontal="left" vertical="center"/>
    </xf>
    <xf numFmtId="0" fontId="5" fillId="5" borderId="7" xfId="0" applyFont="1" applyFill="1" applyBorder="1" applyAlignment="1">
      <alignment horizontal="left" vertical="center"/>
    </xf>
    <xf numFmtId="0" fontId="5" fillId="0" borderId="1" xfId="0" applyFont="1" applyBorder="1" applyAlignment="1">
      <alignment horizontal="left" vertical="center"/>
    </xf>
  </cellXfs>
  <cellStyles count="3">
    <cellStyle name="백분율" xfId="2" builtinId="5"/>
    <cellStyle name="쉼표 [0]" xfId="1" builtinId="6"/>
    <cellStyle name="표준" xfId="0" builtinId="0"/>
  </cellStyles>
  <dxfs count="106"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rgb="FF00B050"/>
      </font>
    </dxf>
    <dxf>
      <font>
        <color rgb="FF00B050"/>
      </font>
      <fill>
        <patternFill>
          <bgColor theme="9" tint="0.79998168889431442"/>
        </patternFill>
      </fill>
    </dxf>
    <dxf>
      <fill>
        <patternFill>
          <bgColor theme="5" tint="0.79998168889431442"/>
        </patternFill>
      </fill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rgb="FF00B050"/>
      </font>
    </dxf>
    <dxf>
      <font>
        <color rgb="FF00B050"/>
      </font>
      <fill>
        <patternFill>
          <bgColor theme="9" tint="0.79998168889431442"/>
        </patternFill>
      </fill>
    </dxf>
    <dxf>
      <fill>
        <patternFill>
          <bgColor theme="5" tint="0.79998168889431442"/>
        </patternFill>
      </fill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rgb="FF00B050"/>
      </font>
    </dxf>
    <dxf>
      <font>
        <color rgb="FF00B050"/>
      </font>
      <fill>
        <patternFill>
          <bgColor theme="9" tint="0.79998168889431442"/>
        </patternFill>
      </fill>
    </dxf>
    <dxf>
      <fill>
        <patternFill>
          <bgColor theme="5" tint="0.79998168889431442"/>
        </patternFill>
      </fill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rgb="FF00B050"/>
      </font>
    </dxf>
    <dxf>
      <font>
        <color rgb="FF00B050"/>
      </font>
      <fill>
        <patternFill>
          <bgColor theme="9" tint="0.79998168889431442"/>
        </patternFill>
      </fill>
    </dxf>
    <dxf>
      <fill>
        <patternFill>
          <bgColor theme="5" tint="0.79998168889431442"/>
        </patternFill>
      </fill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rgb="FF00B050"/>
      </font>
    </dxf>
    <dxf>
      <font>
        <color rgb="FF00B050"/>
      </font>
      <fill>
        <patternFill>
          <bgColor theme="9" tint="0.79998168889431442"/>
        </patternFill>
      </fill>
    </dxf>
    <dxf>
      <fill>
        <patternFill>
          <bgColor theme="5" tint="0.79998168889431442"/>
        </patternFill>
      </fill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rgb="FF00B050"/>
      </font>
    </dxf>
    <dxf>
      <font>
        <color rgb="FF00B050"/>
      </font>
      <fill>
        <patternFill>
          <bgColor theme="9" tint="0.79998168889431442"/>
        </patternFill>
      </fill>
    </dxf>
    <dxf>
      <fill>
        <patternFill>
          <bgColor theme="5" tint="0.79998168889431442"/>
        </patternFill>
      </fill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rgb="FF00B050"/>
      </font>
    </dxf>
    <dxf>
      <font>
        <color rgb="FF00B050"/>
      </font>
      <fill>
        <patternFill>
          <bgColor theme="9" tint="0.79998168889431442"/>
        </patternFill>
      </fill>
    </dxf>
    <dxf>
      <fill>
        <patternFill>
          <bgColor theme="5" tint="0.79998168889431442"/>
        </patternFill>
      </fill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rgb="FF00B050"/>
      </font>
    </dxf>
    <dxf>
      <font>
        <color rgb="FF00B050"/>
      </font>
      <fill>
        <patternFill>
          <bgColor theme="9" tint="0.79998168889431442"/>
        </patternFill>
      </fill>
    </dxf>
    <dxf>
      <fill>
        <patternFill>
          <bgColor theme="5" tint="0.79998168889431442"/>
        </patternFill>
      </fill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rgb="FF00B050"/>
      </font>
    </dxf>
    <dxf>
      <font>
        <color rgb="FF00B050"/>
      </font>
      <fill>
        <patternFill>
          <bgColor theme="9" tint="0.79998168889431442"/>
        </patternFill>
      </fill>
    </dxf>
    <dxf>
      <fill>
        <patternFill>
          <bgColor theme="5" tint="0.79998168889431442"/>
        </patternFill>
      </fill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rgb="FF00B050"/>
      </font>
    </dxf>
    <dxf>
      <font>
        <color rgb="FF00B050"/>
      </font>
      <fill>
        <patternFill>
          <bgColor theme="9" tint="0.79998168889431442"/>
        </patternFill>
      </fill>
    </dxf>
    <dxf>
      <fill>
        <patternFill>
          <bgColor theme="5" tint="0.79998168889431442"/>
        </patternFill>
      </fill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rgb="FF00B050"/>
      </font>
    </dxf>
    <dxf>
      <font>
        <color rgb="FF00B050"/>
      </font>
      <fill>
        <patternFill>
          <bgColor theme="9" tint="0.79998168889431442"/>
        </patternFill>
      </fill>
    </dxf>
    <dxf>
      <fill>
        <patternFill>
          <bgColor theme="5" tint="0.79998168889431442"/>
        </patternFill>
      </fill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rgb="FF00B050"/>
      </font>
    </dxf>
    <dxf>
      <font>
        <color rgb="FF00B050"/>
      </font>
      <fill>
        <patternFill>
          <bgColor theme="9" tint="0.79998168889431442"/>
        </patternFill>
      </fill>
    </dxf>
    <dxf>
      <fill>
        <patternFill>
          <bgColor theme="5" tint="0.79998168889431442"/>
        </patternFill>
      </fill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rgb="FF00B050"/>
      </font>
    </dxf>
    <dxf>
      <font>
        <color rgb="FF00B050"/>
      </font>
      <fill>
        <patternFill>
          <bgColor theme="9" tint="0.79998168889431442"/>
        </patternFill>
      </fill>
    </dxf>
    <dxf>
      <fill>
        <patternFill>
          <bgColor theme="5" tint="0.79998168889431442"/>
        </patternFill>
      </fill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rgb="FF00B050"/>
      </font>
    </dxf>
    <dxf>
      <font>
        <color rgb="FF00B050"/>
      </font>
      <fill>
        <patternFill>
          <bgColor theme="9" tint="0.79998168889431442"/>
        </patternFill>
      </fill>
    </dxf>
    <dxf>
      <fill>
        <patternFill>
          <bgColor theme="5" tint="0.79998168889431442"/>
        </patternFill>
      </fill>
    </dxf>
  </dxfs>
  <tableStyles count="0" defaultTableStyle="TableStyleMedium2" defaultPivotStyle="PivotStyleLight16"/>
  <colors>
    <mruColors>
      <color rgb="FFF15628"/>
      <color rgb="FF5B6777"/>
      <color rgb="FFF15692"/>
      <color rgb="FF1CA39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6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.xml"/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9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20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21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22.xml.rels><?xml version="1.0" encoding="UTF-8" standalone="yes"?>
<Relationships xmlns="http://schemas.openxmlformats.org/package/2006/relationships"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_rels/chart24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5.xml"/><Relationship Id="rId2" Type="http://schemas.microsoft.com/office/2011/relationships/chartColorStyle" Target="colors20.xml"/><Relationship Id="rId1" Type="http://schemas.microsoft.com/office/2011/relationships/chartStyle" Target="style20.xml"/></Relationships>
</file>

<file path=xl/charts/_rels/chart27.xml.rels><?xml version="1.0" encoding="UTF-8" standalone="yes"?>
<Relationships xmlns="http://schemas.openxmlformats.org/package/2006/relationships"><Relationship Id="rId2" Type="http://schemas.microsoft.com/office/2011/relationships/chartColorStyle" Target="colors21.xml"/><Relationship Id="rId1" Type="http://schemas.microsoft.com/office/2011/relationships/chartStyle" Target="style21.xml"/></Relationships>
</file>

<file path=xl/charts/_rels/chart28.xml.rels><?xml version="1.0" encoding="UTF-8" standalone="yes"?>
<Relationships xmlns="http://schemas.openxmlformats.org/package/2006/relationships"><Relationship Id="rId2" Type="http://schemas.microsoft.com/office/2011/relationships/chartColorStyle" Target="colors22.xml"/><Relationship Id="rId1" Type="http://schemas.microsoft.com/office/2011/relationships/chartStyle" Target="style22.xml"/></Relationships>
</file>

<file path=xl/charts/_rels/chart29.xml.rels><?xml version="1.0" encoding="UTF-8" standalone="yes"?>
<Relationships xmlns="http://schemas.openxmlformats.org/package/2006/relationships"><Relationship Id="rId2" Type="http://schemas.microsoft.com/office/2011/relationships/chartColorStyle" Target="colors23.xml"/><Relationship Id="rId1" Type="http://schemas.microsoft.com/office/2011/relationships/chartStyle" Target="style23.xml"/></Relationships>
</file>

<file path=xl/charts/_rels/chart30.xml.rels><?xml version="1.0" encoding="UTF-8" standalone="yes"?>
<Relationships xmlns="http://schemas.openxmlformats.org/package/2006/relationships"><Relationship Id="rId2" Type="http://schemas.microsoft.com/office/2011/relationships/chartColorStyle" Target="colors24.xml"/><Relationship Id="rId1" Type="http://schemas.microsoft.com/office/2011/relationships/chartStyle" Target="style24.xml"/></Relationships>
</file>

<file path=xl/charts/_rels/chart31.xml.rels><?xml version="1.0" encoding="UTF-8" standalone="yes"?>
<Relationships xmlns="http://schemas.openxmlformats.org/package/2006/relationships"><Relationship Id="rId2" Type="http://schemas.microsoft.com/office/2011/relationships/chartColorStyle" Target="colors25.xml"/><Relationship Id="rId1" Type="http://schemas.microsoft.com/office/2011/relationships/chartStyle" Target="style25.xml"/></Relationships>
</file>

<file path=xl/charts/_rels/chart32.xml.rels><?xml version="1.0" encoding="UTF-8" standalone="yes"?>
<Relationships xmlns="http://schemas.openxmlformats.org/package/2006/relationships"><Relationship Id="rId2" Type="http://schemas.microsoft.com/office/2011/relationships/chartColorStyle" Target="colors26.xml"/><Relationship Id="rId1" Type="http://schemas.microsoft.com/office/2011/relationships/chartStyle" Target="style26.xml"/></Relationships>
</file>

<file path=xl/charts/_rels/chart33.xml.rels><?xml version="1.0" encoding="UTF-8" standalone="yes"?>
<Relationships xmlns="http://schemas.openxmlformats.org/package/2006/relationships"><Relationship Id="rId2" Type="http://schemas.microsoft.com/office/2011/relationships/chartColorStyle" Target="colors27.xml"/><Relationship Id="rId1" Type="http://schemas.microsoft.com/office/2011/relationships/chartStyle" Target="style27.xml"/></Relationships>
</file>

<file path=xl/charts/_rels/chart34.xml.rels><?xml version="1.0" encoding="UTF-8" standalone="yes"?>
<Relationships xmlns="http://schemas.openxmlformats.org/package/2006/relationships"><Relationship Id="rId2" Type="http://schemas.microsoft.com/office/2011/relationships/chartColorStyle" Target="colors28.xml"/><Relationship Id="rId1" Type="http://schemas.microsoft.com/office/2011/relationships/chartStyle" Target="style28.xml"/></Relationships>
</file>

<file path=xl/charts/_rels/chart35.xml.rels><?xml version="1.0" encoding="UTF-8" standalone="yes"?>
<Relationships xmlns="http://schemas.openxmlformats.org/package/2006/relationships"><Relationship Id="rId2" Type="http://schemas.microsoft.com/office/2011/relationships/chartColorStyle" Target="colors29.xml"/><Relationship Id="rId1" Type="http://schemas.microsoft.com/office/2011/relationships/chartStyle" Target="style29.xml"/></Relationships>
</file>

<file path=xl/charts/_rels/chart36.xml.rels><?xml version="1.0" encoding="UTF-8" standalone="yes"?>
<Relationships xmlns="http://schemas.openxmlformats.org/package/2006/relationships"><Relationship Id="rId2" Type="http://schemas.microsoft.com/office/2011/relationships/chartColorStyle" Target="colors30.xml"/><Relationship Id="rId1" Type="http://schemas.microsoft.com/office/2011/relationships/chartStyle" Target="style30.xml"/></Relationships>
</file>

<file path=xl/charts/_rels/chart37.xml.rels><?xml version="1.0" encoding="UTF-8" standalone="yes"?>
<Relationships xmlns="http://schemas.openxmlformats.org/package/2006/relationships"><Relationship Id="rId2" Type="http://schemas.microsoft.com/office/2011/relationships/chartColorStyle" Target="colors31.xml"/><Relationship Id="rId1" Type="http://schemas.microsoft.com/office/2011/relationships/chartStyle" Target="style31.xml"/></Relationships>
</file>

<file path=xl/charts/_rels/chart38.xml.rels><?xml version="1.0" encoding="UTF-8" standalone="yes"?>
<Relationships xmlns="http://schemas.openxmlformats.org/package/2006/relationships"><Relationship Id="rId2" Type="http://schemas.microsoft.com/office/2011/relationships/chartColorStyle" Target="colors32.xml"/><Relationship Id="rId1" Type="http://schemas.microsoft.com/office/2011/relationships/chartStyle" Target="style32.xml"/></Relationships>
</file>

<file path=xl/charts/_rels/chart39.xml.rels><?xml version="1.0" encoding="UTF-8" standalone="yes"?>
<Relationships xmlns="http://schemas.openxmlformats.org/package/2006/relationships"><Relationship Id="rId2" Type="http://schemas.microsoft.com/office/2011/relationships/chartColorStyle" Target="colors33.xml"/><Relationship Id="rId1" Type="http://schemas.microsoft.com/office/2011/relationships/chartStyle" Target="style33.xml"/></Relationships>
</file>

<file path=xl/charts/_rels/chart40.xml.rels><?xml version="1.0" encoding="UTF-8" standalone="yes"?>
<Relationships xmlns="http://schemas.openxmlformats.org/package/2006/relationships"><Relationship Id="rId2" Type="http://schemas.microsoft.com/office/2011/relationships/chartColorStyle" Target="colors34.xml"/><Relationship Id="rId1" Type="http://schemas.microsoft.com/office/2011/relationships/chartStyle" Target="style34.xml"/></Relationships>
</file>

<file path=xl/charts/_rels/chart42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8.xml"/><Relationship Id="rId2" Type="http://schemas.microsoft.com/office/2011/relationships/chartColorStyle" Target="colors35.xml"/><Relationship Id="rId1" Type="http://schemas.microsoft.com/office/2011/relationships/chartStyle" Target="style35.xml"/></Relationships>
</file>

<file path=xl/charts/_rels/chart45.xml.rels><?xml version="1.0" encoding="UTF-8" standalone="yes"?>
<Relationships xmlns="http://schemas.openxmlformats.org/package/2006/relationships"><Relationship Id="rId2" Type="http://schemas.microsoft.com/office/2011/relationships/chartColorStyle" Target="colors36.xml"/><Relationship Id="rId1" Type="http://schemas.microsoft.com/office/2011/relationships/chartStyle" Target="style36.xml"/></Relationships>
</file>

<file path=xl/charts/_rels/chart46.xml.rels><?xml version="1.0" encoding="UTF-8" standalone="yes"?>
<Relationships xmlns="http://schemas.openxmlformats.org/package/2006/relationships"><Relationship Id="rId2" Type="http://schemas.microsoft.com/office/2011/relationships/chartColorStyle" Target="colors37.xml"/><Relationship Id="rId1" Type="http://schemas.microsoft.com/office/2011/relationships/chartStyle" Target="style37.xml"/></Relationships>
</file>

<file path=xl/charts/_rels/chart47.xml.rels><?xml version="1.0" encoding="UTF-8" standalone="yes"?>
<Relationships xmlns="http://schemas.openxmlformats.org/package/2006/relationships"><Relationship Id="rId2" Type="http://schemas.microsoft.com/office/2011/relationships/chartColorStyle" Target="colors38.xml"/><Relationship Id="rId1" Type="http://schemas.microsoft.com/office/2011/relationships/chartStyle" Target="style38.xml"/></Relationships>
</file>

<file path=xl/charts/_rels/chart48.xml.rels><?xml version="1.0" encoding="UTF-8" standalone="yes"?>
<Relationships xmlns="http://schemas.openxmlformats.org/package/2006/relationships"><Relationship Id="rId2" Type="http://schemas.microsoft.com/office/2011/relationships/chartColorStyle" Target="colors39.xml"/><Relationship Id="rId1" Type="http://schemas.microsoft.com/office/2011/relationships/chartStyle" Target="style39.xml"/></Relationships>
</file>

<file path=xl/charts/_rels/chart49.xml.rels><?xml version="1.0" encoding="UTF-8" standalone="yes"?>
<Relationships xmlns="http://schemas.openxmlformats.org/package/2006/relationships"><Relationship Id="rId2" Type="http://schemas.microsoft.com/office/2011/relationships/chartColorStyle" Target="colors40.xml"/><Relationship Id="rId1" Type="http://schemas.microsoft.com/office/2011/relationships/chartStyle" Target="style40.xml"/></Relationships>
</file>

<file path=xl/charts/_rels/chart50.xml.rels><?xml version="1.0" encoding="UTF-8" standalone="yes"?>
<Relationships xmlns="http://schemas.openxmlformats.org/package/2006/relationships"><Relationship Id="rId2" Type="http://schemas.microsoft.com/office/2011/relationships/chartColorStyle" Target="colors41.xml"/><Relationship Id="rId1" Type="http://schemas.microsoft.com/office/2011/relationships/chartStyle" Target="style41.xml"/></Relationships>
</file>

<file path=xl/charts/_rels/chart51.xml.rels><?xml version="1.0" encoding="UTF-8" standalone="yes"?>
<Relationships xmlns="http://schemas.openxmlformats.org/package/2006/relationships"><Relationship Id="rId2" Type="http://schemas.microsoft.com/office/2011/relationships/chartColorStyle" Target="colors42.xml"/><Relationship Id="rId1" Type="http://schemas.microsoft.com/office/2011/relationships/chartStyle" Target="style42.xml"/></Relationships>
</file>

<file path=xl/charts/_rels/chart52.xml.rels><?xml version="1.0" encoding="UTF-8" standalone="yes"?>
<Relationships xmlns="http://schemas.openxmlformats.org/package/2006/relationships"><Relationship Id="rId2" Type="http://schemas.microsoft.com/office/2011/relationships/chartColorStyle" Target="colors43.xml"/><Relationship Id="rId1" Type="http://schemas.microsoft.com/office/2011/relationships/chartStyle" Target="style43.xml"/></Relationships>
</file>

<file path=xl/charts/_rels/chart53.xml.rels><?xml version="1.0" encoding="UTF-8" standalone="yes"?>
<Relationships xmlns="http://schemas.openxmlformats.org/package/2006/relationships"><Relationship Id="rId2" Type="http://schemas.microsoft.com/office/2011/relationships/chartColorStyle" Target="colors44.xml"/><Relationship Id="rId1" Type="http://schemas.microsoft.com/office/2011/relationships/chartStyle" Target="style44.xml"/></Relationships>
</file>

<file path=xl/charts/_rels/chart54.xml.rels><?xml version="1.0" encoding="UTF-8" standalone="yes"?>
<Relationships xmlns="http://schemas.openxmlformats.org/package/2006/relationships"><Relationship Id="rId2" Type="http://schemas.microsoft.com/office/2011/relationships/chartColorStyle" Target="colors45.xml"/><Relationship Id="rId1" Type="http://schemas.microsoft.com/office/2011/relationships/chartStyle" Target="style45.xml"/></Relationships>
</file>

<file path=xl/charts/_rels/chart55.xml.rels><?xml version="1.0" encoding="UTF-8" standalone="yes"?>
<Relationships xmlns="http://schemas.openxmlformats.org/package/2006/relationships"><Relationship Id="rId2" Type="http://schemas.microsoft.com/office/2011/relationships/chartColorStyle" Target="colors46.xml"/><Relationship Id="rId1" Type="http://schemas.microsoft.com/office/2011/relationships/chartStyle" Target="style46.xml"/></Relationships>
</file>

<file path=xl/charts/_rels/chart56.xml.rels><?xml version="1.0" encoding="UTF-8" standalone="yes"?>
<Relationships xmlns="http://schemas.openxmlformats.org/package/2006/relationships"><Relationship Id="rId2" Type="http://schemas.microsoft.com/office/2011/relationships/chartColorStyle" Target="colors47.xml"/><Relationship Id="rId1" Type="http://schemas.microsoft.com/office/2011/relationships/chartStyle" Target="style47.xml"/></Relationships>
</file>

<file path=xl/charts/_rels/chart57.xml.rels><?xml version="1.0" encoding="UTF-8" standalone="yes"?>
<Relationships xmlns="http://schemas.openxmlformats.org/package/2006/relationships"><Relationship Id="rId2" Type="http://schemas.microsoft.com/office/2011/relationships/chartColorStyle" Target="colors48.xml"/><Relationship Id="rId1" Type="http://schemas.microsoft.com/office/2011/relationships/chartStyle" Target="style48.xml"/></Relationships>
</file>

<file path=xl/charts/_rels/chart58.xml.rels><?xml version="1.0" encoding="UTF-8" standalone="yes"?>
<Relationships xmlns="http://schemas.openxmlformats.org/package/2006/relationships"><Relationship Id="rId2" Type="http://schemas.microsoft.com/office/2011/relationships/chartColorStyle" Target="colors49.xml"/><Relationship Id="rId1" Type="http://schemas.microsoft.com/office/2011/relationships/chartStyle" Target="style49.xml"/></Relationships>
</file>

<file path=xl/charts/_rels/chart60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11.xml"/><Relationship Id="rId2" Type="http://schemas.microsoft.com/office/2011/relationships/chartColorStyle" Target="colors50.xml"/><Relationship Id="rId1" Type="http://schemas.microsoft.com/office/2011/relationships/chartStyle" Target="style50.xml"/></Relationships>
</file>

<file path=xl/charts/_rels/chart63.xml.rels><?xml version="1.0" encoding="UTF-8" standalone="yes"?>
<Relationships xmlns="http://schemas.openxmlformats.org/package/2006/relationships"><Relationship Id="rId2" Type="http://schemas.microsoft.com/office/2011/relationships/chartColorStyle" Target="colors51.xml"/><Relationship Id="rId1" Type="http://schemas.microsoft.com/office/2011/relationships/chartStyle" Target="style51.xml"/></Relationships>
</file>

<file path=xl/charts/_rels/chart64.xml.rels><?xml version="1.0" encoding="UTF-8" standalone="yes"?>
<Relationships xmlns="http://schemas.openxmlformats.org/package/2006/relationships"><Relationship Id="rId2" Type="http://schemas.microsoft.com/office/2011/relationships/chartColorStyle" Target="colors52.xml"/><Relationship Id="rId1" Type="http://schemas.microsoft.com/office/2011/relationships/chartStyle" Target="style52.xml"/></Relationships>
</file>

<file path=xl/charts/_rels/chart65.xml.rels><?xml version="1.0" encoding="UTF-8" standalone="yes"?>
<Relationships xmlns="http://schemas.openxmlformats.org/package/2006/relationships"><Relationship Id="rId2" Type="http://schemas.microsoft.com/office/2011/relationships/chartColorStyle" Target="colors53.xml"/><Relationship Id="rId1" Type="http://schemas.microsoft.com/office/2011/relationships/chartStyle" Target="style53.xml"/></Relationships>
</file>

<file path=xl/charts/_rels/chart66.xml.rels><?xml version="1.0" encoding="UTF-8" standalone="yes"?>
<Relationships xmlns="http://schemas.openxmlformats.org/package/2006/relationships"><Relationship Id="rId2" Type="http://schemas.microsoft.com/office/2011/relationships/chartColorStyle" Target="colors54.xml"/><Relationship Id="rId1" Type="http://schemas.microsoft.com/office/2011/relationships/chartStyle" Target="style54.xml"/></Relationships>
</file>

<file path=xl/charts/_rels/chart67.xml.rels><?xml version="1.0" encoding="UTF-8" standalone="yes"?>
<Relationships xmlns="http://schemas.openxmlformats.org/package/2006/relationships"><Relationship Id="rId2" Type="http://schemas.microsoft.com/office/2011/relationships/chartColorStyle" Target="colors55.xml"/><Relationship Id="rId1" Type="http://schemas.microsoft.com/office/2011/relationships/chartStyle" Target="style55.xml"/></Relationships>
</file>

<file path=xl/charts/_rels/chart68.xml.rels><?xml version="1.0" encoding="UTF-8" standalone="yes"?>
<Relationships xmlns="http://schemas.openxmlformats.org/package/2006/relationships"><Relationship Id="rId2" Type="http://schemas.microsoft.com/office/2011/relationships/chartColorStyle" Target="colors56.xml"/><Relationship Id="rId1" Type="http://schemas.microsoft.com/office/2011/relationships/chartStyle" Target="style56.xml"/></Relationships>
</file>

<file path=xl/charts/_rels/chart69.xml.rels><?xml version="1.0" encoding="UTF-8" standalone="yes"?>
<Relationships xmlns="http://schemas.openxmlformats.org/package/2006/relationships"><Relationship Id="rId2" Type="http://schemas.microsoft.com/office/2011/relationships/chartColorStyle" Target="colors57.xml"/><Relationship Id="rId1" Type="http://schemas.microsoft.com/office/2011/relationships/chartStyle" Target="style57.xml"/></Relationships>
</file>

<file path=xl/charts/_rels/chart70.xml.rels><?xml version="1.0" encoding="UTF-8" standalone="yes"?>
<Relationships xmlns="http://schemas.openxmlformats.org/package/2006/relationships"><Relationship Id="rId2" Type="http://schemas.microsoft.com/office/2011/relationships/chartColorStyle" Target="colors58.xml"/><Relationship Id="rId1" Type="http://schemas.microsoft.com/office/2011/relationships/chartStyle" Target="style58.xml"/></Relationships>
</file>

<file path=xl/charts/_rels/chart71.xml.rels><?xml version="1.0" encoding="UTF-8" standalone="yes"?>
<Relationships xmlns="http://schemas.openxmlformats.org/package/2006/relationships"><Relationship Id="rId2" Type="http://schemas.microsoft.com/office/2011/relationships/chartColorStyle" Target="colors59.xml"/><Relationship Id="rId1" Type="http://schemas.microsoft.com/office/2011/relationships/chartStyle" Target="style59.xml"/></Relationships>
</file>

<file path=xl/charts/_rels/chart72.xml.rels><?xml version="1.0" encoding="UTF-8" standalone="yes"?>
<Relationships xmlns="http://schemas.openxmlformats.org/package/2006/relationships"><Relationship Id="rId2" Type="http://schemas.microsoft.com/office/2011/relationships/chartColorStyle" Target="colors60.xml"/><Relationship Id="rId1" Type="http://schemas.microsoft.com/office/2011/relationships/chartStyle" Target="style60.xml"/></Relationships>
</file>

<file path=xl/charts/_rels/chart73.xml.rels><?xml version="1.0" encoding="UTF-8" standalone="yes"?>
<Relationships xmlns="http://schemas.openxmlformats.org/package/2006/relationships"><Relationship Id="rId2" Type="http://schemas.microsoft.com/office/2011/relationships/chartColorStyle" Target="colors61.xml"/><Relationship Id="rId1" Type="http://schemas.microsoft.com/office/2011/relationships/chartStyle" Target="style61.xml"/></Relationships>
</file>

<file path=xl/charts/_rels/chart74.xml.rels><?xml version="1.0" encoding="UTF-8" standalone="yes"?>
<Relationships xmlns="http://schemas.openxmlformats.org/package/2006/relationships"><Relationship Id="rId2" Type="http://schemas.microsoft.com/office/2011/relationships/chartColorStyle" Target="colors62.xml"/><Relationship Id="rId1" Type="http://schemas.microsoft.com/office/2011/relationships/chartStyle" Target="style62.xml"/></Relationships>
</file>

<file path=xl/charts/_rels/chart75.xml.rels><?xml version="1.0" encoding="UTF-8" standalone="yes"?>
<Relationships xmlns="http://schemas.openxmlformats.org/package/2006/relationships"><Relationship Id="rId2" Type="http://schemas.microsoft.com/office/2011/relationships/chartColorStyle" Target="colors63.xml"/><Relationship Id="rId1" Type="http://schemas.microsoft.com/office/2011/relationships/chartStyle" Target="style63.xml"/></Relationships>
</file>

<file path=xl/charts/_rels/chart76.xml.rels><?xml version="1.0" encoding="UTF-8" standalone="yes"?>
<Relationships xmlns="http://schemas.openxmlformats.org/package/2006/relationships"><Relationship Id="rId2" Type="http://schemas.microsoft.com/office/2011/relationships/chartColorStyle" Target="colors64.xml"/><Relationship Id="rId1" Type="http://schemas.microsoft.com/office/2011/relationships/chartStyle" Target="style64.xml"/></Relationships>
</file>

<file path=xl/charts/_rels/chart78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14.xml"/><Relationship Id="rId2" Type="http://schemas.microsoft.com/office/2011/relationships/chartColorStyle" Target="colors65.xml"/><Relationship Id="rId1" Type="http://schemas.microsoft.com/office/2011/relationships/chartStyle" Target="style65.xml"/></Relationships>
</file>

<file path=xl/charts/_rels/chart81.xml.rels><?xml version="1.0" encoding="UTF-8" standalone="yes"?>
<Relationships xmlns="http://schemas.openxmlformats.org/package/2006/relationships"><Relationship Id="rId2" Type="http://schemas.microsoft.com/office/2011/relationships/chartColorStyle" Target="colors66.xml"/><Relationship Id="rId1" Type="http://schemas.microsoft.com/office/2011/relationships/chartStyle" Target="style66.xml"/></Relationships>
</file>

<file path=xl/charts/_rels/chart82.xml.rels><?xml version="1.0" encoding="UTF-8" standalone="yes"?>
<Relationships xmlns="http://schemas.openxmlformats.org/package/2006/relationships"><Relationship Id="rId2" Type="http://schemas.microsoft.com/office/2011/relationships/chartColorStyle" Target="colors67.xml"/><Relationship Id="rId1" Type="http://schemas.microsoft.com/office/2011/relationships/chartStyle" Target="style67.xml"/></Relationships>
</file>

<file path=xl/charts/_rels/chart83.xml.rels><?xml version="1.0" encoding="UTF-8" standalone="yes"?>
<Relationships xmlns="http://schemas.openxmlformats.org/package/2006/relationships"><Relationship Id="rId2" Type="http://schemas.microsoft.com/office/2011/relationships/chartColorStyle" Target="colors68.xml"/><Relationship Id="rId1" Type="http://schemas.microsoft.com/office/2011/relationships/chartStyle" Target="style68.xml"/></Relationships>
</file>

<file path=xl/charts/_rels/chart84.xml.rels><?xml version="1.0" encoding="UTF-8" standalone="yes"?>
<Relationships xmlns="http://schemas.openxmlformats.org/package/2006/relationships"><Relationship Id="rId2" Type="http://schemas.microsoft.com/office/2011/relationships/chartColorStyle" Target="colors69.xml"/><Relationship Id="rId1" Type="http://schemas.microsoft.com/office/2011/relationships/chartStyle" Target="style69.xml"/></Relationships>
</file>

<file path=xl/charts/_rels/chart85.xml.rels><?xml version="1.0" encoding="UTF-8" standalone="yes"?>
<Relationships xmlns="http://schemas.openxmlformats.org/package/2006/relationships"><Relationship Id="rId2" Type="http://schemas.microsoft.com/office/2011/relationships/chartColorStyle" Target="colors70.xml"/><Relationship Id="rId1" Type="http://schemas.microsoft.com/office/2011/relationships/chartStyle" Target="style70.xml"/></Relationships>
</file>

<file path=xl/charts/_rels/chart86.xml.rels><?xml version="1.0" encoding="UTF-8" standalone="yes"?>
<Relationships xmlns="http://schemas.openxmlformats.org/package/2006/relationships"><Relationship Id="rId2" Type="http://schemas.microsoft.com/office/2011/relationships/chartColorStyle" Target="colors71.xml"/><Relationship Id="rId1" Type="http://schemas.microsoft.com/office/2011/relationships/chartStyle" Target="style71.xml"/></Relationships>
</file>

<file path=xl/charts/_rels/chart87.xml.rels><?xml version="1.0" encoding="UTF-8" standalone="yes"?>
<Relationships xmlns="http://schemas.openxmlformats.org/package/2006/relationships"><Relationship Id="rId2" Type="http://schemas.microsoft.com/office/2011/relationships/chartColorStyle" Target="colors72.xml"/><Relationship Id="rId1" Type="http://schemas.microsoft.com/office/2011/relationships/chartStyle" Target="style72.xml"/></Relationships>
</file>

<file path=xl/charts/_rels/chart88.xml.rels><?xml version="1.0" encoding="UTF-8" standalone="yes"?>
<Relationships xmlns="http://schemas.openxmlformats.org/package/2006/relationships"><Relationship Id="rId2" Type="http://schemas.microsoft.com/office/2011/relationships/chartColorStyle" Target="colors73.xml"/><Relationship Id="rId1" Type="http://schemas.microsoft.com/office/2011/relationships/chartStyle" Target="style73.xml"/></Relationships>
</file>

<file path=xl/charts/_rels/chart89.xml.rels><?xml version="1.0" encoding="UTF-8" standalone="yes"?>
<Relationships xmlns="http://schemas.openxmlformats.org/package/2006/relationships"><Relationship Id="rId2" Type="http://schemas.microsoft.com/office/2011/relationships/chartColorStyle" Target="colors74.xml"/><Relationship Id="rId1" Type="http://schemas.microsoft.com/office/2011/relationships/chartStyle" Target="style74.xml"/></Relationships>
</file>

<file path=xl/charts/_rels/chart90.xml.rels><?xml version="1.0" encoding="UTF-8" standalone="yes"?>
<Relationships xmlns="http://schemas.openxmlformats.org/package/2006/relationships"><Relationship Id="rId2" Type="http://schemas.microsoft.com/office/2011/relationships/chartColorStyle" Target="colors75.xml"/><Relationship Id="rId1" Type="http://schemas.microsoft.com/office/2011/relationships/chartStyle" Target="style75.xml"/></Relationships>
</file>

<file path=xl/charts/_rels/chart91.xml.rels><?xml version="1.0" encoding="UTF-8" standalone="yes"?>
<Relationships xmlns="http://schemas.openxmlformats.org/package/2006/relationships"><Relationship Id="rId2" Type="http://schemas.microsoft.com/office/2011/relationships/chartColorStyle" Target="colors76.xml"/><Relationship Id="rId1" Type="http://schemas.microsoft.com/office/2011/relationships/chartStyle" Target="style76.xml"/></Relationships>
</file>

<file path=xl/charts/_rels/chart92.xml.rels><?xml version="1.0" encoding="UTF-8" standalone="yes"?>
<Relationships xmlns="http://schemas.openxmlformats.org/package/2006/relationships"><Relationship Id="rId2" Type="http://schemas.microsoft.com/office/2011/relationships/chartColorStyle" Target="colors77.xml"/><Relationship Id="rId1" Type="http://schemas.microsoft.com/office/2011/relationships/chartStyle" Target="style77.xml"/></Relationships>
</file>

<file path=xl/charts/_rels/chart93.xml.rels><?xml version="1.0" encoding="UTF-8" standalone="yes"?>
<Relationships xmlns="http://schemas.openxmlformats.org/package/2006/relationships"><Relationship Id="rId2" Type="http://schemas.microsoft.com/office/2011/relationships/chartColorStyle" Target="colors78.xml"/><Relationship Id="rId1" Type="http://schemas.microsoft.com/office/2011/relationships/chartStyle" Target="style78.xml"/></Relationships>
</file>

<file path=xl/charts/_rels/chart94.xml.rels><?xml version="1.0" encoding="UTF-8" standalone="yes"?>
<Relationships xmlns="http://schemas.openxmlformats.org/package/2006/relationships"><Relationship Id="rId2" Type="http://schemas.microsoft.com/office/2011/relationships/chartColorStyle" Target="colors79.xml"/><Relationship Id="rId1" Type="http://schemas.microsoft.com/office/2011/relationships/chartStyle" Target="style79.xml"/></Relationships>
</file>

<file path=xl/charts/_rels/chart96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17.xml"/><Relationship Id="rId2" Type="http://schemas.microsoft.com/office/2011/relationships/chartColorStyle" Target="colors80.xml"/><Relationship Id="rId1" Type="http://schemas.microsoft.com/office/2011/relationships/chartStyle" Target="style80.xml"/></Relationships>
</file>

<file path=xl/charts/_rels/chart99.xml.rels><?xml version="1.0" encoding="UTF-8" standalone="yes"?>
<Relationships xmlns="http://schemas.openxmlformats.org/package/2006/relationships"><Relationship Id="rId2" Type="http://schemas.microsoft.com/office/2011/relationships/chartColorStyle" Target="colors81.xml"/><Relationship Id="rId1" Type="http://schemas.microsoft.com/office/2011/relationships/chartStyle" Target="style81.xml"/></Relationships>
</file>

<file path=xl/charts/_rels/chart100.xml.rels><?xml version="1.0" encoding="UTF-8" standalone="yes"?>
<Relationships xmlns="http://schemas.openxmlformats.org/package/2006/relationships"><Relationship Id="rId2" Type="http://schemas.microsoft.com/office/2011/relationships/chartColorStyle" Target="colors82.xml"/><Relationship Id="rId1" Type="http://schemas.microsoft.com/office/2011/relationships/chartStyle" Target="style82.xml"/></Relationships>
</file>

<file path=xl/charts/_rels/chart101.xml.rels><?xml version="1.0" encoding="UTF-8" standalone="yes"?>
<Relationships xmlns="http://schemas.openxmlformats.org/package/2006/relationships"><Relationship Id="rId2" Type="http://schemas.microsoft.com/office/2011/relationships/chartColorStyle" Target="colors83.xml"/><Relationship Id="rId1" Type="http://schemas.microsoft.com/office/2011/relationships/chartStyle" Target="style83.xml"/></Relationships>
</file>

<file path=xl/charts/_rels/chart102.xml.rels><?xml version="1.0" encoding="UTF-8" standalone="yes"?>
<Relationships xmlns="http://schemas.openxmlformats.org/package/2006/relationships"><Relationship Id="rId2" Type="http://schemas.microsoft.com/office/2011/relationships/chartColorStyle" Target="colors84.xml"/><Relationship Id="rId1" Type="http://schemas.microsoft.com/office/2011/relationships/chartStyle" Target="style84.xml"/></Relationships>
</file>

<file path=xl/charts/_rels/chart103.xml.rels><?xml version="1.0" encoding="UTF-8" standalone="yes"?>
<Relationships xmlns="http://schemas.openxmlformats.org/package/2006/relationships"><Relationship Id="rId2" Type="http://schemas.microsoft.com/office/2011/relationships/chartColorStyle" Target="colors85.xml"/><Relationship Id="rId1" Type="http://schemas.microsoft.com/office/2011/relationships/chartStyle" Target="style85.xml"/></Relationships>
</file>

<file path=xl/charts/_rels/chart104.xml.rels><?xml version="1.0" encoding="UTF-8" standalone="yes"?>
<Relationships xmlns="http://schemas.openxmlformats.org/package/2006/relationships"><Relationship Id="rId2" Type="http://schemas.microsoft.com/office/2011/relationships/chartColorStyle" Target="colors86.xml"/><Relationship Id="rId1" Type="http://schemas.microsoft.com/office/2011/relationships/chartStyle" Target="style86.xml"/></Relationships>
</file>

<file path=xl/charts/_rels/chart105.xml.rels><?xml version="1.0" encoding="UTF-8" standalone="yes"?>
<Relationships xmlns="http://schemas.openxmlformats.org/package/2006/relationships"><Relationship Id="rId2" Type="http://schemas.microsoft.com/office/2011/relationships/chartColorStyle" Target="colors87.xml"/><Relationship Id="rId1" Type="http://schemas.microsoft.com/office/2011/relationships/chartStyle" Target="style87.xml"/></Relationships>
</file>

<file path=xl/charts/_rels/chart106.xml.rels><?xml version="1.0" encoding="UTF-8" standalone="yes"?>
<Relationships xmlns="http://schemas.openxmlformats.org/package/2006/relationships"><Relationship Id="rId2" Type="http://schemas.microsoft.com/office/2011/relationships/chartColorStyle" Target="colors88.xml"/><Relationship Id="rId1" Type="http://schemas.microsoft.com/office/2011/relationships/chartStyle" Target="style88.xml"/></Relationships>
</file>

<file path=xl/charts/_rels/chart107.xml.rels><?xml version="1.0" encoding="UTF-8" standalone="yes"?>
<Relationships xmlns="http://schemas.openxmlformats.org/package/2006/relationships"><Relationship Id="rId2" Type="http://schemas.microsoft.com/office/2011/relationships/chartColorStyle" Target="colors89.xml"/><Relationship Id="rId1" Type="http://schemas.microsoft.com/office/2011/relationships/chartStyle" Target="style89.xml"/></Relationships>
</file>

<file path=xl/charts/_rels/chart108.xml.rels><?xml version="1.0" encoding="UTF-8" standalone="yes"?>
<Relationships xmlns="http://schemas.openxmlformats.org/package/2006/relationships"><Relationship Id="rId2" Type="http://schemas.microsoft.com/office/2011/relationships/chartColorStyle" Target="colors90.xml"/><Relationship Id="rId1" Type="http://schemas.microsoft.com/office/2011/relationships/chartStyle" Target="style90.xml"/></Relationships>
</file>

<file path=xl/charts/_rels/chart109.xml.rels><?xml version="1.0" encoding="UTF-8" standalone="yes"?>
<Relationships xmlns="http://schemas.openxmlformats.org/package/2006/relationships"><Relationship Id="rId2" Type="http://schemas.microsoft.com/office/2011/relationships/chartColorStyle" Target="colors91.xml"/><Relationship Id="rId1" Type="http://schemas.microsoft.com/office/2011/relationships/chartStyle" Target="style91.xml"/></Relationships>
</file>

<file path=xl/charts/_rels/chart110.xml.rels><?xml version="1.0" encoding="UTF-8" standalone="yes"?>
<Relationships xmlns="http://schemas.openxmlformats.org/package/2006/relationships"><Relationship Id="rId2" Type="http://schemas.microsoft.com/office/2011/relationships/chartColorStyle" Target="colors92.xml"/><Relationship Id="rId1" Type="http://schemas.microsoft.com/office/2011/relationships/chartStyle" Target="style92.xml"/></Relationships>
</file>

<file path=xl/charts/_rels/chart111.xml.rels><?xml version="1.0" encoding="UTF-8" standalone="yes"?>
<Relationships xmlns="http://schemas.openxmlformats.org/package/2006/relationships"><Relationship Id="rId2" Type="http://schemas.microsoft.com/office/2011/relationships/chartColorStyle" Target="colors93.xml"/><Relationship Id="rId1" Type="http://schemas.microsoft.com/office/2011/relationships/chartStyle" Target="style93.xml"/></Relationships>
</file>

<file path=xl/charts/_rels/chart112.xml.rels><?xml version="1.0" encoding="UTF-8" standalone="yes"?>
<Relationships xmlns="http://schemas.openxmlformats.org/package/2006/relationships"><Relationship Id="rId2" Type="http://schemas.microsoft.com/office/2011/relationships/chartColorStyle" Target="colors94.xml"/><Relationship Id="rId1" Type="http://schemas.microsoft.com/office/2011/relationships/chartStyle" Target="style94.xml"/></Relationships>
</file>

<file path=xl/charts/_rels/chart114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0.xml"/><Relationship Id="rId2" Type="http://schemas.microsoft.com/office/2011/relationships/chartColorStyle" Target="colors95.xml"/><Relationship Id="rId1" Type="http://schemas.microsoft.com/office/2011/relationships/chartStyle" Target="style95.xml"/></Relationships>
</file>

<file path=xl/charts/_rels/chart117.xml.rels><?xml version="1.0" encoding="UTF-8" standalone="yes"?>
<Relationships xmlns="http://schemas.openxmlformats.org/package/2006/relationships"><Relationship Id="rId2" Type="http://schemas.microsoft.com/office/2011/relationships/chartColorStyle" Target="colors96.xml"/><Relationship Id="rId1" Type="http://schemas.microsoft.com/office/2011/relationships/chartStyle" Target="style96.xml"/></Relationships>
</file>

<file path=xl/charts/_rels/chart118.xml.rels><?xml version="1.0" encoding="UTF-8" standalone="yes"?>
<Relationships xmlns="http://schemas.openxmlformats.org/package/2006/relationships"><Relationship Id="rId2" Type="http://schemas.microsoft.com/office/2011/relationships/chartColorStyle" Target="colors97.xml"/><Relationship Id="rId1" Type="http://schemas.microsoft.com/office/2011/relationships/chartStyle" Target="style97.xml"/></Relationships>
</file>

<file path=xl/charts/_rels/chart119.xml.rels><?xml version="1.0" encoding="UTF-8" standalone="yes"?>
<Relationships xmlns="http://schemas.openxmlformats.org/package/2006/relationships"><Relationship Id="rId2" Type="http://schemas.microsoft.com/office/2011/relationships/chartColorStyle" Target="colors98.xml"/><Relationship Id="rId1" Type="http://schemas.microsoft.com/office/2011/relationships/chartStyle" Target="style98.xml"/></Relationships>
</file>

<file path=xl/charts/_rels/chart120.xml.rels><?xml version="1.0" encoding="UTF-8" standalone="yes"?>
<Relationships xmlns="http://schemas.openxmlformats.org/package/2006/relationships"><Relationship Id="rId2" Type="http://schemas.microsoft.com/office/2011/relationships/chartColorStyle" Target="colors99.xml"/><Relationship Id="rId1" Type="http://schemas.microsoft.com/office/2011/relationships/chartStyle" Target="style99.xml"/></Relationships>
</file>

<file path=xl/charts/_rels/chart121.xml.rels><?xml version="1.0" encoding="UTF-8" standalone="yes"?>
<Relationships xmlns="http://schemas.openxmlformats.org/package/2006/relationships"><Relationship Id="rId2" Type="http://schemas.microsoft.com/office/2011/relationships/chartColorStyle" Target="colors100.xml"/><Relationship Id="rId1" Type="http://schemas.microsoft.com/office/2011/relationships/chartStyle" Target="style100.xml"/></Relationships>
</file>

<file path=xl/charts/_rels/chart122.xml.rels><?xml version="1.0" encoding="UTF-8" standalone="yes"?>
<Relationships xmlns="http://schemas.openxmlformats.org/package/2006/relationships"><Relationship Id="rId2" Type="http://schemas.microsoft.com/office/2011/relationships/chartColorStyle" Target="colors101.xml"/><Relationship Id="rId1" Type="http://schemas.microsoft.com/office/2011/relationships/chartStyle" Target="style101.xml"/></Relationships>
</file>

<file path=xl/charts/_rels/chart123.xml.rels><?xml version="1.0" encoding="UTF-8" standalone="yes"?>
<Relationships xmlns="http://schemas.openxmlformats.org/package/2006/relationships"><Relationship Id="rId2" Type="http://schemas.microsoft.com/office/2011/relationships/chartColorStyle" Target="colors102.xml"/><Relationship Id="rId1" Type="http://schemas.microsoft.com/office/2011/relationships/chartStyle" Target="style102.xml"/></Relationships>
</file>

<file path=xl/charts/_rels/chart124.xml.rels><?xml version="1.0" encoding="UTF-8" standalone="yes"?>
<Relationships xmlns="http://schemas.openxmlformats.org/package/2006/relationships"><Relationship Id="rId2" Type="http://schemas.microsoft.com/office/2011/relationships/chartColorStyle" Target="colors103.xml"/><Relationship Id="rId1" Type="http://schemas.microsoft.com/office/2011/relationships/chartStyle" Target="style103.xml"/></Relationships>
</file>

<file path=xl/charts/_rels/chart125.xml.rels><?xml version="1.0" encoding="UTF-8" standalone="yes"?>
<Relationships xmlns="http://schemas.openxmlformats.org/package/2006/relationships"><Relationship Id="rId2" Type="http://schemas.microsoft.com/office/2011/relationships/chartColorStyle" Target="colors104.xml"/><Relationship Id="rId1" Type="http://schemas.microsoft.com/office/2011/relationships/chartStyle" Target="style104.xml"/></Relationships>
</file>

<file path=xl/charts/_rels/chart126.xml.rels><?xml version="1.0" encoding="UTF-8" standalone="yes"?>
<Relationships xmlns="http://schemas.openxmlformats.org/package/2006/relationships"><Relationship Id="rId2" Type="http://schemas.microsoft.com/office/2011/relationships/chartColorStyle" Target="colors105.xml"/><Relationship Id="rId1" Type="http://schemas.microsoft.com/office/2011/relationships/chartStyle" Target="style105.xml"/></Relationships>
</file>

<file path=xl/charts/_rels/chart127.xml.rels><?xml version="1.0" encoding="UTF-8" standalone="yes"?>
<Relationships xmlns="http://schemas.openxmlformats.org/package/2006/relationships"><Relationship Id="rId2" Type="http://schemas.microsoft.com/office/2011/relationships/chartColorStyle" Target="colors106.xml"/><Relationship Id="rId1" Type="http://schemas.microsoft.com/office/2011/relationships/chartStyle" Target="style106.xml"/></Relationships>
</file>

<file path=xl/charts/_rels/chart128.xml.rels><?xml version="1.0" encoding="UTF-8" standalone="yes"?>
<Relationships xmlns="http://schemas.openxmlformats.org/package/2006/relationships"><Relationship Id="rId2" Type="http://schemas.microsoft.com/office/2011/relationships/chartColorStyle" Target="colors107.xml"/><Relationship Id="rId1" Type="http://schemas.microsoft.com/office/2011/relationships/chartStyle" Target="style107.xml"/></Relationships>
</file>

<file path=xl/charts/_rels/chart129.xml.rels><?xml version="1.0" encoding="UTF-8" standalone="yes"?>
<Relationships xmlns="http://schemas.openxmlformats.org/package/2006/relationships"><Relationship Id="rId2" Type="http://schemas.microsoft.com/office/2011/relationships/chartColorStyle" Target="colors108.xml"/><Relationship Id="rId1" Type="http://schemas.microsoft.com/office/2011/relationships/chartStyle" Target="style108.xml"/></Relationships>
</file>

<file path=xl/charts/_rels/chart130.xml.rels><?xml version="1.0" encoding="UTF-8" standalone="yes"?>
<Relationships xmlns="http://schemas.openxmlformats.org/package/2006/relationships"><Relationship Id="rId2" Type="http://schemas.microsoft.com/office/2011/relationships/chartColorStyle" Target="colors109.xml"/><Relationship Id="rId1" Type="http://schemas.microsoft.com/office/2011/relationships/chartStyle" Target="style109.xml"/></Relationships>
</file>

<file path=xl/charts/_rels/chart132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3.xml"/><Relationship Id="rId2" Type="http://schemas.microsoft.com/office/2011/relationships/chartColorStyle" Target="colors110.xml"/><Relationship Id="rId1" Type="http://schemas.microsoft.com/office/2011/relationships/chartStyle" Target="style110.xml"/></Relationships>
</file>

<file path=xl/charts/_rels/chart135.xml.rels><?xml version="1.0" encoding="UTF-8" standalone="yes"?>
<Relationships xmlns="http://schemas.openxmlformats.org/package/2006/relationships"><Relationship Id="rId2" Type="http://schemas.microsoft.com/office/2011/relationships/chartColorStyle" Target="colors111.xml"/><Relationship Id="rId1" Type="http://schemas.microsoft.com/office/2011/relationships/chartStyle" Target="style111.xml"/></Relationships>
</file>

<file path=xl/charts/_rels/chart136.xml.rels><?xml version="1.0" encoding="UTF-8" standalone="yes"?>
<Relationships xmlns="http://schemas.openxmlformats.org/package/2006/relationships"><Relationship Id="rId2" Type="http://schemas.microsoft.com/office/2011/relationships/chartColorStyle" Target="colors112.xml"/><Relationship Id="rId1" Type="http://schemas.microsoft.com/office/2011/relationships/chartStyle" Target="style112.xml"/></Relationships>
</file>

<file path=xl/charts/_rels/chart137.xml.rels><?xml version="1.0" encoding="UTF-8" standalone="yes"?>
<Relationships xmlns="http://schemas.openxmlformats.org/package/2006/relationships"><Relationship Id="rId2" Type="http://schemas.microsoft.com/office/2011/relationships/chartColorStyle" Target="colors113.xml"/><Relationship Id="rId1" Type="http://schemas.microsoft.com/office/2011/relationships/chartStyle" Target="style113.xml"/></Relationships>
</file>

<file path=xl/charts/_rels/chart138.xml.rels><?xml version="1.0" encoding="UTF-8" standalone="yes"?>
<Relationships xmlns="http://schemas.openxmlformats.org/package/2006/relationships"><Relationship Id="rId2" Type="http://schemas.microsoft.com/office/2011/relationships/chartColorStyle" Target="colors114.xml"/><Relationship Id="rId1" Type="http://schemas.microsoft.com/office/2011/relationships/chartStyle" Target="style114.xml"/></Relationships>
</file>

<file path=xl/charts/_rels/chart139.xml.rels><?xml version="1.0" encoding="UTF-8" standalone="yes"?>
<Relationships xmlns="http://schemas.openxmlformats.org/package/2006/relationships"><Relationship Id="rId2" Type="http://schemas.microsoft.com/office/2011/relationships/chartColorStyle" Target="colors115.xml"/><Relationship Id="rId1" Type="http://schemas.microsoft.com/office/2011/relationships/chartStyle" Target="style115.xml"/></Relationships>
</file>

<file path=xl/charts/_rels/chart140.xml.rels><?xml version="1.0" encoding="UTF-8" standalone="yes"?>
<Relationships xmlns="http://schemas.openxmlformats.org/package/2006/relationships"><Relationship Id="rId2" Type="http://schemas.microsoft.com/office/2011/relationships/chartColorStyle" Target="colors116.xml"/><Relationship Id="rId1" Type="http://schemas.microsoft.com/office/2011/relationships/chartStyle" Target="style116.xml"/></Relationships>
</file>

<file path=xl/charts/_rels/chart141.xml.rels><?xml version="1.0" encoding="UTF-8" standalone="yes"?>
<Relationships xmlns="http://schemas.openxmlformats.org/package/2006/relationships"><Relationship Id="rId2" Type="http://schemas.microsoft.com/office/2011/relationships/chartColorStyle" Target="colors117.xml"/><Relationship Id="rId1" Type="http://schemas.microsoft.com/office/2011/relationships/chartStyle" Target="style117.xml"/></Relationships>
</file>

<file path=xl/charts/_rels/chart142.xml.rels><?xml version="1.0" encoding="UTF-8" standalone="yes"?>
<Relationships xmlns="http://schemas.openxmlformats.org/package/2006/relationships"><Relationship Id="rId2" Type="http://schemas.microsoft.com/office/2011/relationships/chartColorStyle" Target="colors118.xml"/><Relationship Id="rId1" Type="http://schemas.microsoft.com/office/2011/relationships/chartStyle" Target="style118.xml"/></Relationships>
</file>

<file path=xl/charts/_rels/chart143.xml.rels><?xml version="1.0" encoding="UTF-8" standalone="yes"?>
<Relationships xmlns="http://schemas.openxmlformats.org/package/2006/relationships"><Relationship Id="rId2" Type="http://schemas.microsoft.com/office/2011/relationships/chartColorStyle" Target="colors119.xml"/><Relationship Id="rId1" Type="http://schemas.microsoft.com/office/2011/relationships/chartStyle" Target="style119.xml"/></Relationships>
</file>

<file path=xl/charts/_rels/chart144.xml.rels><?xml version="1.0" encoding="UTF-8" standalone="yes"?>
<Relationships xmlns="http://schemas.openxmlformats.org/package/2006/relationships"><Relationship Id="rId2" Type="http://schemas.microsoft.com/office/2011/relationships/chartColorStyle" Target="colors120.xml"/><Relationship Id="rId1" Type="http://schemas.microsoft.com/office/2011/relationships/chartStyle" Target="style120.xml"/></Relationships>
</file>

<file path=xl/charts/_rels/chart145.xml.rels><?xml version="1.0" encoding="UTF-8" standalone="yes"?>
<Relationships xmlns="http://schemas.openxmlformats.org/package/2006/relationships"><Relationship Id="rId2" Type="http://schemas.microsoft.com/office/2011/relationships/chartColorStyle" Target="colors121.xml"/><Relationship Id="rId1" Type="http://schemas.microsoft.com/office/2011/relationships/chartStyle" Target="style121.xml"/></Relationships>
</file>

<file path=xl/charts/_rels/chart146.xml.rels><?xml version="1.0" encoding="UTF-8" standalone="yes"?>
<Relationships xmlns="http://schemas.openxmlformats.org/package/2006/relationships"><Relationship Id="rId2" Type="http://schemas.microsoft.com/office/2011/relationships/chartColorStyle" Target="colors122.xml"/><Relationship Id="rId1" Type="http://schemas.microsoft.com/office/2011/relationships/chartStyle" Target="style122.xml"/></Relationships>
</file>

<file path=xl/charts/_rels/chart147.xml.rels><?xml version="1.0" encoding="UTF-8" standalone="yes"?>
<Relationships xmlns="http://schemas.openxmlformats.org/package/2006/relationships"><Relationship Id="rId2" Type="http://schemas.microsoft.com/office/2011/relationships/chartColorStyle" Target="colors123.xml"/><Relationship Id="rId1" Type="http://schemas.microsoft.com/office/2011/relationships/chartStyle" Target="style123.xml"/></Relationships>
</file>

<file path=xl/charts/_rels/chart148.xml.rels><?xml version="1.0" encoding="UTF-8" standalone="yes"?>
<Relationships xmlns="http://schemas.openxmlformats.org/package/2006/relationships"><Relationship Id="rId2" Type="http://schemas.microsoft.com/office/2011/relationships/chartColorStyle" Target="colors124.xml"/><Relationship Id="rId1" Type="http://schemas.microsoft.com/office/2011/relationships/chartStyle" Target="style124.xml"/></Relationships>
</file>

<file path=xl/charts/_rels/chart150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6.xml"/><Relationship Id="rId2" Type="http://schemas.microsoft.com/office/2011/relationships/chartColorStyle" Target="colors125.xml"/><Relationship Id="rId1" Type="http://schemas.microsoft.com/office/2011/relationships/chartStyle" Target="style125.xml"/></Relationships>
</file>

<file path=xl/charts/_rels/chart153.xml.rels><?xml version="1.0" encoding="UTF-8" standalone="yes"?>
<Relationships xmlns="http://schemas.openxmlformats.org/package/2006/relationships"><Relationship Id="rId2" Type="http://schemas.microsoft.com/office/2011/relationships/chartColorStyle" Target="colors126.xml"/><Relationship Id="rId1" Type="http://schemas.microsoft.com/office/2011/relationships/chartStyle" Target="style126.xml"/></Relationships>
</file>

<file path=xl/charts/_rels/chart154.xml.rels><?xml version="1.0" encoding="UTF-8" standalone="yes"?>
<Relationships xmlns="http://schemas.openxmlformats.org/package/2006/relationships"><Relationship Id="rId2" Type="http://schemas.microsoft.com/office/2011/relationships/chartColorStyle" Target="colors127.xml"/><Relationship Id="rId1" Type="http://schemas.microsoft.com/office/2011/relationships/chartStyle" Target="style127.xml"/></Relationships>
</file>

<file path=xl/charts/_rels/chart155.xml.rels><?xml version="1.0" encoding="UTF-8" standalone="yes"?>
<Relationships xmlns="http://schemas.openxmlformats.org/package/2006/relationships"><Relationship Id="rId2" Type="http://schemas.microsoft.com/office/2011/relationships/chartColorStyle" Target="colors128.xml"/><Relationship Id="rId1" Type="http://schemas.microsoft.com/office/2011/relationships/chartStyle" Target="style128.xml"/></Relationships>
</file>

<file path=xl/charts/_rels/chart156.xml.rels><?xml version="1.0" encoding="UTF-8" standalone="yes"?>
<Relationships xmlns="http://schemas.openxmlformats.org/package/2006/relationships"><Relationship Id="rId2" Type="http://schemas.microsoft.com/office/2011/relationships/chartColorStyle" Target="colors129.xml"/><Relationship Id="rId1" Type="http://schemas.microsoft.com/office/2011/relationships/chartStyle" Target="style129.xml"/></Relationships>
</file>

<file path=xl/charts/_rels/chart157.xml.rels><?xml version="1.0" encoding="UTF-8" standalone="yes"?>
<Relationships xmlns="http://schemas.openxmlformats.org/package/2006/relationships"><Relationship Id="rId2" Type="http://schemas.microsoft.com/office/2011/relationships/chartColorStyle" Target="colors130.xml"/><Relationship Id="rId1" Type="http://schemas.microsoft.com/office/2011/relationships/chartStyle" Target="style130.xml"/></Relationships>
</file>

<file path=xl/charts/_rels/chart158.xml.rels><?xml version="1.0" encoding="UTF-8" standalone="yes"?>
<Relationships xmlns="http://schemas.openxmlformats.org/package/2006/relationships"><Relationship Id="rId2" Type="http://schemas.microsoft.com/office/2011/relationships/chartColorStyle" Target="colors131.xml"/><Relationship Id="rId1" Type="http://schemas.microsoft.com/office/2011/relationships/chartStyle" Target="style131.xml"/></Relationships>
</file>

<file path=xl/charts/_rels/chart159.xml.rels><?xml version="1.0" encoding="UTF-8" standalone="yes"?>
<Relationships xmlns="http://schemas.openxmlformats.org/package/2006/relationships"><Relationship Id="rId2" Type="http://schemas.microsoft.com/office/2011/relationships/chartColorStyle" Target="colors132.xml"/><Relationship Id="rId1" Type="http://schemas.microsoft.com/office/2011/relationships/chartStyle" Target="style132.xml"/></Relationships>
</file>

<file path=xl/charts/_rels/chart160.xml.rels><?xml version="1.0" encoding="UTF-8" standalone="yes"?>
<Relationships xmlns="http://schemas.openxmlformats.org/package/2006/relationships"><Relationship Id="rId2" Type="http://schemas.microsoft.com/office/2011/relationships/chartColorStyle" Target="colors133.xml"/><Relationship Id="rId1" Type="http://schemas.microsoft.com/office/2011/relationships/chartStyle" Target="style133.xml"/></Relationships>
</file>

<file path=xl/charts/_rels/chart161.xml.rels><?xml version="1.0" encoding="UTF-8" standalone="yes"?>
<Relationships xmlns="http://schemas.openxmlformats.org/package/2006/relationships"><Relationship Id="rId2" Type="http://schemas.microsoft.com/office/2011/relationships/chartColorStyle" Target="colors134.xml"/><Relationship Id="rId1" Type="http://schemas.microsoft.com/office/2011/relationships/chartStyle" Target="style134.xml"/></Relationships>
</file>

<file path=xl/charts/_rels/chart162.xml.rels><?xml version="1.0" encoding="UTF-8" standalone="yes"?>
<Relationships xmlns="http://schemas.openxmlformats.org/package/2006/relationships"><Relationship Id="rId2" Type="http://schemas.microsoft.com/office/2011/relationships/chartColorStyle" Target="colors135.xml"/><Relationship Id="rId1" Type="http://schemas.microsoft.com/office/2011/relationships/chartStyle" Target="style135.xml"/></Relationships>
</file>

<file path=xl/charts/_rels/chart163.xml.rels><?xml version="1.0" encoding="UTF-8" standalone="yes"?>
<Relationships xmlns="http://schemas.openxmlformats.org/package/2006/relationships"><Relationship Id="rId2" Type="http://schemas.microsoft.com/office/2011/relationships/chartColorStyle" Target="colors136.xml"/><Relationship Id="rId1" Type="http://schemas.microsoft.com/office/2011/relationships/chartStyle" Target="style136.xml"/></Relationships>
</file>

<file path=xl/charts/_rels/chart164.xml.rels><?xml version="1.0" encoding="UTF-8" standalone="yes"?>
<Relationships xmlns="http://schemas.openxmlformats.org/package/2006/relationships"><Relationship Id="rId2" Type="http://schemas.microsoft.com/office/2011/relationships/chartColorStyle" Target="colors137.xml"/><Relationship Id="rId1" Type="http://schemas.microsoft.com/office/2011/relationships/chartStyle" Target="style137.xml"/></Relationships>
</file>

<file path=xl/charts/_rels/chart165.xml.rels><?xml version="1.0" encoding="UTF-8" standalone="yes"?>
<Relationships xmlns="http://schemas.openxmlformats.org/package/2006/relationships"><Relationship Id="rId2" Type="http://schemas.microsoft.com/office/2011/relationships/chartColorStyle" Target="colors138.xml"/><Relationship Id="rId1" Type="http://schemas.microsoft.com/office/2011/relationships/chartStyle" Target="style138.xml"/></Relationships>
</file>

<file path=xl/charts/_rels/chart166.xml.rels><?xml version="1.0" encoding="UTF-8" standalone="yes"?>
<Relationships xmlns="http://schemas.openxmlformats.org/package/2006/relationships"><Relationship Id="rId2" Type="http://schemas.microsoft.com/office/2011/relationships/chartColorStyle" Target="colors139.xml"/><Relationship Id="rId1" Type="http://schemas.microsoft.com/office/2011/relationships/chartStyle" Target="style139.xml"/></Relationships>
</file>

<file path=xl/charts/_rels/chart168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9.xml"/><Relationship Id="rId2" Type="http://schemas.microsoft.com/office/2011/relationships/chartColorStyle" Target="colors140.xml"/><Relationship Id="rId1" Type="http://schemas.microsoft.com/office/2011/relationships/chartStyle" Target="style140.xml"/></Relationships>
</file>

<file path=xl/charts/_rels/chart171.xml.rels><?xml version="1.0" encoding="UTF-8" standalone="yes"?>
<Relationships xmlns="http://schemas.openxmlformats.org/package/2006/relationships"><Relationship Id="rId2" Type="http://schemas.microsoft.com/office/2011/relationships/chartColorStyle" Target="colors141.xml"/><Relationship Id="rId1" Type="http://schemas.microsoft.com/office/2011/relationships/chartStyle" Target="style141.xml"/></Relationships>
</file>

<file path=xl/charts/_rels/chart172.xml.rels><?xml version="1.0" encoding="UTF-8" standalone="yes"?>
<Relationships xmlns="http://schemas.openxmlformats.org/package/2006/relationships"><Relationship Id="rId2" Type="http://schemas.microsoft.com/office/2011/relationships/chartColorStyle" Target="colors142.xml"/><Relationship Id="rId1" Type="http://schemas.microsoft.com/office/2011/relationships/chartStyle" Target="style142.xml"/></Relationships>
</file>

<file path=xl/charts/_rels/chart173.xml.rels><?xml version="1.0" encoding="UTF-8" standalone="yes"?>
<Relationships xmlns="http://schemas.openxmlformats.org/package/2006/relationships"><Relationship Id="rId2" Type="http://schemas.microsoft.com/office/2011/relationships/chartColorStyle" Target="colors143.xml"/><Relationship Id="rId1" Type="http://schemas.microsoft.com/office/2011/relationships/chartStyle" Target="style143.xml"/></Relationships>
</file>

<file path=xl/charts/_rels/chart174.xml.rels><?xml version="1.0" encoding="UTF-8" standalone="yes"?>
<Relationships xmlns="http://schemas.openxmlformats.org/package/2006/relationships"><Relationship Id="rId2" Type="http://schemas.microsoft.com/office/2011/relationships/chartColorStyle" Target="colors144.xml"/><Relationship Id="rId1" Type="http://schemas.microsoft.com/office/2011/relationships/chartStyle" Target="style144.xml"/></Relationships>
</file>

<file path=xl/charts/_rels/chart175.xml.rels><?xml version="1.0" encoding="UTF-8" standalone="yes"?>
<Relationships xmlns="http://schemas.openxmlformats.org/package/2006/relationships"><Relationship Id="rId2" Type="http://schemas.microsoft.com/office/2011/relationships/chartColorStyle" Target="colors145.xml"/><Relationship Id="rId1" Type="http://schemas.microsoft.com/office/2011/relationships/chartStyle" Target="style145.xml"/></Relationships>
</file>

<file path=xl/charts/_rels/chart176.xml.rels><?xml version="1.0" encoding="UTF-8" standalone="yes"?>
<Relationships xmlns="http://schemas.openxmlformats.org/package/2006/relationships"><Relationship Id="rId2" Type="http://schemas.microsoft.com/office/2011/relationships/chartColorStyle" Target="colors146.xml"/><Relationship Id="rId1" Type="http://schemas.microsoft.com/office/2011/relationships/chartStyle" Target="style146.xml"/></Relationships>
</file>

<file path=xl/charts/_rels/chart177.xml.rels><?xml version="1.0" encoding="UTF-8" standalone="yes"?>
<Relationships xmlns="http://schemas.openxmlformats.org/package/2006/relationships"><Relationship Id="rId2" Type="http://schemas.microsoft.com/office/2011/relationships/chartColorStyle" Target="colors147.xml"/><Relationship Id="rId1" Type="http://schemas.microsoft.com/office/2011/relationships/chartStyle" Target="style147.xml"/></Relationships>
</file>

<file path=xl/charts/_rels/chart178.xml.rels><?xml version="1.0" encoding="UTF-8" standalone="yes"?>
<Relationships xmlns="http://schemas.openxmlformats.org/package/2006/relationships"><Relationship Id="rId2" Type="http://schemas.microsoft.com/office/2011/relationships/chartColorStyle" Target="colors148.xml"/><Relationship Id="rId1" Type="http://schemas.microsoft.com/office/2011/relationships/chartStyle" Target="style148.xml"/></Relationships>
</file>

<file path=xl/charts/_rels/chart179.xml.rels><?xml version="1.0" encoding="UTF-8" standalone="yes"?>
<Relationships xmlns="http://schemas.openxmlformats.org/package/2006/relationships"><Relationship Id="rId2" Type="http://schemas.microsoft.com/office/2011/relationships/chartColorStyle" Target="colors149.xml"/><Relationship Id="rId1" Type="http://schemas.microsoft.com/office/2011/relationships/chartStyle" Target="style149.xml"/></Relationships>
</file>

<file path=xl/charts/_rels/chart180.xml.rels><?xml version="1.0" encoding="UTF-8" standalone="yes"?>
<Relationships xmlns="http://schemas.openxmlformats.org/package/2006/relationships"><Relationship Id="rId2" Type="http://schemas.microsoft.com/office/2011/relationships/chartColorStyle" Target="colors150.xml"/><Relationship Id="rId1" Type="http://schemas.microsoft.com/office/2011/relationships/chartStyle" Target="style150.xml"/></Relationships>
</file>

<file path=xl/charts/_rels/chart181.xml.rels><?xml version="1.0" encoding="UTF-8" standalone="yes"?>
<Relationships xmlns="http://schemas.openxmlformats.org/package/2006/relationships"><Relationship Id="rId2" Type="http://schemas.microsoft.com/office/2011/relationships/chartColorStyle" Target="colors151.xml"/><Relationship Id="rId1" Type="http://schemas.microsoft.com/office/2011/relationships/chartStyle" Target="style151.xml"/></Relationships>
</file>

<file path=xl/charts/_rels/chart182.xml.rels><?xml version="1.0" encoding="UTF-8" standalone="yes"?>
<Relationships xmlns="http://schemas.openxmlformats.org/package/2006/relationships"><Relationship Id="rId2" Type="http://schemas.microsoft.com/office/2011/relationships/chartColorStyle" Target="colors152.xml"/><Relationship Id="rId1" Type="http://schemas.microsoft.com/office/2011/relationships/chartStyle" Target="style152.xml"/></Relationships>
</file>

<file path=xl/charts/_rels/chart183.xml.rels><?xml version="1.0" encoding="UTF-8" standalone="yes"?>
<Relationships xmlns="http://schemas.openxmlformats.org/package/2006/relationships"><Relationship Id="rId2" Type="http://schemas.microsoft.com/office/2011/relationships/chartColorStyle" Target="colors153.xml"/><Relationship Id="rId1" Type="http://schemas.microsoft.com/office/2011/relationships/chartStyle" Target="style153.xml"/></Relationships>
</file>

<file path=xl/charts/_rels/chart184.xml.rels><?xml version="1.0" encoding="UTF-8" standalone="yes"?>
<Relationships xmlns="http://schemas.openxmlformats.org/package/2006/relationships"><Relationship Id="rId2" Type="http://schemas.microsoft.com/office/2011/relationships/chartColorStyle" Target="colors154.xml"/><Relationship Id="rId1" Type="http://schemas.microsoft.com/office/2011/relationships/chartStyle" Target="style154.xml"/></Relationships>
</file>

<file path=xl/charts/_rels/chart186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32.xml"/><Relationship Id="rId2" Type="http://schemas.microsoft.com/office/2011/relationships/chartColorStyle" Target="colors155.xml"/><Relationship Id="rId1" Type="http://schemas.microsoft.com/office/2011/relationships/chartStyle" Target="style155.xml"/></Relationships>
</file>

<file path=xl/charts/_rels/chart189.xml.rels><?xml version="1.0" encoding="UTF-8" standalone="yes"?>
<Relationships xmlns="http://schemas.openxmlformats.org/package/2006/relationships"><Relationship Id="rId2" Type="http://schemas.microsoft.com/office/2011/relationships/chartColorStyle" Target="colors156.xml"/><Relationship Id="rId1" Type="http://schemas.microsoft.com/office/2011/relationships/chartStyle" Target="style156.xml"/></Relationships>
</file>

<file path=xl/charts/_rels/chart190.xml.rels><?xml version="1.0" encoding="UTF-8" standalone="yes"?>
<Relationships xmlns="http://schemas.openxmlformats.org/package/2006/relationships"><Relationship Id="rId2" Type="http://schemas.microsoft.com/office/2011/relationships/chartColorStyle" Target="colors157.xml"/><Relationship Id="rId1" Type="http://schemas.microsoft.com/office/2011/relationships/chartStyle" Target="style157.xml"/></Relationships>
</file>

<file path=xl/charts/_rels/chart191.xml.rels><?xml version="1.0" encoding="UTF-8" standalone="yes"?>
<Relationships xmlns="http://schemas.openxmlformats.org/package/2006/relationships"><Relationship Id="rId2" Type="http://schemas.microsoft.com/office/2011/relationships/chartColorStyle" Target="colors158.xml"/><Relationship Id="rId1" Type="http://schemas.microsoft.com/office/2011/relationships/chartStyle" Target="style158.xml"/></Relationships>
</file>

<file path=xl/charts/_rels/chart192.xml.rels><?xml version="1.0" encoding="UTF-8" standalone="yes"?>
<Relationships xmlns="http://schemas.openxmlformats.org/package/2006/relationships"><Relationship Id="rId2" Type="http://schemas.microsoft.com/office/2011/relationships/chartColorStyle" Target="colors159.xml"/><Relationship Id="rId1" Type="http://schemas.microsoft.com/office/2011/relationships/chartStyle" Target="style159.xml"/></Relationships>
</file>

<file path=xl/charts/_rels/chart193.xml.rels><?xml version="1.0" encoding="UTF-8" standalone="yes"?>
<Relationships xmlns="http://schemas.openxmlformats.org/package/2006/relationships"><Relationship Id="rId2" Type="http://schemas.microsoft.com/office/2011/relationships/chartColorStyle" Target="colors160.xml"/><Relationship Id="rId1" Type="http://schemas.microsoft.com/office/2011/relationships/chartStyle" Target="style160.xml"/></Relationships>
</file>

<file path=xl/charts/_rels/chart194.xml.rels><?xml version="1.0" encoding="UTF-8" standalone="yes"?>
<Relationships xmlns="http://schemas.openxmlformats.org/package/2006/relationships"><Relationship Id="rId2" Type="http://schemas.microsoft.com/office/2011/relationships/chartColorStyle" Target="colors161.xml"/><Relationship Id="rId1" Type="http://schemas.microsoft.com/office/2011/relationships/chartStyle" Target="style161.xml"/></Relationships>
</file>

<file path=xl/charts/_rels/chart195.xml.rels><?xml version="1.0" encoding="UTF-8" standalone="yes"?>
<Relationships xmlns="http://schemas.openxmlformats.org/package/2006/relationships"><Relationship Id="rId2" Type="http://schemas.microsoft.com/office/2011/relationships/chartColorStyle" Target="colors162.xml"/><Relationship Id="rId1" Type="http://schemas.microsoft.com/office/2011/relationships/chartStyle" Target="style162.xml"/></Relationships>
</file>

<file path=xl/charts/_rels/chart196.xml.rels><?xml version="1.0" encoding="UTF-8" standalone="yes"?>
<Relationships xmlns="http://schemas.openxmlformats.org/package/2006/relationships"><Relationship Id="rId2" Type="http://schemas.microsoft.com/office/2011/relationships/chartColorStyle" Target="colors163.xml"/><Relationship Id="rId1" Type="http://schemas.microsoft.com/office/2011/relationships/chartStyle" Target="style163.xml"/></Relationships>
</file>

<file path=xl/charts/_rels/chart197.xml.rels><?xml version="1.0" encoding="UTF-8" standalone="yes"?>
<Relationships xmlns="http://schemas.openxmlformats.org/package/2006/relationships"><Relationship Id="rId2" Type="http://schemas.microsoft.com/office/2011/relationships/chartColorStyle" Target="colors164.xml"/><Relationship Id="rId1" Type="http://schemas.microsoft.com/office/2011/relationships/chartStyle" Target="style16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TV_UK!$C$298</c:f>
              <c:strCache>
                <c:ptCount val="1"/>
                <c:pt idx="0">
                  <c:v>     Contents Click per Session on TV Line up</c:v>
                </c:pt>
              </c:strCache>
            </c:strRef>
          </c:tx>
          <c:spPr>
            <a:solidFill>
              <a:srgbClr val="F15628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(TV_UK!$R$194:$T$194,TV_UK!$I$77:$T$77)</c:f>
              <c:strCache>
                <c:ptCount val="15"/>
                <c:pt idx="0">
                  <c:v>Oct</c:v>
                </c:pt>
                <c:pt idx="1">
                  <c:v>Nov</c:v>
                </c:pt>
                <c:pt idx="2">
                  <c:v>Dec</c:v>
                </c:pt>
                <c:pt idx="3">
                  <c:v>Jan</c:v>
                </c:pt>
                <c:pt idx="4">
                  <c:v>Feb</c:v>
                </c:pt>
                <c:pt idx="5">
                  <c:v>Mar</c:v>
                </c:pt>
                <c:pt idx="6">
                  <c:v>Apr</c:v>
                </c:pt>
                <c:pt idx="7">
                  <c:v>May</c:v>
                </c:pt>
                <c:pt idx="8">
                  <c:v>Jun</c:v>
                </c:pt>
                <c:pt idx="9">
                  <c:v>Jul</c:v>
                </c:pt>
                <c:pt idx="10">
                  <c:v>Aug</c:v>
                </c:pt>
                <c:pt idx="11">
                  <c:v>Sep</c:v>
                </c:pt>
                <c:pt idx="12">
                  <c:v>Oct</c:v>
                </c:pt>
                <c:pt idx="13">
                  <c:v>Nov</c:v>
                </c:pt>
                <c:pt idx="14">
                  <c:v>Dec</c:v>
                </c:pt>
              </c:strCache>
            </c:strRef>
          </c:cat>
          <c:val>
            <c:numRef>
              <c:f>(TV_UK!$R$298:$T$298,TV_UK!$I$177:$T$177)</c:f>
              <c:numCache>
                <c:formatCode>0.00</c:formatCode>
                <c:ptCount val="15"/>
                <c:pt idx="0">
                  <c:v>0.48484848484848486</c:v>
                </c:pt>
                <c:pt idx="1">
                  <c:v>1.3892617449664431</c:v>
                </c:pt>
                <c:pt idx="2">
                  <c:v>1.532</c:v>
                </c:pt>
                <c:pt idx="3">
                  <c:v>0.91019417475728159</c:v>
                </c:pt>
                <c:pt idx="4">
                  <c:v>0.99415204678362568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5FB-4CA9-9F06-2D1B84595F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68883823"/>
        <c:axId val="413634143"/>
      </c:barChart>
      <c:catAx>
        <c:axId val="11688838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413634143"/>
        <c:crosses val="autoZero"/>
        <c:auto val="1"/>
        <c:lblAlgn val="ctr"/>
        <c:lblOffset val="100"/>
        <c:noMultiLvlLbl val="0"/>
      </c:catAx>
      <c:valAx>
        <c:axId val="413634143"/>
        <c:scaling>
          <c:orientation val="minMax"/>
          <c:max val="2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168883823"/>
        <c:crosses val="autoZero"/>
        <c:crossBetween val="between"/>
        <c:majorUnit val="1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TV_UK!$C$302</c:f>
              <c:strCache>
                <c:ptCount val="1"/>
                <c:pt idx="0">
                  <c:v>PLP Conversion</c:v>
                </c:pt>
              </c:strCache>
            </c:strRef>
          </c:tx>
          <c:spPr>
            <a:solidFill>
              <a:srgbClr val="F15628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(TV_UK!$R$194:$T$194,TV_UK!$I$77:$T$77)</c:f>
              <c:strCache>
                <c:ptCount val="15"/>
                <c:pt idx="0">
                  <c:v>Oct</c:v>
                </c:pt>
                <c:pt idx="1">
                  <c:v>Nov</c:v>
                </c:pt>
                <c:pt idx="2">
                  <c:v>Dec</c:v>
                </c:pt>
                <c:pt idx="3">
                  <c:v>Jan</c:v>
                </c:pt>
                <c:pt idx="4">
                  <c:v>Feb</c:v>
                </c:pt>
                <c:pt idx="5">
                  <c:v>Mar</c:v>
                </c:pt>
                <c:pt idx="6">
                  <c:v>Apr</c:v>
                </c:pt>
                <c:pt idx="7">
                  <c:v>May</c:v>
                </c:pt>
                <c:pt idx="8">
                  <c:v>Jun</c:v>
                </c:pt>
                <c:pt idx="9">
                  <c:v>Jul</c:v>
                </c:pt>
                <c:pt idx="10">
                  <c:v>Aug</c:v>
                </c:pt>
                <c:pt idx="11">
                  <c:v>Sep</c:v>
                </c:pt>
                <c:pt idx="12">
                  <c:v>Oct</c:v>
                </c:pt>
                <c:pt idx="13">
                  <c:v>Nov</c:v>
                </c:pt>
                <c:pt idx="14">
                  <c:v>Dec</c:v>
                </c:pt>
              </c:strCache>
            </c:strRef>
          </c:cat>
          <c:val>
            <c:numRef>
              <c:f>(TV_UK!$R$302:$T$302,TV_UK!$I$181:$T$181)</c:f>
              <c:numCache>
                <c:formatCode>0.00%</c:formatCode>
                <c:ptCount val="15"/>
                <c:pt idx="0">
                  <c:v>0.21052631578947367</c:v>
                </c:pt>
                <c:pt idx="1">
                  <c:v>0.40284360189573459</c:v>
                </c:pt>
                <c:pt idx="2">
                  <c:v>0.31868131868131866</c:v>
                </c:pt>
                <c:pt idx="3">
                  <c:v>0.41479099678456594</c:v>
                </c:pt>
                <c:pt idx="4">
                  <c:v>0.39080459770114945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955-41C7-8E2C-1B528A013F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45622639"/>
        <c:axId val="1119779679"/>
      </c:barChart>
      <c:catAx>
        <c:axId val="104562263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119779679"/>
        <c:crosses val="autoZero"/>
        <c:auto val="1"/>
        <c:lblAlgn val="ctr"/>
        <c:lblOffset val="100"/>
        <c:noMultiLvlLbl val="0"/>
      </c:catAx>
      <c:valAx>
        <c:axId val="1119779679"/>
        <c:scaling>
          <c:orientation val="minMax"/>
          <c:max val="0.5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045622639"/>
        <c:crosses val="autoZero"/>
        <c:crossBetween val="between"/>
        <c:majorUnit val="0.2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TV_UK!$C$303</c:f>
              <c:strCache>
                <c:ptCount val="1"/>
                <c:pt idx="0">
                  <c:v>Product Conversion</c:v>
                </c:pt>
              </c:strCache>
            </c:strRef>
          </c:tx>
          <c:spPr>
            <a:solidFill>
              <a:srgbClr val="F15628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(TV_UK!$R$194:$T$194,TV_UK!$I$77:$T$77)</c:f>
              <c:strCache>
                <c:ptCount val="15"/>
                <c:pt idx="0">
                  <c:v>Oct</c:v>
                </c:pt>
                <c:pt idx="1">
                  <c:v>Nov</c:v>
                </c:pt>
                <c:pt idx="2">
                  <c:v>Dec</c:v>
                </c:pt>
                <c:pt idx="3">
                  <c:v>Jan</c:v>
                </c:pt>
                <c:pt idx="4">
                  <c:v>Feb</c:v>
                </c:pt>
                <c:pt idx="5">
                  <c:v>Mar</c:v>
                </c:pt>
                <c:pt idx="6">
                  <c:v>Apr</c:v>
                </c:pt>
                <c:pt idx="7">
                  <c:v>May</c:v>
                </c:pt>
                <c:pt idx="8">
                  <c:v>Jun</c:v>
                </c:pt>
                <c:pt idx="9">
                  <c:v>Jul</c:v>
                </c:pt>
                <c:pt idx="10">
                  <c:v>Aug</c:v>
                </c:pt>
                <c:pt idx="11">
                  <c:v>Sep</c:v>
                </c:pt>
                <c:pt idx="12">
                  <c:v>Oct</c:v>
                </c:pt>
                <c:pt idx="13">
                  <c:v>Nov</c:v>
                </c:pt>
                <c:pt idx="14">
                  <c:v>Dec</c:v>
                </c:pt>
              </c:strCache>
            </c:strRef>
          </c:cat>
          <c:val>
            <c:numRef>
              <c:f>(TV_UK!$R$303:$T$303,TV_UK!$I$182:$T$182)</c:f>
              <c:numCache>
                <c:formatCode>0.00%</c:formatCode>
                <c:ptCount val="15"/>
                <c:pt idx="0">
                  <c:v>5.2631578947368418E-2</c:v>
                </c:pt>
                <c:pt idx="1">
                  <c:v>0.29383886255924169</c:v>
                </c:pt>
                <c:pt idx="2">
                  <c:v>0.23626373626373626</c:v>
                </c:pt>
                <c:pt idx="3">
                  <c:v>0.32154340836012862</c:v>
                </c:pt>
                <c:pt idx="4">
                  <c:v>0.25670498084291188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7E2-4960-9476-CBB5835AD6F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04165903"/>
        <c:axId val="1018622735"/>
      </c:barChart>
      <c:catAx>
        <c:axId val="404165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018622735"/>
        <c:crosses val="autoZero"/>
        <c:auto val="1"/>
        <c:lblAlgn val="ctr"/>
        <c:lblOffset val="100"/>
        <c:noMultiLvlLbl val="0"/>
      </c:catAx>
      <c:valAx>
        <c:axId val="1018622735"/>
        <c:scaling>
          <c:orientation val="minMax"/>
          <c:max val="0.4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404165903"/>
        <c:crosses val="autoZero"/>
        <c:crossBetween val="between"/>
        <c:majorUnit val="0.2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TV_UK!$C$307</c:f>
              <c:strCache>
                <c:ptCount val="1"/>
                <c:pt idx="0">
                  <c:v>Purchase Intent Conversion</c:v>
                </c:pt>
              </c:strCache>
            </c:strRef>
          </c:tx>
          <c:spPr>
            <a:solidFill>
              <a:srgbClr val="F15628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(TV_UK!$R$194:$T$194,TV_UK!$I$77:$T$77)</c:f>
              <c:strCache>
                <c:ptCount val="15"/>
                <c:pt idx="0">
                  <c:v>Oct</c:v>
                </c:pt>
                <c:pt idx="1">
                  <c:v>Nov</c:v>
                </c:pt>
                <c:pt idx="2">
                  <c:v>Dec</c:v>
                </c:pt>
                <c:pt idx="3">
                  <c:v>Jan</c:v>
                </c:pt>
                <c:pt idx="4">
                  <c:v>Feb</c:v>
                </c:pt>
                <c:pt idx="5">
                  <c:v>Mar</c:v>
                </c:pt>
                <c:pt idx="6">
                  <c:v>Apr</c:v>
                </c:pt>
                <c:pt idx="7">
                  <c:v>May</c:v>
                </c:pt>
                <c:pt idx="8">
                  <c:v>Jun</c:v>
                </c:pt>
                <c:pt idx="9">
                  <c:v>Jul</c:v>
                </c:pt>
                <c:pt idx="10">
                  <c:v>Aug</c:v>
                </c:pt>
                <c:pt idx="11">
                  <c:v>Sep</c:v>
                </c:pt>
                <c:pt idx="12">
                  <c:v>Oct</c:v>
                </c:pt>
                <c:pt idx="13">
                  <c:v>Nov</c:v>
                </c:pt>
                <c:pt idx="14">
                  <c:v>Dec</c:v>
                </c:pt>
              </c:strCache>
            </c:strRef>
          </c:cat>
          <c:val>
            <c:numRef>
              <c:f>(TV_UK!$R$308:$T$308,TV_UK!$I$187:$T$187)</c:f>
              <c:numCache>
                <c:formatCode>0.00%</c:formatCode>
                <c:ptCount val="15"/>
                <c:pt idx="0">
                  <c:v>0</c:v>
                </c:pt>
                <c:pt idx="1">
                  <c:v>3.7914691943127965E-2</c:v>
                </c:pt>
                <c:pt idx="2">
                  <c:v>3.2967032967032968E-2</c:v>
                </c:pt>
                <c:pt idx="3">
                  <c:v>1.9292604501607719E-2</c:v>
                </c:pt>
                <c:pt idx="4">
                  <c:v>7.6628352490421452E-3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1A6-4405-A11B-585768818D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13914463"/>
        <c:axId val="1009796495"/>
      </c:barChart>
      <c:catAx>
        <c:axId val="4139144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009796495"/>
        <c:crosses val="autoZero"/>
        <c:auto val="1"/>
        <c:lblAlgn val="ctr"/>
        <c:lblOffset val="100"/>
        <c:noMultiLvlLbl val="0"/>
      </c:catAx>
      <c:valAx>
        <c:axId val="1009796495"/>
        <c:scaling>
          <c:orientation val="minMax"/>
          <c:max val="5.000000000000001E-2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413914463"/>
        <c:crosses val="autoZero"/>
        <c:crossBetween val="between"/>
        <c:majorUnit val="2.0000000000000004E-2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ko-KR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     Total Click per Session on TV Line up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TV_UK!$C$297:$H$297</c:f>
              <c:strCache>
                <c:ptCount val="6"/>
                <c:pt idx="0">
                  <c:v>     Total Click per Session on TV Line up</c:v>
                </c:pt>
              </c:strCache>
            </c:strRef>
          </c:tx>
          <c:spPr>
            <a:solidFill>
              <a:srgbClr val="F15628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(TV_UK!$R$194:$T$194,TV_UK!$I$77:$T$77)</c:f>
              <c:strCache>
                <c:ptCount val="15"/>
                <c:pt idx="0">
                  <c:v>Oct</c:v>
                </c:pt>
                <c:pt idx="1">
                  <c:v>Nov</c:v>
                </c:pt>
                <c:pt idx="2">
                  <c:v>Dec</c:v>
                </c:pt>
                <c:pt idx="3">
                  <c:v>Jan</c:v>
                </c:pt>
                <c:pt idx="4">
                  <c:v>Feb</c:v>
                </c:pt>
                <c:pt idx="5">
                  <c:v>Mar</c:v>
                </c:pt>
                <c:pt idx="6">
                  <c:v>Apr</c:v>
                </c:pt>
                <c:pt idx="7">
                  <c:v>May</c:v>
                </c:pt>
                <c:pt idx="8">
                  <c:v>Jun</c:v>
                </c:pt>
                <c:pt idx="9">
                  <c:v>Jul</c:v>
                </c:pt>
                <c:pt idx="10">
                  <c:v>Aug</c:v>
                </c:pt>
                <c:pt idx="11">
                  <c:v>Sep</c:v>
                </c:pt>
                <c:pt idx="12">
                  <c:v>Oct</c:v>
                </c:pt>
                <c:pt idx="13">
                  <c:v>Nov</c:v>
                </c:pt>
                <c:pt idx="14">
                  <c:v>Dec</c:v>
                </c:pt>
              </c:strCache>
            </c:strRef>
          </c:cat>
          <c:val>
            <c:numRef>
              <c:f>(TV_UK!$R$297:$T$297,TV_UK!$I$176:$T$176)</c:f>
              <c:numCache>
                <c:formatCode>_-* #,##0.00_-;\-* #,##0.00_-;_-* "-"_-;_-@_-</c:formatCode>
                <c:ptCount val="15"/>
                <c:pt idx="0">
                  <c:v>5.6363636363636367</c:v>
                </c:pt>
                <c:pt idx="1">
                  <c:v>4.0302013422818792</c:v>
                </c:pt>
                <c:pt idx="2">
                  <c:v>3.7959999999999998</c:v>
                </c:pt>
                <c:pt idx="3">
                  <c:v>3.516990291262136</c:v>
                </c:pt>
                <c:pt idx="4">
                  <c:v>3.6754385964912282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310-489F-B7F7-E0922D868F86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811147167"/>
        <c:axId val="1039781903"/>
      </c:barChart>
      <c:catAx>
        <c:axId val="18111471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039781903"/>
        <c:crosses val="autoZero"/>
        <c:auto val="1"/>
        <c:lblAlgn val="ctr"/>
        <c:lblOffset val="100"/>
        <c:noMultiLvlLbl val="0"/>
      </c:catAx>
      <c:valAx>
        <c:axId val="10397819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* #,##0.00_-;\-* #,##0.00_-;_-* &quot;-&quot;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811147167"/>
        <c:crosses val="autoZero"/>
        <c:crossBetween val="between"/>
        <c:majorUnit val="3"/>
      </c:valAx>
    </c:plotArea>
    <c:legend>
      <c:legendPos val="b"/>
      <c:overlay val="0"/>
    </c:legend>
    <c:plotVisOnly val="1"/>
    <c:dispBlanksAs val="gap"/>
    <c:showDLblsOverMax val="0"/>
    <c:extLst/>
  </c:chart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ko-KR"/>
              <a:t>Session</a:t>
            </a:r>
            <a:endParaRPr lang="ko-KR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 alt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1"/>
          <c:order val="1"/>
          <c:tx>
            <c:strRef>
              <c:f>TV_UK!$C$87</c:f>
              <c:strCache>
                <c:ptCount val="1"/>
                <c:pt idx="0">
                  <c:v>          Organic</c:v>
                </c:pt>
              </c:strCache>
            </c:strRef>
          </c:tx>
          <c:spPr>
            <a:solidFill>
              <a:srgbClr val="F15628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(TV_UK!$I$77:$T$77,TV_UK!$I$194:$T$194)</c:f>
              <c:strCache>
                <c:ptCount val="24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  <c:pt idx="12">
                  <c:v>Jan</c:v>
                </c:pt>
                <c:pt idx="13">
                  <c:v>Feb</c:v>
                </c:pt>
                <c:pt idx="14">
                  <c:v>Mar</c:v>
                </c:pt>
                <c:pt idx="15">
                  <c:v>Apr</c:v>
                </c:pt>
                <c:pt idx="16">
                  <c:v>May</c:v>
                </c:pt>
                <c:pt idx="17">
                  <c:v>Jun</c:v>
                </c:pt>
                <c:pt idx="18">
                  <c:v>Jul</c:v>
                </c:pt>
                <c:pt idx="19">
                  <c:v>Aug</c:v>
                </c:pt>
                <c:pt idx="20">
                  <c:v>Sep</c:v>
                </c:pt>
                <c:pt idx="21">
                  <c:v>Oct</c:v>
                </c:pt>
                <c:pt idx="22">
                  <c:v>Nov</c:v>
                </c:pt>
                <c:pt idx="23">
                  <c:v>Dec</c:v>
                </c:pt>
              </c:strCache>
            </c:strRef>
          </c:cat>
          <c:val>
            <c:numRef>
              <c:f>(TV_UK!$R$204:$T$204,TV_UK!$I$87:$T$87)</c:f>
              <c:numCache>
                <c:formatCode>_(* #,##0_);_(* \(#,##0\);_(* "-"_);_(@_)</c:formatCode>
                <c:ptCount val="15"/>
                <c:pt idx="0">
                  <c:v>2</c:v>
                </c:pt>
                <c:pt idx="1">
                  <c:v>27</c:v>
                </c:pt>
                <c:pt idx="2">
                  <c:v>57</c:v>
                </c:pt>
                <c:pt idx="3">
                  <c:v>46</c:v>
                </c:pt>
                <c:pt idx="4">
                  <c:v>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847-4BF8-A994-7C97FF47094F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19"/>
        <c:axId val="1847080704"/>
        <c:axId val="1847086464"/>
      </c:barChart>
      <c:lineChart>
        <c:grouping val="standard"/>
        <c:varyColors val="0"/>
        <c:ser>
          <c:idx val="0"/>
          <c:order val="0"/>
          <c:tx>
            <c:strRef>
              <c:f>TV_UK!$C$84</c:f>
              <c:strCache>
                <c:ptCount val="1"/>
                <c:pt idx="0">
                  <c:v>     TV Lineup (Session)</c:v>
                </c:pt>
              </c:strCache>
            </c:strRef>
          </c:tx>
          <c:spPr>
            <a:ln w="28575" cap="rnd">
              <a:solidFill>
                <a:srgbClr val="5B6777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(TV_UK!$R$194:$T$194,TV_UK!$I$77:$T$77)</c:f>
              <c:strCache>
                <c:ptCount val="15"/>
                <c:pt idx="0">
                  <c:v>Oct</c:v>
                </c:pt>
                <c:pt idx="1">
                  <c:v>Nov</c:v>
                </c:pt>
                <c:pt idx="2">
                  <c:v>Dec</c:v>
                </c:pt>
                <c:pt idx="3">
                  <c:v>Jan</c:v>
                </c:pt>
                <c:pt idx="4">
                  <c:v>Feb</c:v>
                </c:pt>
                <c:pt idx="5">
                  <c:v>Mar</c:v>
                </c:pt>
                <c:pt idx="6">
                  <c:v>Apr</c:v>
                </c:pt>
                <c:pt idx="7">
                  <c:v>May</c:v>
                </c:pt>
                <c:pt idx="8">
                  <c:v>Jun</c:v>
                </c:pt>
                <c:pt idx="9">
                  <c:v>Jul</c:v>
                </c:pt>
                <c:pt idx="10">
                  <c:v>Aug</c:v>
                </c:pt>
                <c:pt idx="11">
                  <c:v>Sep</c:v>
                </c:pt>
                <c:pt idx="12">
                  <c:v>Oct</c:v>
                </c:pt>
                <c:pt idx="13">
                  <c:v>Nov</c:v>
                </c:pt>
                <c:pt idx="14">
                  <c:v>Dec</c:v>
                </c:pt>
              </c:strCache>
            </c:strRef>
          </c:cat>
          <c:val>
            <c:numRef>
              <c:f>(TV_UK!$R$201:$T$201,TV_UK!$I$84:$T$84)</c:f>
              <c:numCache>
                <c:formatCode>_(* #,##0_);_(* \(#,##0\);_(* "-"_);_(@_)</c:formatCode>
                <c:ptCount val="15"/>
                <c:pt idx="0">
                  <c:v>33</c:v>
                </c:pt>
                <c:pt idx="1">
                  <c:v>298</c:v>
                </c:pt>
                <c:pt idx="2">
                  <c:v>250</c:v>
                </c:pt>
                <c:pt idx="3">
                  <c:v>412</c:v>
                </c:pt>
                <c:pt idx="4">
                  <c:v>342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847-4BF8-A994-7C97FF47094F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847039424"/>
        <c:axId val="1847039904"/>
      </c:lineChart>
      <c:catAx>
        <c:axId val="18470394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847039904"/>
        <c:crosses val="autoZero"/>
        <c:auto val="1"/>
        <c:lblAlgn val="ctr"/>
        <c:lblOffset val="100"/>
        <c:noMultiLvlLbl val="0"/>
      </c:catAx>
      <c:valAx>
        <c:axId val="1847039904"/>
        <c:scaling>
          <c:orientation val="minMax"/>
          <c:max val="5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847039424"/>
        <c:crosses val="autoZero"/>
        <c:crossBetween val="between"/>
        <c:majorUnit val="100"/>
      </c:valAx>
      <c:valAx>
        <c:axId val="1847086464"/>
        <c:scaling>
          <c:orientation val="minMax"/>
          <c:max val="200"/>
        </c:scaling>
        <c:delete val="0"/>
        <c:axPos val="r"/>
        <c:numFmt formatCode="_(* #,##0_);_(* \(#,##0\);_(* &quot;-&quot;_);_(@_)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847080704"/>
        <c:crosses val="max"/>
        <c:crossBetween val="between"/>
      </c:valAx>
      <c:catAx>
        <c:axId val="1847080704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847086464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  <c:userShapes r:id="rId3"/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ko-KR"/>
              <a:t>Page view per session</a:t>
            </a:r>
            <a:endParaRPr lang="ko-KR" altLang="en-US"/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1"/>
          <c:order val="0"/>
          <c:tx>
            <c:strRef>
              <c:f>TV_UK!$C$95:$H$95</c:f>
              <c:strCache>
                <c:ptCount val="6"/>
                <c:pt idx="0">
                  <c:v>     TV Line up guide(Page View per Session)</c:v>
                </c:pt>
              </c:strCache>
            </c:strRef>
          </c:tx>
          <c:spPr>
            <a:solidFill>
              <a:srgbClr val="F15628"/>
            </a:solidFill>
          </c:spPr>
          <c:invertIfNegative val="0"/>
          <c:dLbls>
            <c:spPr>
              <a:noFill/>
              <a:ln>
                <a:noFill/>
              </a:ln>
              <a:effectLst/>
            </c:sp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(TV_UK!$R$194:$T$194,TV_UK!$I$77:$T$77)</c:f>
              <c:strCache>
                <c:ptCount val="15"/>
                <c:pt idx="0">
                  <c:v>Oct</c:v>
                </c:pt>
                <c:pt idx="1">
                  <c:v>Nov</c:v>
                </c:pt>
                <c:pt idx="2">
                  <c:v>Dec</c:v>
                </c:pt>
                <c:pt idx="3">
                  <c:v>Jan</c:v>
                </c:pt>
                <c:pt idx="4">
                  <c:v>Feb</c:v>
                </c:pt>
                <c:pt idx="5">
                  <c:v>Mar</c:v>
                </c:pt>
                <c:pt idx="6">
                  <c:v>Apr</c:v>
                </c:pt>
                <c:pt idx="7">
                  <c:v>May</c:v>
                </c:pt>
                <c:pt idx="8">
                  <c:v>Jun</c:v>
                </c:pt>
                <c:pt idx="9">
                  <c:v>Jul</c:v>
                </c:pt>
                <c:pt idx="10">
                  <c:v>Aug</c:v>
                </c:pt>
                <c:pt idx="11">
                  <c:v>Sep</c:v>
                </c:pt>
                <c:pt idx="12">
                  <c:v>Oct</c:v>
                </c:pt>
                <c:pt idx="13">
                  <c:v>Nov</c:v>
                </c:pt>
                <c:pt idx="14">
                  <c:v>Dec</c:v>
                </c:pt>
              </c:strCache>
            </c:strRef>
          </c:cat>
          <c:val>
            <c:numRef>
              <c:f>(TV_UK!$R$212:$T$212,TV_UK!$I$95:$T$95)</c:f>
              <c:numCache>
                <c:formatCode>_-* #,##0.00_-;\-* #,##0.00_-;_-* "-"_-;_-@_-</c:formatCode>
                <c:ptCount val="15"/>
                <c:pt idx="0">
                  <c:v>1.5454545454545454</c:v>
                </c:pt>
                <c:pt idx="1">
                  <c:v>1.0939597315436242</c:v>
                </c:pt>
                <c:pt idx="2">
                  <c:v>1.056</c:v>
                </c:pt>
                <c:pt idx="3">
                  <c:v>1.087378640776699</c:v>
                </c:pt>
                <c:pt idx="4">
                  <c:v>1.1081871345029239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48D-472C-AA56-D60A2F69F1B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47088864"/>
        <c:axId val="1847084064"/>
      </c:barChart>
      <c:catAx>
        <c:axId val="18470888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847084064"/>
        <c:crosses val="autoZero"/>
        <c:auto val="1"/>
        <c:lblAlgn val="ctr"/>
        <c:lblOffset val="100"/>
        <c:noMultiLvlLbl val="0"/>
      </c:catAx>
      <c:valAx>
        <c:axId val="18470840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* #,##0.00_-;\-* #,##0.00_-;_-* &quot;-&quot;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847088864"/>
        <c:crosses val="autoZero"/>
        <c:crossBetween val="between"/>
        <c:majorUnit val="0.4"/>
      </c:valAx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  <c:extLst/>
  </c:chart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ko-KR"/>
              <a:t>Exit Rate</a:t>
            </a:r>
            <a:endParaRPr lang="ko-KR" altLang="en-US"/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TV_UK!$C$215:$H$215</c:f>
              <c:strCache>
                <c:ptCount val="6"/>
                <c:pt idx="0">
                  <c:v>     Micro</c:v>
                </c:pt>
              </c:strCache>
            </c:strRef>
          </c:tx>
          <c:spPr>
            <a:solidFill>
              <a:srgbClr val="5B6777"/>
            </a:solidFill>
          </c:spPr>
          <c:invertIfNegative val="0"/>
          <c:dLbls>
            <c:delete val="1"/>
          </c:dLbls>
          <c:cat>
            <c:strRef>
              <c:f>(TV_UK!$R$194:$T$194,TV_UK!$I$77:$T$77)</c:f>
              <c:strCache>
                <c:ptCount val="15"/>
                <c:pt idx="0">
                  <c:v>Oct</c:v>
                </c:pt>
                <c:pt idx="1">
                  <c:v>Nov</c:v>
                </c:pt>
                <c:pt idx="2">
                  <c:v>Dec</c:v>
                </c:pt>
                <c:pt idx="3">
                  <c:v>Jan</c:v>
                </c:pt>
                <c:pt idx="4">
                  <c:v>Feb</c:v>
                </c:pt>
                <c:pt idx="5">
                  <c:v>Mar</c:v>
                </c:pt>
                <c:pt idx="6">
                  <c:v>Apr</c:v>
                </c:pt>
                <c:pt idx="7">
                  <c:v>May</c:v>
                </c:pt>
                <c:pt idx="8">
                  <c:v>Jun</c:v>
                </c:pt>
                <c:pt idx="9">
                  <c:v>Jul</c:v>
                </c:pt>
                <c:pt idx="10">
                  <c:v>Aug</c:v>
                </c:pt>
                <c:pt idx="11">
                  <c:v>Sep</c:v>
                </c:pt>
                <c:pt idx="12">
                  <c:v>Oct</c:v>
                </c:pt>
                <c:pt idx="13">
                  <c:v>Nov</c:v>
                </c:pt>
                <c:pt idx="14">
                  <c:v>Dec</c:v>
                </c:pt>
              </c:strCache>
            </c:strRef>
          </c:cat>
          <c:val>
            <c:numRef>
              <c:f>(TV_UK!$R$215:$T$215,TV_UK!$I$98:$T$98)</c:f>
              <c:numCache>
                <c:formatCode>0.0%</c:formatCode>
                <c:ptCount val="15"/>
                <c:pt idx="0">
                  <c:v>0.61687150837988824</c:v>
                </c:pt>
                <c:pt idx="1">
                  <c:v>0.49045913731359236</c:v>
                </c:pt>
                <c:pt idx="2">
                  <c:v>0.5988971993230332</c:v>
                </c:pt>
                <c:pt idx="3">
                  <c:v>0.59160583941605838</c:v>
                </c:pt>
                <c:pt idx="4">
                  <c:v>0.65876245264487165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5D13-4D3F-AA41-2E5B568E9E6C}"/>
            </c:ext>
          </c:extLst>
        </c:ser>
        <c:ser>
          <c:idx val="1"/>
          <c:order val="1"/>
          <c:tx>
            <c:strRef>
              <c:f>TV_UK!$C$99:$H$99</c:f>
              <c:strCache>
                <c:ptCount val="6"/>
                <c:pt idx="0">
                  <c:v>     TV Line up guide</c:v>
                </c:pt>
              </c:strCache>
            </c:strRef>
          </c:tx>
          <c:spPr>
            <a:solidFill>
              <a:srgbClr val="F15628"/>
            </a:solidFill>
          </c:spPr>
          <c:invertIfNegative val="0"/>
          <c:dLbls>
            <c:spPr>
              <a:noFill/>
              <a:ln>
                <a:noFill/>
              </a:ln>
              <a:effectLst/>
            </c:sp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(TV_UK!$R$194:$T$194,TV_UK!$I$77:$T$77)</c:f>
              <c:strCache>
                <c:ptCount val="15"/>
                <c:pt idx="0">
                  <c:v>Oct</c:v>
                </c:pt>
                <c:pt idx="1">
                  <c:v>Nov</c:v>
                </c:pt>
                <c:pt idx="2">
                  <c:v>Dec</c:v>
                </c:pt>
                <c:pt idx="3">
                  <c:v>Jan</c:v>
                </c:pt>
                <c:pt idx="4">
                  <c:v>Feb</c:v>
                </c:pt>
                <c:pt idx="5">
                  <c:v>Mar</c:v>
                </c:pt>
                <c:pt idx="6">
                  <c:v>Apr</c:v>
                </c:pt>
                <c:pt idx="7">
                  <c:v>May</c:v>
                </c:pt>
                <c:pt idx="8">
                  <c:v>Jun</c:v>
                </c:pt>
                <c:pt idx="9">
                  <c:v>Jul</c:v>
                </c:pt>
                <c:pt idx="10">
                  <c:v>Aug</c:v>
                </c:pt>
                <c:pt idx="11">
                  <c:v>Sep</c:v>
                </c:pt>
                <c:pt idx="12">
                  <c:v>Oct</c:v>
                </c:pt>
                <c:pt idx="13">
                  <c:v>Nov</c:v>
                </c:pt>
                <c:pt idx="14">
                  <c:v>Dec</c:v>
                </c:pt>
              </c:strCache>
            </c:strRef>
          </c:cat>
          <c:val>
            <c:numRef>
              <c:f>(TV_UK!$R$216:$T$216,TV_UK!$I$99:$T$99)</c:f>
              <c:numCache>
                <c:formatCode>0.0%</c:formatCode>
                <c:ptCount val="15"/>
                <c:pt idx="0">
                  <c:v>0.54545454545454541</c:v>
                </c:pt>
                <c:pt idx="1">
                  <c:v>0.40604026845637586</c:v>
                </c:pt>
                <c:pt idx="2">
                  <c:v>0.51200000000000001</c:v>
                </c:pt>
                <c:pt idx="3">
                  <c:v>0.42961165048543687</c:v>
                </c:pt>
                <c:pt idx="4">
                  <c:v>0.42982456140350878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5D13-4D3F-AA41-2E5B568E9E6C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847181024"/>
        <c:axId val="1847175264"/>
      </c:barChart>
      <c:catAx>
        <c:axId val="18471810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847175264"/>
        <c:crosses val="autoZero"/>
        <c:auto val="1"/>
        <c:lblAlgn val="ctr"/>
        <c:lblOffset val="100"/>
        <c:noMultiLvlLbl val="0"/>
      </c:catAx>
      <c:valAx>
        <c:axId val="1847175264"/>
        <c:scaling>
          <c:orientation val="minMax"/>
          <c:max val="0.8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847181024"/>
        <c:crosses val="autoZero"/>
        <c:crossBetween val="between"/>
        <c:majorUnit val="0.30000000000000004"/>
      </c:valAx>
    </c:plotArea>
    <c:legend>
      <c:legendPos val="b"/>
      <c:overlay val="0"/>
    </c:legend>
    <c:plotVisOnly val="1"/>
    <c:dispBlanksAs val="gap"/>
    <c:showDLblsOverMax val="0"/>
    <c:extLst/>
  </c:chart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TV_UK!$C$100</c:f>
              <c:strCache>
                <c:ptCount val="1"/>
                <c:pt idx="0">
                  <c:v>Avg. Session Duration (sec.)</c:v>
                </c:pt>
              </c:strCache>
            </c:strRef>
          </c:tx>
          <c:spPr>
            <a:ln w="28575" cap="rnd">
              <a:solidFill>
                <a:srgbClr val="F15628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(TV_UK!$R$194:$T$194,TV_UK!$I$77:$T$77)</c:f>
              <c:strCache>
                <c:ptCount val="15"/>
                <c:pt idx="0">
                  <c:v>Oct</c:v>
                </c:pt>
                <c:pt idx="1">
                  <c:v>Nov</c:v>
                </c:pt>
                <c:pt idx="2">
                  <c:v>Dec</c:v>
                </c:pt>
                <c:pt idx="3">
                  <c:v>Jan</c:v>
                </c:pt>
                <c:pt idx="4">
                  <c:v>Feb</c:v>
                </c:pt>
                <c:pt idx="5">
                  <c:v>Mar</c:v>
                </c:pt>
                <c:pt idx="6">
                  <c:v>Apr</c:v>
                </c:pt>
                <c:pt idx="7">
                  <c:v>May</c:v>
                </c:pt>
                <c:pt idx="8">
                  <c:v>Jun</c:v>
                </c:pt>
                <c:pt idx="9">
                  <c:v>Jul</c:v>
                </c:pt>
                <c:pt idx="10">
                  <c:v>Aug</c:v>
                </c:pt>
                <c:pt idx="11">
                  <c:v>Sep</c:v>
                </c:pt>
                <c:pt idx="12">
                  <c:v>Oct</c:v>
                </c:pt>
                <c:pt idx="13">
                  <c:v>Nov</c:v>
                </c:pt>
                <c:pt idx="14">
                  <c:v>Dec</c:v>
                </c:pt>
              </c:strCache>
            </c:strRef>
          </c:cat>
          <c:val>
            <c:numRef>
              <c:f>(TV_UK!$R$217:$T$217,TV_UK!$I$100:$T$100)</c:f>
              <c:numCache>
                <c:formatCode>_(* #,##0_);_(* \(#,##0\);_(* "-"_);_(@_)</c:formatCode>
                <c:ptCount val="15"/>
                <c:pt idx="0">
                  <c:v>201</c:v>
                </c:pt>
                <c:pt idx="1">
                  <c:v>173</c:v>
                </c:pt>
                <c:pt idx="2">
                  <c:v>190</c:v>
                </c:pt>
                <c:pt idx="3">
                  <c:v>223</c:v>
                </c:pt>
                <c:pt idx="4">
                  <c:v>161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917-48DA-9426-EF2B3C8510AF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233601615"/>
        <c:axId val="233585295"/>
      </c:lineChart>
      <c:catAx>
        <c:axId val="23360161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233585295"/>
        <c:crosses val="autoZero"/>
        <c:auto val="1"/>
        <c:lblAlgn val="ctr"/>
        <c:lblOffset val="100"/>
        <c:noMultiLvlLbl val="0"/>
      </c:catAx>
      <c:valAx>
        <c:axId val="2335852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23360161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ko-KR"/>
              <a:t>Session</a:t>
            </a:r>
            <a:endParaRPr lang="ko-KR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 alt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2"/>
          <c:order val="1"/>
          <c:tx>
            <c:strRef>
              <c:f>Monitor_UK!$C$201:$H$201</c:f>
              <c:strCache>
                <c:ptCount val="6"/>
                <c:pt idx="0">
                  <c:v>          Organic</c:v>
                </c:pt>
              </c:strCache>
            </c:strRef>
          </c:tx>
          <c:spPr>
            <a:solidFill>
              <a:srgbClr val="F15628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(Monitor_UK!$R$191:$T$191,Monitor_UK!$I$72:$T$72)</c:f>
              <c:strCache>
                <c:ptCount val="15"/>
                <c:pt idx="0">
                  <c:v>Oct</c:v>
                </c:pt>
                <c:pt idx="1">
                  <c:v>Nov</c:v>
                </c:pt>
                <c:pt idx="2">
                  <c:v>Dec</c:v>
                </c:pt>
                <c:pt idx="3">
                  <c:v>Jan</c:v>
                </c:pt>
                <c:pt idx="4">
                  <c:v>Feb</c:v>
                </c:pt>
                <c:pt idx="5">
                  <c:v>Mar</c:v>
                </c:pt>
                <c:pt idx="6">
                  <c:v>Apr</c:v>
                </c:pt>
                <c:pt idx="7">
                  <c:v>May</c:v>
                </c:pt>
                <c:pt idx="8">
                  <c:v>Jun</c:v>
                </c:pt>
                <c:pt idx="9">
                  <c:v>Jul</c:v>
                </c:pt>
                <c:pt idx="10">
                  <c:v>Aug</c:v>
                </c:pt>
                <c:pt idx="11">
                  <c:v>Sep</c:v>
                </c:pt>
                <c:pt idx="12">
                  <c:v>Oct</c:v>
                </c:pt>
                <c:pt idx="13">
                  <c:v>Nov</c:v>
                </c:pt>
                <c:pt idx="14">
                  <c:v>Dec</c:v>
                </c:pt>
              </c:strCache>
            </c:strRef>
          </c:cat>
          <c:val>
            <c:numRef>
              <c:f>(Monitor_UK!$R$201:$T$201,Monitor_UK!$I$82:$T$82)</c:f>
              <c:numCache>
                <c:formatCode>_(* #,##0_);_(* \(#,##0\);_(* "-"_);_(@_)</c:formatCode>
                <c:ptCount val="15"/>
                <c:pt idx="0">
                  <c:v>1</c:v>
                </c:pt>
                <c:pt idx="1">
                  <c:v>4</c:v>
                </c:pt>
                <c:pt idx="2">
                  <c:v>3</c:v>
                </c:pt>
                <c:pt idx="3">
                  <c:v>10</c:v>
                </c:pt>
                <c:pt idx="4">
                  <c:v>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720-4CAA-ABB4-F65FE1C6C677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axId val="1043298815"/>
        <c:axId val="1114422383"/>
      </c:barChart>
      <c:lineChart>
        <c:grouping val="standard"/>
        <c:varyColors val="0"/>
        <c:ser>
          <c:idx val="1"/>
          <c:order val="0"/>
          <c:tx>
            <c:strRef>
              <c:f>Monitor_UK!$C$198:$H$198</c:f>
              <c:strCache>
                <c:ptCount val="6"/>
                <c:pt idx="0">
                  <c:v>     Monitor Line up (Session)</c:v>
                </c:pt>
              </c:strCache>
            </c:strRef>
          </c:tx>
          <c:spPr>
            <a:ln w="28575" cap="rnd">
              <a:solidFill>
                <a:srgbClr val="5B6777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(Monitor_UK!$R$191:$T$191,Monitor_UK!$I$72:$T$72)</c:f>
              <c:strCache>
                <c:ptCount val="15"/>
                <c:pt idx="0">
                  <c:v>Oct</c:v>
                </c:pt>
                <c:pt idx="1">
                  <c:v>Nov</c:v>
                </c:pt>
                <c:pt idx="2">
                  <c:v>Dec</c:v>
                </c:pt>
                <c:pt idx="3">
                  <c:v>Jan</c:v>
                </c:pt>
                <c:pt idx="4">
                  <c:v>Feb</c:v>
                </c:pt>
                <c:pt idx="5">
                  <c:v>Mar</c:v>
                </c:pt>
                <c:pt idx="6">
                  <c:v>Apr</c:v>
                </c:pt>
                <c:pt idx="7">
                  <c:v>May</c:v>
                </c:pt>
                <c:pt idx="8">
                  <c:v>Jun</c:v>
                </c:pt>
                <c:pt idx="9">
                  <c:v>Jul</c:v>
                </c:pt>
                <c:pt idx="10">
                  <c:v>Aug</c:v>
                </c:pt>
                <c:pt idx="11">
                  <c:v>Sep</c:v>
                </c:pt>
                <c:pt idx="12">
                  <c:v>Oct</c:v>
                </c:pt>
                <c:pt idx="13">
                  <c:v>Nov</c:v>
                </c:pt>
                <c:pt idx="14">
                  <c:v>Dec</c:v>
                </c:pt>
              </c:strCache>
            </c:strRef>
          </c:cat>
          <c:val>
            <c:numRef>
              <c:f>(Monitor_UK!$R$198:$T$198,Monitor_UK!$I$79:$T$79)</c:f>
              <c:numCache>
                <c:formatCode>_(* #,##0_);_(* \(#,##0\);_(* "-"_);_(@_)</c:formatCode>
                <c:ptCount val="15"/>
                <c:pt idx="0">
                  <c:v>23</c:v>
                </c:pt>
                <c:pt idx="1">
                  <c:v>138</c:v>
                </c:pt>
                <c:pt idx="2">
                  <c:v>92</c:v>
                </c:pt>
                <c:pt idx="3">
                  <c:v>161</c:v>
                </c:pt>
                <c:pt idx="4">
                  <c:v>167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720-4CAA-ABB4-F65FE1C6C677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423902623"/>
        <c:axId val="1173180991"/>
      </c:lineChart>
      <c:catAx>
        <c:axId val="14239026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173180991"/>
        <c:crosses val="autoZero"/>
        <c:auto val="1"/>
        <c:lblAlgn val="ctr"/>
        <c:lblOffset val="100"/>
        <c:noMultiLvlLbl val="0"/>
      </c:catAx>
      <c:valAx>
        <c:axId val="1173180991"/>
        <c:scaling>
          <c:orientation val="minMax"/>
          <c:max val="20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423902623"/>
        <c:crosses val="autoZero"/>
        <c:crossBetween val="between"/>
        <c:majorUnit val="100"/>
      </c:valAx>
      <c:valAx>
        <c:axId val="1114422383"/>
        <c:scaling>
          <c:orientation val="minMax"/>
          <c:max val="30"/>
          <c:min val="0"/>
        </c:scaling>
        <c:delete val="0"/>
        <c:axPos val="r"/>
        <c:numFmt formatCode="_(* #,##0_);_(* \(#,##0\);_(* &quot;-&quot;_);_(@_)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043298815"/>
        <c:crosses val="max"/>
        <c:crossBetween val="between"/>
        <c:majorUnit val="30"/>
      </c:valAx>
      <c:catAx>
        <c:axId val="1043298815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114422383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ko-KR"/>
              <a:t>Page view per session</a:t>
            </a:r>
            <a:endParaRPr lang="ko-KR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 alt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Monitor_UK!$C$209:$H$209</c:f>
              <c:strCache>
                <c:ptCount val="6"/>
                <c:pt idx="0">
                  <c:v>     Monitor Line up guide (Page view per session)</c:v>
                </c:pt>
              </c:strCache>
            </c:strRef>
          </c:tx>
          <c:spPr>
            <a:solidFill>
              <a:srgbClr val="F15628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(Monitor_UK!$R$191:$T$191,Monitor_UK!$I$72:$T$72)</c:f>
              <c:strCache>
                <c:ptCount val="15"/>
                <c:pt idx="0">
                  <c:v>Oct</c:v>
                </c:pt>
                <c:pt idx="1">
                  <c:v>Nov</c:v>
                </c:pt>
                <c:pt idx="2">
                  <c:v>Dec</c:v>
                </c:pt>
                <c:pt idx="3">
                  <c:v>Jan</c:v>
                </c:pt>
                <c:pt idx="4">
                  <c:v>Feb</c:v>
                </c:pt>
                <c:pt idx="5">
                  <c:v>Mar</c:v>
                </c:pt>
                <c:pt idx="6">
                  <c:v>Apr</c:v>
                </c:pt>
                <c:pt idx="7">
                  <c:v>May</c:v>
                </c:pt>
                <c:pt idx="8">
                  <c:v>Jun</c:v>
                </c:pt>
                <c:pt idx="9">
                  <c:v>Jul</c:v>
                </c:pt>
                <c:pt idx="10">
                  <c:v>Aug</c:v>
                </c:pt>
                <c:pt idx="11">
                  <c:v>Sep</c:v>
                </c:pt>
                <c:pt idx="12">
                  <c:v>Oct</c:v>
                </c:pt>
                <c:pt idx="13">
                  <c:v>Nov</c:v>
                </c:pt>
                <c:pt idx="14">
                  <c:v>Dec</c:v>
                </c:pt>
              </c:strCache>
            </c:strRef>
          </c:cat>
          <c:val>
            <c:numRef>
              <c:f>(Monitor_UK!$R$209:$T$209,Monitor_UK!$I$90:$T$90)</c:f>
              <c:numCache>
                <c:formatCode>_-* #,##0.00_-;\-* #,##0.00_-;_-* "-"_-;_-@_-</c:formatCode>
                <c:ptCount val="15"/>
                <c:pt idx="0">
                  <c:v>1.6086956521739131</c:v>
                </c:pt>
                <c:pt idx="1">
                  <c:v>0.99275362318840576</c:v>
                </c:pt>
                <c:pt idx="2">
                  <c:v>1.0108695652173914</c:v>
                </c:pt>
                <c:pt idx="3">
                  <c:v>0.98136645962732916</c:v>
                </c:pt>
                <c:pt idx="4">
                  <c:v>1.0299401197604789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E3E-46F3-9370-EABE095AF3A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14883039"/>
        <c:axId val="1011110415"/>
      </c:barChart>
      <c:catAx>
        <c:axId val="141488303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011110415"/>
        <c:crosses val="autoZero"/>
        <c:auto val="1"/>
        <c:lblAlgn val="ctr"/>
        <c:lblOffset val="100"/>
        <c:noMultiLvlLbl val="0"/>
      </c:catAx>
      <c:valAx>
        <c:axId val="1011110415"/>
        <c:scaling>
          <c:orientation val="minMax"/>
          <c:max val="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* #,##0.00_-;\-* #,##0.00_-;_-* &quot;-&quot;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414883039"/>
        <c:crosses val="autoZero"/>
        <c:crossBetween val="between"/>
        <c:majorUnit val="1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ko-KR"/>
              <a:t>Exit Rate</a:t>
            </a:r>
            <a:endParaRPr lang="ko-KR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 alt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Monitor_UK!$C$212:$H$212</c:f>
              <c:strCache>
                <c:ptCount val="6"/>
                <c:pt idx="0">
                  <c:v>     Micro</c:v>
                </c:pt>
              </c:strCache>
            </c:strRef>
          </c:tx>
          <c:spPr>
            <a:solidFill>
              <a:srgbClr val="5B6777"/>
            </a:solidFill>
            <a:ln>
              <a:noFill/>
            </a:ln>
            <a:effectLst/>
          </c:spPr>
          <c:invertIfNegative val="0"/>
          <c:cat>
            <c:strRef>
              <c:f>(Monitor_UK!$R$191:$T$191,Monitor_UK!$I$72:$T$72)</c:f>
              <c:strCache>
                <c:ptCount val="15"/>
                <c:pt idx="0">
                  <c:v>Oct</c:v>
                </c:pt>
                <c:pt idx="1">
                  <c:v>Nov</c:v>
                </c:pt>
                <c:pt idx="2">
                  <c:v>Dec</c:v>
                </c:pt>
                <c:pt idx="3">
                  <c:v>Jan</c:v>
                </c:pt>
                <c:pt idx="4">
                  <c:v>Feb</c:v>
                </c:pt>
                <c:pt idx="5">
                  <c:v>Mar</c:v>
                </c:pt>
                <c:pt idx="6">
                  <c:v>Apr</c:v>
                </c:pt>
                <c:pt idx="7">
                  <c:v>May</c:v>
                </c:pt>
                <c:pt idx="8">
                  <c:v>Jun</c:v>
                </c:pt>
                <c:pt idx="9">
                  <c:v>Jul</c:v>
                </c:pt>
                <c:pt idx="10">
                  <c:v>Aug</c:v>
                </c:pt>
                <c:pt idx="11">
                  <c:v>Sep</c:v>
                </c:pt>
                <c:pt idx="12">
                  <c:v>Oct</c:v>
                </c:pt>
                <c:pt idx="13">
                  <c:v>Nov</c:v>
                </c:pt>
                <c:pt idx="14">
                  <c:v>Dec</c:v>
                </c:pt>
              </c:strCache>
            </c:strRef>
          </c:cat>
          <c:val>
            <c:numRef>
              <c:f>(Monitor_UK!$R$212:$T$212,Monitor_UK!$I$93:$T$93)</c:f>
              <c:numCache>
                <c:formatCode>0.0%</c:formatCode>
                <c:ptCount val="15"/>
                <c:pt idx="0">
                  <c:v>0.44750254841997961</c:v>
                </c:pt>
                <c:pt idx="1">
                  <c:v>0.42365401588702561</c:v>
                </c:pt>
                <c:pt idx="2">
                  <c:v>0.49893617021276598</c:v>
                </c:pt>
                <c:pt idx="3">
                  <c:v>0.67296587926509188</c:v>
                </c:pt>
                <c:pt idx="4">
                  <c:v>0.70611111111111113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65F-4D42-AFDA-71CEACA0471A}"/>
            </c:ext>
          </c:extLst>
        </c:ser>
        <c:ser>
          <c:idx val="1"/>
          <c:order val="1"/>
          <c:tx>
            <c:strRef>
              <c:f>Monitor_UK!$C$213</c:f>
              <c:strCache>
                <c:ptCount val="1"/>
                <c:pt idx="0">
                  <c:v>     Monitor Line up guide</c:v>
                </c:pt>
              </c:strCache>
            </c:strRef>
          </c:tx>
          <c:spPr>
            <a:solidFill>
              <a:srgbClr val="F15628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(Monitor_UK!$R$191:$T$191,Monitor_UK!$I$72:$T$72)</c:f>
              <c:strCache>
                <c:ptCount val="15"/>
                <c:pt idx="0">
                  <c:v>Oct</c:v>
                </c:pt>
                <c:pt idx="1">
                  <c:v>Nov</c:v>
                </c:pt>
                <c:pt idx="2">
                  <c:v>Dec</c:v>
                </c:pt>
                <c:pt idx="3">
                  <c:v>Jan</c:v>
                </c:pt>
                <c:pt idx="4">
                  <c:v>Feb</c:v>
                </c:pt>
                <c:pt idx="5">
                  <c:v>Mar</c:v>
                </c:pt>
                <c:pt idx="6">
                  <c:v>Apr</c:v>
                </c:pt>
                <c:pt idx="7">
                  <c:v>May</c:v>
                </c:pt>
                <c:pt idx="8">
                  <c:v>Jun</c:v>
                </c:pt>
                <c:pt idx="9">
                  <c:v>Jul</c:v>
                </c:pt>
                <c:pt idx="10">
                  <c:v>Aug</c:v>
                </c:pt>
                <c:pt idx="11">
                  <c:v>Sep</c:v>
                </c:pt>
                <c:pt idx="12">
                  <c:v>Oct</c:v>
                </c:pt>
                <c:pt idx="13">
                  <c:v>Nov</c:v>
                </c:pt>
                <c:pt idx="14">
                  <c:v>Dec</c:v>
                </c:pt>
              </c:strCache>
            </c:strRef>
          </c:cat>
          <c:val>
            <c:numRef>
              <c:f>(Monitor_UK!$R$213:$T$213,Monitor_UK!$I$94:$T$94)</c:f>
              <c:numCache>
                <c:formatCode>0.0%</c:formatCode>
                <c:ptCount val="15"/>
                <c:pt idx="0">
                  <c:v>0.34782608695652173</c:v>
                </c:pt>
                <c:pt idx="1">
                  <c:v>0.49275362318840582</c:v>
                </c:pt>
                <c:pt idx="2">
                  <c:v>0.5</c:v>
                </c:pt>
                <c:pt idx="3">
                  <c:v>0.44720496894409939</c:v>
                </c:pt>
                <c:pt idx="4">
                  <c:v>0.44910179640718562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9E8-41B0-8D0C-455DC231591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25214207"/>
        <c:axId val="1017066511"/>
      </c:barChart>
      <c:catAx>
        <c:axId val="11252142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017066511"/>
        <c:crosses val="autoZero"/>
        <c:auto val="1"/>
        <c:lblAlgn val="ctr"/>
        <c:lblOffset val="100"/>
        <c:noMultiLvlLbl val="0"/>
      </c:catAx>
      <c:valAx>
        <c:axId val="1017066511"/>
        <c:scaling>
          <c:orientation val="minMax"/>
          <c:max val="0.9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125214207"/>
        <c:crosses val="autoZero"/>
        <c:crossBetween val="between"/>
        <c:majorUnit val="0.30000000000000004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ko-KR"/>
              <a:t>Total Click per Session</a:t>
            </a:r>
            <a:r>
              <a:rPr lang="en-US" altLang="ko-KR" baseline="0"/>
              <a:t> on Monitor Line up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Monitor_UK!$C$173:$H$173</c:f>
              <c:strCache>
                <c:ptCount val="6"/>
                <c:pt idx="0">
                  <c:v>     Total Click per Session on Monitor Line up</c:v>
                </c:pt>
              </c:strCache>
            </c:strRef>
          </c:tx>
          <c:spPr>
            <a:solidFill>
              <a:srgbClr val="F15628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(Monitor_UK!$R$191:$T$191,Monitor_UK!$I$72:$T$72)</c:f>
              <c:strCache>
                <c:ptCount val="15"/>
                <c:pt idx="0">
                  <c:v>Oct</c:v>
                </c:pt>
                <c:pt idx="1">
                  <c:v>Nov</c:v>
                </c:pt>
                <c:pt idx="2">
                  <c:v>Dec</c:v>
                </c:pt>
                <c:pt idx="3">
                  <c:v>Jan</c:v>
                </c:pt>
                <c:pt idx="4">
                  <c:v>Feb</c:v>
                </c:pt>
                <c:pt idx="5">
                  <c:v>Mar</c:v>
                </c:pt>
                <c:pt idx="6">
                  <c:v>Apr</c:v>
                </c:pt>
                <c:pt idx="7">
                  <c:v>May</c:v>
                </c:pt>
                <c:pt idx="8">
                  <c:v>Jun</c:v>
                </c:pt>
                <c:pt idx="9">
                  <c:v>Jul</c:v>
                </c:pt>
                <c:pt idx="10">
                  <c:v>Aug</c:v>
                </c:pt>
                <c:pt idx="11">
                  <c:v>Sep</c:v>
                </c:pt>
                <c:pt idx="12">
                  <c:v>Oct</c:v>
                </c:pt>
                <c:pt idx="13">
                  <c:v>Nov</c:v>
                </c:pt>
                <c:pt idx="14">
                  <c:v>Dec</c:v>
                </c:pt>
              </c:strCache>
            </c:strRef>
          </c:cat>
          <c:val>
            <c:numRef>
              <c:f>(Monitor_UK!$R$292:$T$292,Monitor_UK!$I$173:$T$173)</c:f>
              <c:numCache>
                <c:formatCode>_-* #,##0.00_-;\-* #,##0.00_-;_-* "-"_-;_-@_-</c:formatCode>
                <c:ptCount val="15"/>
                <c:pt idx="0">
                  <c:v>5.4347826086956523</c:v>
                </c:pt>
                <c:pt idx="1">
                  <c:v>2.7681159420289854</c:v>
                </c:pt>
                <c:pt idx="2">
                  <c:v>2.902173913043478</c:v>
                </c:pt>
                <c:pt idx="3">
                  <c:v>3.1801242236024843</c:v>
                </c:pt>
                <c:pt idx="4">
                  <c:v>3.7544910179640718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9A5-4C42-B23E-BDBE413AB80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101048335"/>
        <c:axId val="2101710639"/>
      </c:barChart>
      <c:catAx>
        <c:axId val="210104833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2101710639"/>
        <c:crosses val="autoZero"/>
        <c:auto val="1"/>
        <c:lblAlgn val="ctr"/>
        <c:lblOffset val="100"/>
        <c:noMultiLvlLbl val="0"/>
      </c:catAx>
      <c:valAx>
        <c:axId val="21017106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* #,##0.00_-;\-* #,##0.00_-;_-* &quot;-&quot;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2101048335"/>
        <c:crosses val="autoZero"/>
        <c:crossBetween val="between"/>
        <c:majorUnit val="3.5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Monitor_UK!$C$293:$H$293</c:f>
              <c:strCache>
                <c:ptCount val="6"/>
                <c:pt idx="0">
                  <c:v>     Contents Click per Session on Monitor Line up</c:v>
                </c:pt>
              </c:strCache>
            </c:strRef>
          </c:tx>
          <c:spPr>
            <a:solidFill>
              <a:srgbClr val="F15628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(Monitor_UK!$R$191:$T$191,Monitor_UK!$I$72:$T$72)</c:f>
              <c:strCache>
                <c:ptCount val="15"/>
                <c:pt idx="0">
                  <c:v>Oct</c:v>
                </c:pt>
                <c:pt idx="1">
                  <c:v>Nov</c:v>
                </c:pt>
                <c:pt idx="2">
                  <c:v>Dec</c:v>
                </c:pt>
                <c:pt idx="3">
                  <c:v>Jan</c:v>
                </c:pt>
                <c:pt idx="4">
                  <c:v>Feb</c:v>
                </c:pt>
                <c:pt idx="5">
                  <c:v>Mar</c:v>
                </c:pt>
                <c:pt idx="6">
                  <c:v>Apr</c:v>
                </c:pt>
                <c:pt idx="7">
                  <c:v>May</c:v>
                </c:pt>
                <c:pt idx="8">
                  <c:v>Jun</c:v>
                </c:pt>
                <c:pt idx="9">
                  <c:v>Jul</c:v>
                </c:pt>
                <c:pt idx="10">
                  <c:v>Aug</c:v>
                </c:pt>
                <c:pt idx="11">
                  <c:v>Sep</c:v>
                </c:pt>
                <c:pt idx="12">
                  <c:v>Oct</c:v>
                </c:pt>
                <c:pt idx="13">
                  <c:v>Nov</c:v>
                </c:pt>
                <c:pt idx="14">
                  <c:v>Dec</c:v>
                </c:pt>
              </c:strCache>
            </c:strRef>
          </c:cat>
          <c:val>
            <c:numRef>
              <c:f>(Monitor_UK!$R$293:$T$293,Monitor_UK!$I$174:$T$174)</c:f>
              <c:numCache>
                <c:formatCode>0.00</c:formatCode>
                <c:ptCount val="15"/>
                <c:pt idx="0">
                  <c:v>0</c:v>
                </c:pt>
                <c:pt idx="1">
                  <c:v>0.63043478260869568</c:v>
                </c:pt>
                <c:pt idx="2">
                  <c:v>0.83695652173913049</c:v>
                </c:pt>
                <c:pt idx="3">
                  <c:v>0.29813664596273293</c:v>
                </c:pt>
                <c:pt idx="4">
                  <c:v>1.2514970059880239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D25-4A74-A714-1A7225A9239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26196959"/>
        <c:axId val="1414583055"/>
      </c:barChart>
      <c:catAx>
        <c:axId val="4261969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414583055"/>
        <c:crosses val="autoZero"/>
        <c:auto val="1"/>
        <c:lblAlgn val="ctr"/>
        <c:lblOffset val="100"/>
        <c:noMultiLvlLbl val="0"/>
      </c:catAx>
      <c:valAx>
        <c:axId val="1414583055"/>
        <c:scaling>
          <c:orientation val="minMax"/>
          <c:max val="1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426196959"/>
        <c:crosses val="autoZero"/>
        <c:crossBetween val="between"/>
        <c:majorUnit val="0.60000000000000009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ko-KR"/>
              <a:t>PLP Conversion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Monitor_UK!$C$297</c:f>
              <c:strCache>
                <c:ptCount val="1"/>
                <c:pt idx="0">
                  <c:v>PLP Conversion</c:v>
                </c:pt>
              </c:strCache>
            </c:strRef>
          </c:tx>
          <c:spPr>
            <a:solidFill>
              <a:srgbClr val="F15628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(Monitor_UK!$R$191:$T$191,Monitor_UK!$I$72:$T$72)</c:f>
              <c:strCache>
                <c:ptCount val="15"/>
                <c:pt idx="0">
                  <c:v>Oct</c:v>
                </c:pt>
                <c:pt idx="1">
                  <c:v>Nov</c:v>
                </c:pt>
                <c:pt idx="2">
                  <c:v>Dec</c:v>
                </c:pt>
                <c:pt idx="3">
                  <c:v>Jan</c:v>
                </c:pt>
                <c:pt idx="4">
                  <c:v>Feb</c:v>
                </c:pt>
                <c:pt idx="5">
                  <c:v>Mar</c:v>
                </c:pt>
                <c:pt idx="6">
                  <c:v>Apr</c:v>
                </c:pt>
                <c:pt idx="7">
                  <c:v>May</c:v>
                </c:pt>
                <c:pt idx="8">
                  <c:v>Jun</c:v>
                </c:pt>
                <c:pt idx="9">
                  <c:v>Jul</c:v>
                </c:pt>
                <c:pt idx="10">
                  <c:v>Aug</c:v>
                </c:pt>
                <c:pt idx="11">
                  <c:v>Sep</c:v>
                </c:pt>
                <c:pt idx="12">
                  <c:v>Oct</c:v>
                </c:pt>
                <c:pt idx="13">
                  <c:v>Nov</c:v>
                </c:pt>
                <c:pt idx="14">
                  <c:v>Dec</c:v>
                </c:pt>
              </c:strCache>
            </c:strRef>
          </c:cat>
          <c:val>
            <c:numRef>
              <c:f>(Monitor_UK!$R$297:$T$297,Monitor_UK!$I$178:$T$178)</c:f>
              <c:numCache>
                <c:formatCode>0.00%</c:formatCode>
                <c:ptCount val="15"/>
                <c:pt idx="0">
                  <c:v>0.46153846153846156</c:v>
                </c:pt>
                <c:pt idx="1">
                  <c:v>0.32323232323232326</c:v>
                </c:pt>
                <c:pt idx="2">
                  <c:v>0.352112676056338</c:v>
                </c:pt>
                <c:pt idx="3">
                  <c:v>0.39694656488549618</c:v>
                </c:pt>
                <c:pt idx="4">
                  <c:v>0.42857142857142855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07B-4A49-BCE9-A7F04945B78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04165903"/>
        <c:axId val="434323967"/>
      </c:barChart>
      <c:catAx>
        <c:axId val="404165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434323967"/>
        <c:crosses val="autoZero"/>
        <c:auto val="1"/>
        <c:lblAlgn val="ctr"/>
        <c:lblOffset val="100"/>
        <c:noMultiLvlLbl val="0"/>
      </c:catAx>
      <c:valAx>
        <c:axId val="434323967"/>
        <c:scaling>
          <c:orientation val="minMax"/>
          <c:max val="0.60000000000000009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404165903"/>
        <c:crosses val="autoZero"/>
        <c:crossBetween val="between"/>
        <c:majorUnit val="0.30000000000000004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Monitor_UK!$C$298</c:f>
              <c:strCache>
                <c:ptCount val="1"/>
                <c:pt idx="0">
                  <c:v>Product Conversion</c:v>
                </c:pt>
              </c:strCache>
            </c:strRef>
          </c:tx>
          <c:spPr>
            <a:solidFill>
              <a:srgbClr val="F15628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(Monitor_UK!$R$191:$T$191,Monitor_UK!$I$72:$T$72)</c:f>
              <c:strCache>
                <c:ptCount val="15"/>
                <c:pt idx="0">
                  <c:v>Oct</c:v>
                </c:pt>
                <c:pt idx="1">
                  <c:v>Nov</c:v>
                </c:pt>
                <c:pt idx="2">
                  <c:v>Dec</c:v>
                </c:pt>
                <c:pt idx="3">
                  <c:v>Jan</c:v>
                </c:pt>
                <c:pt idx="4">
                  <c:v>Feb</c:v>
                </c:pt>
                <c:pt idx="5">
                  <c:v>Mar</c:v>
                </c:pt>
                <c:pt idx="6">
                  <c:v>Apr</c:v>
                </c:pt>
                <c:pt idx="7">
                  <c:v>May</c:v>
                </c:pt>
                <c:pt idx="8">
                  <c:v>Jun</c:v>
                </c:pt>
                <c:pt idx="9">
                  <c:v>Jul</c:v>
                </c:pt>
                <c:pt idx="10">
                  <c:v>Aug</c:v>
                </c:pt>
                <c:pt idx="11">
                  <c:v>Sep</c:v>
                </c:pt>
                <c:pt idx="12">
                  <c:v>Oct</c:v>
                </c:pt>
                <c:pt idx="13">
                  <c:v>Nov</c:v>
                </c:pt>
                <c:pt idx="14">
                  <c:v>Dec</c:v>
                </c:pt>
              </c:strCache>
            </c:strRef>
          </c:cat>
          <c:val>
            <c:numRef>
              <c:f>(Monitor_UK!$R$298:$T$298,Monitor_UK!$I$179:$T$179)</c:f>
              <c:numCache>
                <c:formatCode>0.00%</c:formatCode>
                <c:ptCount val="15"/>
                <c:pt idx="0">
                  <c:v>0.15384615384615385</c:v>
                </c:pt>
                <c:pt idx="1">
                  <c:v>0.21212121212121213</c:v>
                </c:pt>
                <c:pt idx="2">
                  <c:v>0.26760563380281688</c:v>
                </c:pt>
                <c:pt idx="3">
                  <c:v>0.26717557251908397</c:v>
                </c:pt>
                <c:pt idx="4">
                  <c:v>0.33082706766917291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BAF-4E69-9702-73DAD4F0A2E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27387071"/>
        <c:axId val="1011109999"/>
      </c:barChart>
      <c:catAx>
        <c:axId val="182738707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011109999"/>
        <c:crosses val="autoZero"/>
        <c:auto val="1"/>
        <c:lblAlgn val="ctr"/>
        <c:lblOffset val="100"/>
        <c:noMultiLvlLbl val="0"/>
      </c:catAx>
      <c:valAx>
        <c:axId val="1011109999"/>
        <c:scaling>
          <c:orientation val="minMax"/>
          <c:max val="0.4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827387071"/>
        <c:crosses val="autoZero"/>
        <c:crossBetween val="between"/>
        <c:majorUnit val="0.2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Monitor_UK!$C$302</c:f>
              <c:strCache>
                <c:ptCount val="1"/>
                <c:pt idx="0">
                  <c:v>Purchase Intent Conversion</c:v>
                </c:pt>
              </c:strCache>
            </c:strRef>
          </c:tx>
          <c:spPr>
            <a:solidFill>
              <a:srgbClr val="F15628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(Monitor_UK!$R$191:$T$191,Monitor_UK!$I$72:$T$72)</c:f>
              <c:strCache>
                <c:ptCount val="15"/>
                <c:pt idx="0">
                  <c:v>Oct</c:v>
                </c:pt>
                <c:pt idx="1">
                  <c:v>Nov</c:v>
                </c:pt>
                <c:pt idx="2">
                  <c:v>Dec</c:v>
                </c:pt>
                <c:pt idx="3">
                  <c:v>Jan</c:v>
                </c:pt>
                <c:pt idx="4">
                  <c:v>Feb</c:v>
                </c:pt>
                <c:pt idx="5">
                  <c:v>Mar</c:v>
                </c:pt>
                <c:pt idx="6">
                  <c:v>Apr</c:v>
                </c:pt>
                <c:pt idx="7">
                  <c:v>May</c:v>
                </c:pt>
                <c:pt idx="8">
                  <c:v>Jun</c:v>
                </c:pt>
                <c:pt idx="9">
                  <c:v>Jul</c:v>
                </c:pt>
                <c:pt idx="10">
                  <c:v>Aug</c:v>
                </c:pt>
                <c:pt idx="11">
                  <c:v>Sep</c:v>
                </c:pt>
                <c:pt idx="12">
                  <c:v>Oct</c:v>
                </c:pt>
                <c:pt idx="13">
                  <c:v>Nov</c:v>
                </c:pt>
                <c:pt idx="14">
                  <c:v>Dec</c:v>
                </c:pt>
              </c:strCache>
            </c:strRef>
          </c:cat>
          <c:val>
            <c:numRef>
              <c:f>(Monitor_UK!$R$302:$T$302,Monitor_UK!$I$184:$T$184)</c:f>
              <c:numCache>
                <c:formatCode>0.00%</c:formatCode>
                <c:ptCount val="15"/>
                <c:pt idx="0">
                  <c:v>0</c:v>
                </c:pt>
                <c:pt idx="1">
                  <c:v>4.0404040404040407E-2</c:v>
                </c:pt>
                <c:pt idx="2">
                  <c:v>2.8169014084507043E-2</c:v>
                </c:pt>
                <c:pt idx="3">
                  <c:v>0</c:v>
                </c:pt>
                <c:pt idx="4">
                  <c:v>7.5187969924812026E-3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694-4E37-9F74-E9A83695027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095793407"/>
        <c:axId val="1173182655"/>
      </c:barChart>
      <c:catAx>
        <c:axId val="20957934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173182655"/>
        <c:crosses val="autoZero"/>
        <c:auto val="1"/>
        <c:lblAlgn val="ctr"/>
        <c:lblOffset val="100"/>
        <c:noMultiLvlLbl val="0"/>
      </c:catAx>
      <c:valAx>
        <c:axId val="1173182655"/>
        <c:scaling>
          <c:orientation val="minMax"/>
          <c:max val="5.000000000000001E-2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2095793407"/>
        <c:crosses val="autoZero"/>
        <c:crossBetween val="between"/>
        <c:majorUnit val="2.0000000000000004E-2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Monitor_UK!$C$95</c:f>
              <c:strCache>
                <c:ptCount val="1"/>
                <c:pt idx="0">
                  <c:v>Avg. Session Duration (sec.)</c:v>
                </c:pt>
              </c:strCache>
            </c:strRef>
          </c:tx>
          <c:spPr>
            <a:ln w="28575" cap="rnd">
              <a:solidFill>
                <a:srgbClr val="F15628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(Monitor_UK!$R$191:$T$191,Monitor_UK!$I$72:$T$73)</c:f>
              <c:strCache>
                <c:ptCount val="15"/>
                <c:pt idx="0">
                  <c:v>Oct</c:v>
                </c:pt>
                <c:pt idx="1">
                  <c:v>Nov</c:v>
                </c:pt>
                <c:pt idx="2">
                  <c:v>Dec</c:v>
                </c:pt>
                <c:pt idx="3">
                  <c:v>Jan</c:v>
                </c:pt>
                <c:pt idx="4">
                  <c:v>Feb</c:v>
                </c:pt>
                <c:pt idx="5">
                  <c:v>Mar</c:v>
                </c:pt>
                <c:pt idx="6">
                  <c:v>Apr</c:v>
                </c:pt>
                <c:pt idx="7">
                  <c:v>May</c:v>
                </c:pt>
                <c:pt idx="8">
                  <c:v>Jun</c:v>
                </c:pt>
                <c:pt idx="9">
                  <c:v>Jul</c:v>
                </c:pt>
                <c:pt idx="10">
                  <c:v>Aug</c:v>
                </c:pt>
                <c:pt idx="11">
                  <c:v>Sep</c:v>
                </c:pt>
                <c:pt idx="12">
                  <c:v>Oct</c:v>
                </c:pt>
                <c:pt idx="13">
                  <c:v>Nov</c:v>
                </c:pt>
                <c:pt idx="14">
                  <c:v>Dec</c:v>
                </c:pt>
              </c:strCache>
            </c:strRef>
          </c:cat>
          <c:val>
            <c:numRef>
              <c:f>(Monitor_UK!$R$214:$T$214,Monitor_UK!$I$95:$T$95)</c:f>
              <c:numCache>
                <c:formatCode>_(* #,##0_);_(* \(#,##0\);_(* "-"_);_(@_)</c:formatCode>
                <c:ptCount val="15"/>
                <c:pt idx="0">
                  <c:v>252</c:v>
                </c:pt>
                <c:pt idx="1">
                  <c:v>122</c:v>
                </c:pt>
                <c:pt idx="2">
                  <c:v>159</c:v>
                </c:pt>
                <c:pt idx="3">
                  <c:v>109</c:v>
                </c:pt>
                <c:pt idx="4">
                  <c:v>162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7F5-4738-9A94-6EB6E514ED0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67605584"/>
        <c:axId val="767608464"/>
      </c:lineChart>
      <c:catAx>
        <c:axId val="7676055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767608464"/>
        <c:crosses val="autoZero"/>
        <c:auto val="1"/>
        <c:lblAlgn val="ctr"/>
        <c:lblOffset val="100"/>
        <c:noMultiLvlLbl val="0"/>
      </c:catAx>
      <c:valAx>
        <c:axId val="7676084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76760558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TV_FR!$C$294</c:f>
              <c:strCache>
                <c:ptCount val="1"/>
                <c:pt idx="0">
                  <c:v>     Contents Click per Session on TV Line up</c:v>
                </c:pt>
              </c:strCache>
            </c:strRef>
          </c:tx>
          <c:spPr>
            <a:solidFill>
              <a:srgbClr val="F15628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(TV_FR!$R$194:$T$194,TV_FR!$I$77:$T$77)</c:f>
              <c:strCache>
                <c:ptCount val="15"/>
                <c:pt idx="0">
                  <c:v>Oct</c:v>
                </c:pt>
                <c:pt idx="1">
                  <c:v>Nov</c:v>
                </c:pt>
                <c:pt idx="2">
                  <c:v>Dec</c:v>
                </c:pt>
                <c:pt idx="3">
                  <c:v>Jan</c:v>
                </c:pt>
                <c:pt idx="4">
                  <c:v>Feb</c:v>
                </c:pt>
                <c:pt idx="5">
                  <c:v>Mar</c:v>
                </c:pt>
                <c:pt idx="6">
                  <c:v>Apr</c:v>
                </c:pt>
                <c:pt idx="7">
                  <c:v>May</c:v>
                </c:pt>
                <c:pt idx="8">
                  <c:v>Jun</c:v>
                </c:pt>
                <c:pt idx="9">
                  <c:v>Jul</c:v>
                </c:pt>
                <c:pt idx="10">
                  <c:v>Aug</c:v>
                </c:pt>
                <c:pt idx="11">
                  <c:v>Sep</c:v>
                </c:pt>
                <c:pt idx="12">
                  <c:v>Oct</c:v>
                </c:pt>
                <c:pt idx="13">
                  <c:v>Nov</c:v>
                </c:pt>
                <c:pt idx="14">
                  <c:v>Dec</c:v>
                </c:pt>
              </c:strCache>
            </c:strRef>
          </c:cat>
          <c:val>
            <c:numRef>
              <c:f>(TV_FR!$R$294:$T$294,TV_FR!$I$177:$T$177)</c:f>
              <c:numCache>
                <c:formatCode>0.00</c:formatCode>
                <c:ptCount val="15"/>
                <c:pt idx="0">
                  <c:v>1.25</c:v>
                </c:pt>
                <c:pt idx="1">
                  <c:v>1.0693069306930694</c:v>
                </c:pt>
                <c:pt idx="2">
                  <c:v>0.96694214876033058</c:v>
                </c:pt>
                <c:pt idx="3">
                  <c:v>1.2383177570093458</c:v>
                </c:pt>
                <c:pt idx="4">
                  <c:v>1.9903846153846154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000-4AD0-B356-71BF5ADBDBE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68883823"/>
        <c:axId val="413634143"/>
      </c:barChart>
      <c:catAx>
        <c:axId val="11688838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413634143"/>
        <c:crosses val="autoZero"/>
        <c:auto val="1"/>
        <c:lblAlgn val="ctr"/>
        <c:lblOffset val="100"/>
        <c:noMultiLvlLbl val="0"/>
      </c:catAx>
      <c:valAx>
        <c:axId val="413634143"/>
        <c:scaling>
          <c:orientation val="minMax"/>
          <c:max val="2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168883823"/>
        <c:crosses val="autoZero"/>
        <c:crossBetween val="between"/>
        <c:majorUnit val="1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TV_FR!$C$298</c:f>
              <c:strCache>
                <c:ptCount val="1"/>
                <c:pt idx="0">
                  <c:v>PLP Conversion</c:v>
                </c:pt>
              </c:strCache>
            </c:strRef>
          </c:tx>
          <c:spPr>
            <a:solidFill>
              <a:srgbClr val="F15628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(TV_FR!$R$194:$T$194,TV_FR!$I$77:$T$77)</c:f>
              <c:strCache>
                <c:ptCount val="15"/>
                <c:pt idx="0">
                  <c:v>Oct</c:v>
                </c:pt>
                <c:pt idx="1">
                  <c:v>Nov</c:v>
                </c:pt>
                <c:pt idx="2">
                  <c:v>Dec</c:v>
                </c:pt>
                <c:pt idx="3">
                  <c:v>Jan</c:v>
                </c:pt>
                <c:pt idx="4">
                  <c:v>Feb</c:v>
                </c:pt>
                <c:pt idx="5">
                  <c:v>Mar</c:v>
                </c:pt>
                <c:pt idx="6">
                  <c:v>Apr</c:v>
                </c:pt>
                <c:pt idx="7">
                  <c:v>May</c:v>
                </c:pt>
                <c:pt idx="8">
                  <c:v>Jun</c:v>
                </c:pt>
                <c:pt idx="9">
                  <c:v>Jul</c:v>
                </c:pt>
                <c:pt idx="10">
                  <c:v>Aug</c:v>
                </c:pt>
                <c:pt idx="11">
                  <c:v>Sep</c:v>
                </c:pt>
                <c:pt idx="12">
                  <c:v>Oct</c:v>
                </c:pt>
                <c:pt idx="13">
                  <c:v>Nov</c:v>
                </c:pt>
                <c:pt idx="14">
                  <c:v>Dec</c:v>
                </c:pt>
              </c:strCache>
            </c:strRef>
          </c:cat>
          <c:val>
            <c:numRef>
              <c:f>(TV_FR!$R$298:$T$298,TV_FR!$I$181:$T$181)</c:f>
              <c:numCache>
                <c:formatCode>0.00%</c:formatCode>
                <c:ptCount val="15"/>
                <c:pt idx="0">
                  <c:v>0.42857142857142855</c:v>
                </c:pt>
                <c:pt idx="1">
                  <c:v>0.39759036144578314</c:v>
                </c:pt>
                <c:pt idx="2">
                  <c:v>0.40909090909090912</c:v>
                </c:pt>
                <c:pt idx="3">
                  <c:v>0.4564102564102564</c:v>
                </c:pt>
                <c:pt idx="4">
                  <c:v>0.38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B80-4602-A76E-8248B2C6917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45622639"/>
        <c:axId val="1119779679"/>
      </c:barChart>
      <c:catAx>
        <c:axId val="104562263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119779679"/>
        <c:crosses val="autoZero"/>
        <c:auto val="1"/>
        <c:lblAlgn val="ctr"/>
        <c:lblOffset val="100"/>
        <c:noMultiLvlLbl val="0"/>
      </c:catAx>
      <c:valAx>
        <c:axId val="1119779679"/>
        <c:scaling>
          <c:orientation val="minMax"/>
          <c:max val="0.60000000000000009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045622639"/>
        <c:crosses val="autoZero"/>
        <c:crossBetween val="between"/>
        <c:majorUnit val="0.2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TV_FR!$C$299</c:f>
              <c:strCache>
                <c:ptCount val="1"/>
                <c:pt idx="0">
                  <c:v>Product Conversion</c:v>
                </c:pt>
              </c:strCache>
            </c:strRef>
          </c:tx>
          <c:spPr>
            <a:solidFill>
              <a:srgbClr val="F15628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(TV_FR!$R$194:$T$194,TV_FR!$I$77:$T$77)</c:f>
              <c:strCache>
                <c:ptCount val="15"/>
                <c:pt idx="0">
                  <c:v>Oct</c:v>
                </c:pt>
                <c:pt idx="1">
                  <c:v>Nov</c:v>
                </c:pt>
                <c:pt idx="2">
                  <c:v>Dec</c:v>
                </c:pt>
                <c:pt idx="3">
                  <c:v>Jan</c:v>
                </c:pt>
                <c:pt idx="4">
                  <c:v>Feb</c:v>
                </c:pt>
                <c:pt idx="5">
                  <c:v>Mar</c:v>
                </c:pt>
                <c:pt idx="6">
                  <c:v>Apr</c:v>
                </c:pt>
                <c:pt idx="7">
                  <c:v>May</c:v>
                </c:pt>
                <c:pt idx="8">
                  <c:v>Jun</c:v>
                </c:pt>
                <c:pt idx="9">
                  <c:v>Jul</c:v>
                </c:pt>
                <c:pt idx="10">
                  <c:v>Aug</c:v>
                </c:pt>
                <c:pt idx="11">
                  <c:v>Sep</c:v>
                </c:pt>
                <c:pt idx="12">
                  <c:v>Oct</c:v>
                </c:pt>
                <c:pt idx="13">
                  <c:v>Nov</c:v>
                </c:pt>
                <c:pt idx="14">
                  <c:v>Dec</c:v>
                </c:pt>
              </c:strCache>
            </c:strRef>
          </c:cat>
          <c:val>
            <c:numRef>
              <c:f>(TV_FR!$R$299:$T$299,TV_FR!$I$182:$T$182)</c:f>
              <c:numCache>
                <c:formatCode>0.00%</c:formatCode>
                <c:ptCount val="15"/>
                <c:pt idx="0">
                  <c:v>0</c:v>
                </c:pt>
                <c:pt idx="1">
                  <c:v>0.27710843373493976</c:v>
                </c:pt>
                <c:pt idx="2">
                  <c:v>0.2818181818181818</c:v>
                </c:pt>
                <c:pt idx="3">
                  <c:v>0.3282051282051282</c:v>
                </c:pt>
                <c:pt idx="4">
                  <c:v>0.31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C31-4346-8028-4C63F92B511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04165903"/>
        <c:axId val="1018622735"/>
      </c:barChart>
      <c:catAx>
        <c:axId val="404165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018622735"/>
        <c:crosses val="autoZero"/>
        <c:auto val="1"/>
        <c:lblAlgn val="ctr"/>
        <c:lblOffset val="100"/>
        <c:noMultiLvlLbl val="0"/>
      </c:catAx>
      <c:valAx>
        <c:axId val="1018622735"/>
        <c:scaling>
          <c:orientation val="minMax"/>
          <c:max val="0.60000000000000009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404165903"/>
        <c:crosses val="autoZero"/>
        <c:crossBetween val="between"/>
        <c:majorUnit val="0.2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TV_FR!$C$303</c:f>
              <c:strCache>
                <c:ptCount val="1"/>
                <c:pt idx="0">
                  <c:v>Purchase Intent Conversion</c:v>
                </c:pt>
              </c:strCache>
            </c:strRef>
          </c:tx>
          <c:spPr>
            <a:solidFill>
              <a:srgbClr val="F15628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(TV_FR!$R$194:$T$194,TV_FR!$I$77:$T$77)</c:f>
              <c:strCache>
                <c:ptCount val="15"/>
                <c:pt idx="0">
                  <c:v>Oct</c:v>
                </c:pt>
                <c:pt idx="1">
                  <c:v>Nov</c:v>
                </c:pt>
                <c:pt idx="2">
                  <c:v>Dec</c:v>
                </c:pt>
                <c:pt idx="3">
                  <c:v>Jan</c:v>
                </c:pt>
                <c:pt idx="4">
                  <c:v>Feb</c:v>
                </c:pt>
                <c:pt idx="5">
                  <c:v>Mar</c:v>
                </c:pt>
                <c:pt idx="6">
                  <c:v>Apr</c:v>
                </c:pt>
                <c:pt idx="7">
                  <c:v>May</c:v>
                </c:pt>
                <c:pt idx="8">
                  <c:v>Jun</c:v>
                </c:pt>
                <c:pt idx="9">
                  <c:v>Jul</c:v>
                </c:pt>
                <c:pt idx="10">
                  <c:v>Aug</c:v>
                </c:pt>
                <c:pt idx="11">
                  <c:v>Sep</c:v>
                </c:pt>
                <c:pt idx="12">
                  <c:v>Oct</c:v>
                </c:pt>
                <c:pt idx="13">
                  <c:v>Nov</c:v>
                </c:pt>
                <c:pt idx="14">
                  <c:v>Dec</c:v>
                </c:pt>
              </c:strCache>
            </c:strRef>
          </c:cat>
          <c:val>
            <c:numRef>
              <c:f>(TV_FR!$R$304:$T$304,TV_FR!$I$187:$T$187)</c:f>
              <c:numCache>
                <c:formatCode>0.00%</c:formatCode>
                <c:ptCount val="15"/>
                <c:pt idx="0">
                  <c:v>0</c:v>
                </c:pt>
                <c:pt idx="1">
                  <c:v>1.2048192771084338E-2</c:v>
                </c:pt>
                <c:pt idx="2">
                  <c:v>1.8181818181818181E-2</c:v>
                </c:pt>
                <c:pt idx="3">
                  <c:v>1.0256410256410256E-2</c:v>
                </c:pt>
                <c:pt idx="4">
                  <c:v>0.01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F52-4D9B-8179-84D0CC9F538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13914463"/>
        <c:axId val="1009796495"/>
      </c:barChart>
      <c:catAx>
        <c:axId val="4139144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009796495"/>
        <c:crosses val="autoZero"/>
        <c:auto val="1"/>
        <c:lblAlgn val="ctr"/>
        <c:lblOffset val="100"/>
        <c:noMultiLvlLbl val="0"/>
      </c:catAx>
      <c:valAx>
        <c:axId val="10097964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413914463"/>
        <c:crosses val="autoZero"/>
        <c:crossBetween val="between"/>
        <c:majorUnit val="1.0000000000000002E-2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ko-KR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     Total Click per Session on TV Line up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TV_FR!$C$293:$H$293</c:f>
              <c:strCache>
                <c:ptCount val="6"/>
                <c:pt idx="0">
                  <c:v>     Total Click per Session on TV Line up</c:v>
                </c:pt>
              </c:strCache>
            </c:strRef>
          </c:tx>
          <c:spPr>
            <a:solidFill>
              <a:srgbClr val="F15628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(TV_FR!$R$194:$T$194,TV_FR!$I$77:$T$77)</c:f>
              <c:strCache>
                <c:ptCount val="15"/>
                <c:pt idx="0">
                  <c:v>Oct</c:v>
                </c:pt>
                <c:pt idx="1">
                  <c:v>Nov</c:v>
                </c:pt>
                <c:pt idx="2">
                  <c:v>Dec</c:v>
                </c:pt>
                <c:pt idx="3">
                  <c:v>Jan</c:v>
                </c:pt>
                <c:pt idx="4">
                  <c:v>Feb</c:v>
                </c:pt>
                <c:pt idx="5">
                  <c:v>Mar</c:v>
                </c:pt>
                <c:pt idx="6">
                  <c:v>Apr</c:v>
                </c:pt>
                <c:pt idx="7">
                  <c:v>May</c:v>
                </c:pt>
                <c:pt idx="8">
                  <c:v>Jun</c:v>
                </c:pt>
                <c:pt idx="9">
                  <c:v>Jul</c:v>
                </c:pt>
                <c:pt idx="10">
                  <c:v>Aug</c:v>
                </c:pt>
                <c:pt idx="11">
                  <c:v>Sep</c:v>
                </c:pt>
                <c:pt idx="12">
                  <c:v>Oct</c:v>
                </c:pt>
                <c:pt idx="13">
                  <c:v>Nov</c:v>
                </c:pt>
                <c:pt idx="14">
                  <c:v>Dec</c:v>
                </c:pt>
              </c:strCache>
            </c:strRef>
          </c:cat>
          <c:val>
            <c:numRef>
              <c:f>(TV_FR!$R$293:$T$293,TV_FR!$I$176:$T$176)</c:f>
              <c:numCache>
                <c:formatCode>_-* #,##0.00_-;\-* #,##0.00_-;_-* "-"_-;_-@_-</c:formatCode>
                <c:ptCount val="15"/>
                <c:pt idx="0">
                  <c:v>4.666666666666667</c:v>
                </c:pt>
                <c:pt idx="1">
                  <c:v>2.7326732673267329</c:v>
                </c:pt>
                <c:pt idx="2">
                  <c:v>3.1322314049586777</c:v>
                </c:pt>
                <c:pt idx="3">
                  <c:v>3.4299065420560746</c:v>
                </c:pt>
                <c:pt idx="4">
                  <c:v>4.25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B36-491F-A560-0D26B9AF5F63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811147167"/>
        <c:axId val="1039781903"/>
      </c:barChart>
      <c:catAx>
        <c:axId val="18111471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039781903"/>
        <c:crosses val="autoZero"/>
        <c:auto val="1"/>
        <c:lblAlgn val="ctr"/>
        <c:lblOffset val="100"/>
        <c:noMultiLvlLbl val="0"/>
      </c:catAx>
      <c:valAx>
        <c:axId val="10397819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* #,##0.00_-;\-* #,##0.00_-;_-* &quot;-&quot;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811147167"/>
        <c:crosses val="autoZero"/>
        <c:crossBetween val="between"/>
        <c:majorUnit val="3"/>
      </c:valAx>
    </c:plotArea>
    <c:legend>
      <c:legendPos val="b"/>
      <c:overlay val="0"/>
    </c:legend>
    <c:plotVisOnly val="1"/>
    <c:dispBlanksAs val="gap"/>
    <c:showDLblsOverMax val="0"/>
    <c:extLst/>
  </c:chart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ko-KR"/>
              <a:t>Session</a:t>
            </a:r>
            <a:endParaRPr lang="ko-KR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 alt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1"/>
          <c:order val="1"/>
          <c:tx>
            <c:strRef>
              <c:f>TV_FR!$C$87</c:f>
              <c:strCache>
                <c:ptCount val="1"/>
                <c:pt idx="0">
                  <c:v>          Organic</c:v>
                </c:pt>
              </c:strCache>
            </c:strRef>
          </c:tx>
          <c:spPr>
            <a:solidFill>
              <a:srgbClr val="F15628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(TV_FR!$I$77:$T$77,TV_FR!$I$194:$T$194)</c:f>
              <c:strCache>
                <c:ptCount val="24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  <c:pt idx="12">
                  <c:v>Jan</c:v>
                </c:pt>
                <c:pt idx="13">
                  <c:v>Feb</c:v>
                </c:pt>
                <c:pt idx="14">
                  <c:v>Mar</c:v>
                </c:pt>
                <c:pt idx="15">
                  <c:v>Apr</c:v>
                </c:pt>
                <c:pt idx="16">
                  <c:v>May</c:v>
                </c:pt>
                <c:pt idx="17">
                  <c:v>Jun</c:v>
                </c:pt>
                <c:pt idx="18">
                  <c:v>Jul</c:v>
                </c:pt>
                <c:pt idx="19">
                  <c:v>Aug</c:v>
                </c:pt>
                <c:pt idx="20">
                  <c:v>Sep</c:v>
                </c:pt>
                <c:pt idx="21">
                  <c:v>Oct</c:v>
                </c:pt>
                <c:pt idx="22">
                  <c:v>Nov</c:v>
                </c:pt>
                <c:pt idx="23">
                  <c:v>Dec</c:v>
                </c:pt>
              </c:strCache>
            </c:strRef>
          </c:cat>
          <c:val>
            <c:numRef>
              <c:f>(TV_FR!$R$204:$T$204,TV_FR!$I$87:$T$87)</c:f>
              <c:numCache>
                <c:formatCode>_(* #,##0_);_(* \(#,##0\);_(* "-"_);_(@_)</c:formatCode>
                <c:ptCount val="15"/>
                <c:pt idx="0">
                  <c:v>3</c:v>
                </c:pt>
                <c:pt idx="1">
                  <c:v>19</c:v>
                </c:pt>
                <c:pt idx="2">
                  <c:v>31</c:v>
                </c:pt>
                <c:pt idx="3">
                  <c:v>47</c:v>
                </c:pt>
                <c:pt idx="4">
                  <c:v>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9ED-45D1-81FF-8F7BFE148C90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19"/>
        <c:axId val="1847080704"/>
        <c:axId val="1847086464"/>
      </c:barChart>
      <c:lineChart>
        <c:grouping val="standard"/>
        <c:varyColors val="0"/>
        <c:ser>
          <c:idx val="0"/>
          <c:order val="0"/>
          <c:tx>
            <c:strRef>
              <c:f>TV_FR!$C$84</c:f>
              <c:strCache>
                <c:ptCount val="1"/>
                <c:pt idx="0">
                  <c:v>     TV Lineup (Session)</c:v>
                </c:pt>
              </c:strCache>
            </c:strRef>
          </c:tx>
          <c:spPr>
            <a:ln w="28575" cap="rnd">
              <a:solidFill>
                <a:srgbClr val="5B6777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(TV_FR!$R$194:$T$194,TV_FR!$I$77:$T$77)</c:f>
              <c:strCache>
                <c:ptCount val="15"/>
                <c:pt idx="0">
                  <c:v>Oct</c:v>
                </c:pt>
                <c:pt idx="1">
                  <c:v>Nov</c:v>
                </c:pt>
                <c:pt idx="2">
                  <c:v>Dec</c:v>
                </c:pt>
                <c:pt idx="3">
                  <c:v>Jan</c:v>
                </c:pt>
                <c:pt idx="4">
                  <c:v>Feb</c:v>
                </c:pt>
                <c:pt idx="5">
                  <c:v>Mar</c:v>
                </c:pt>
                <c:pt idx="6">
                  <c:v>Apr</c:v>
                </c:pt>
                <c:pt idx="7">
                  <c:v>May</c:v>
                </c:pt>
                <c:pt idx="8">
                  <c:v>Jun</c:v>
                </c:pt>
                <c:pt idx="9">
                  <c:v>Jul</c:v>
                </c:pt>
                <c:pt idx="10">
                  <c:v>Aug</c:v>
                </c:pt>
                <c:pt idx="11">
                  <c:v>Sep</c:v>
                </c:pt>
                <c:pt idx="12">
                  <c:v>Oct</c:v>
                </c:pt>
                <c:pt idx="13">
                  <c:v>Nov</c:v>
                </c:pt>
                <c:pt idx="14">
                  <c:v>Dec</c:v>
                </c:pt>
              </c:strCache>
            </c:strRef>
          </c:cat>
          <c:val>
            <c:numRef>
              <c:f>(TV_FR!$R$201:$T$201,TV_FR!$I$84:$T$84)</c:f>
              <c:numCache>
                <c:formatCode>_(* #,##0_);_(* \(#,##0\);_(* "-"_);_(@_)</c:formatCode>
                <c:ptCount val="15"/>
                <c:pt idx="0">
                  <c:v>12</c:v>
                </c:pt>
                <c:pt idx="1">
                  <c:v>101</c:v>
                </c:pt>
                <c:pt idx="2">
                  <c:v>121</c:v>
                </c:pt>
                <c:pt idx="3">
                  <c:v>214</c:v>
                </c:pt>
                <c:pt idx="4">
                  <c:v>104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9ED-45D1-81FF-8F7BFE148C90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847039424"/>
        <c:axId val="1847039904"/>
      </c:lineChart>
      <c:catAx>
        <c:axId val="18470394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847039904"/>
        <c:crosses val="autoZero"/>
        <c:auto val="1"/>
        <c:lblAlgn val="ctr"/>
        <c:lblOffset val="100"/>
        <c:noMultiLvlLbl val="0"/>
      </c:catAx>
      <c:valAx>
        <c:axId val="1847039904"/>
        <c:scaling>
          <c:orientation val="minMax"/>
          <c:max val="5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847039424"/>
        <c:crosses val="autoZero"/>
        <c:crossBetween val="between"/>
        <c:majorUnit val="100"/>
      </c:valAx>
      <c:valAx>
        <c:axId val="1847086464"/>
        <c:scaling>
          <c:orientation val="minMax"/>
          <c:max val="200"/>
        </c:scaling>
        <c:delete val="0"/>
        <c:axPos val="r"/>
        <c:numFmt formatCode="_(* #,##0_);_(* \(#,##0\);_(* &quot;-&quot;_);_(@_)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847080704"/>
        <c:crosses val="max"/>
        <c:crossBetween val="between"/>
      </c:valAx>
      <c:catAx>
        <c:axId val="1847080704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847086464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  <c:userShapes r:id="rId3"/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ko-KR"/>
              <a:t>Page view per session</a:t>
            </a:r>
            <a:endParaRPr lang="ko-KR" altLang="en-US"/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1"/>
          <c:order val="0"/>
          <c:tx>
            <c:strRef>
              <c:f>TV_FR!$C$95:$H$95</c:f>
              <c:strCache>
                <c:ptCount val="6"/>
                <c:pt idx="0">
                  <c:v>     TV Line up guide(Page View per Session)</c:v>
                </c:pt>
              </c:strCache>
            </c:strRef>
          </c:tx>
          <c:spPr>
            <a:solidFill>
              <a:srgbClr val="F15628"/>
            </a:solidFill>
          </c:spPr>
          <c:invertIfNegative val="0"/>
          <c:dLbls>
            <c:spPr>
              <a:noFill/>
              <a:ln>
                <a:noFill/>
              </a:ln>
              <a:effectLst/>
            </c:sp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(TV_FR!$R$194:$T$194,TV_FR!$I$77:$T$77)</c:f>
              <c:strCache>
                <c:ptCount val="15"/>
                <c:pt idx="0">
                  <c:v>Oct</c:v>
                </c:pt>
                <c:pt idx="1">
                  <c:v>Nov</c:v>
                </c:pt>
                <c:pt idx="2">
                  <c:v>Dec</c:v>
                </c:pt>
                <c:pt idx="3">
                  <c:v>Jan</c:v>
                </c:pt>
                <c:pt idx="4">
                  <c:v>Feb</c:v>
                </c:pt>
                <c:pt idx="5">
                  <c:v>Mar</c:v>
                </c:pt>
                <c:pt idx="6">
                  <c:v>Apr</c:v>
                </c:pt>
                <c:pt idx="7">
                  <c:v>May</c:v>
                </c:pt>
                <c:pt idx="8">
                  <c:v>Jun</c:v>
                </c:pt>
                <c:pt idx="9">
                  <c:v>Jul</c:v>
                </c:pt>
                <c:pt idx="10">
                  <c:v>Aug</c:v>
                </c:pt>
                <c:pt idx="11">
                  <c:v>Sep</c:v>
                </c:pt>
                <c:pt idx="12">
                  <c:v>Oct</c:v>
                </c:pt>
                <c:pt idx="13">
                  <c:v>Nov</c:v>
                </c:pt>
                <c:pt idx="14">
                  <c:v>Dec</c:v>
                </c:pt>
              </c:strCache>
            </c:strRef>
          </c:cat>
          <c:val>
            <c:numRef>
              <c:f>(TV_FR!$R$212:$T$212,TV_FR!$I$95:$T$95)</c:f>
              <c:numCache>
                <c:formatCode>_-* #,##0.00_-;\-* #,##0.00_-;_-* "-"_-;_-@_-</c:formatCode>
                <c:ptCount val="15"/>
                <c:pt idx="0">
                  <c:v>1.5</c:v>
                </c:pt>
                <c:pt idx="1">
                  <c:v>1.2673267326732673</c:v>
                </c:pt>
                <c:pt idx="2">
                  <c:v>1.3388429752066116</c:v>
                </c:pt>
                <c:pt idx="3">
                  <c:v>1.3785046728971964</c:v>
                </c:pt>
                <c:pt idx="4">
                  <c:v>1.4423076923076923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254-48F6-B165-9EBE82D90FC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47088864"/>
        <c:axId val="1847084064"/>
      </c:barChart>
      <c:catAx>
        <c:axId val="18470888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847084064"/>
        <c:crosses val="autoZero"/>
        <c:auto val="1"/>
        <c:lblAlgn val="ctr"/>
        <c:lblOffset val="100"/>
        <c:noMultiLvlLbl val="0"/>
      </c:catAx>
      <c:valAx>
        <c:axId val="18470840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* #,##0.00_-;\-* #,##0.00_-;_-* &quot;-&quot;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847088864"/>
        <c:crosses val="autoZero"/>
        <c:crossBetween val="between"/>
        <c:majorUnit val="0.4"/>
      </c:valAx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  <c:extLst/>
  </c:chart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ko-KR"/>
              <a:t>Exit Rate</a:t>
            </a:r>
            <a:endParaRPr lang="ko-KR" altLang="en-US"/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TV_FR!$C$215:$H$215</c:f>
              <c:strCache>
                <c:ptCount val="6"/>
                <c:pt idx="0">
                  <c:v>     Micro</c:v>
                </c:pt>
              </c:strCache>
            </c:strRef>
          </c:tx>
          <c:spPr>
            <a:solidFill>
              <a:srgbClr val="5B6777"/>
            </a:solidFill>
          </c:spPr>
          <c:invertIfNegative val="0"/>
          <c:dLbls>
            <c:delete val="1"/>
          </c:dLbls>
          <c:cat>
            <c:strRef>
              <c:f>(TV_FR!$R$194:$T$194,TV_FR!$I$77:$T$77)</c:f>
              <c:strCache>
                <c:ptCount val="15"/>
                <c:pt idx="0">
                  <c:v>Oct</c:v>
                </c:pt>
                <c:pt idx="1">
                  <c:v>Nov</c:v>
                </c:pt>
                <c:pt idx="2">
                  <c:v>Dec</c:v>
                </c:pt>
                <c:pt idx="3">
                  <c:v>Jan</c:v>
                </c:pt>
                <c:pt idx="4">
                  <c:v>Feb</c:v>
                </c:pt>
                <c:pt idx="5">
                  <c:v>Mar</c:v>
                </c:pt>
                <c:pt idx="6">
                  <c:v>Apr</c:v>
                </c:pt>
                <c:pt idx="7">
                  <c:v>May</c:v>
                </c:pt>
                <c:pt idx="8">
                  <c:v>Jun</c:v>
                </c:pt>
                <c:pt idx="9">
                  <c:v>Jul</c:v>
                </c:pt>
                <c:pt idx="10">
                  <c:v>Aug</c:v>
                </c:pt>
                <c:pt idx="11">
                  <c:v>Sep</c:v>
                </c:pt>
                <c:pt idx="12">
                  <c:v>Oct</c:v>
                </c:pt>
                <c:pt idx="13">
                  <c:v>Nov</c:v>
                </c:pt>
                <c:pt idx="14">
                  <c:v>Dec</c:v>
                </c:pt>
              </c:strCache>
            </c:strRef>
          </c:cat>
          <c:val>
            <c:numRef>
              <c:f>(TV_FR!$R$215:$T$215,TV_FR!$I$98:$T$98)</c:f>
              <c:numCache>
                <c:formatCode>0.0%</c:formatCode>
                <c:ptCount val="15"/>
                <c:pt idx="0">
                  <c:v>0.53358208955223885</c:v>
                </c:pt>
                <c:pt idx="1">
                  <c:v>0.58653846153846156</c:v>
                </c:pt>
                <c:pt idx="2">
                  <c:v>0.5223214285714286</c:v>
                </c:pt>
                <c:pt idx="3">
                  <c:v>0.56574923547400613</c:v>
                </c:pt>
                <c:pt idx="4">
                  <c:v>0.60355029585798814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763-4B04-B233-EE3CAC76C6E9}"/>
            </c:ext>
          </c:extLst>
        </c:ser>
        <c:ser>
          <c:idx val="1"/>
          <c:order val="1"/>
          <c:tx>
            <c:strRef>
              <c:f>TV_FR!$C$99:$H$99</c:f>
              <c:strCache>
                <c:ptCount val="6"/>
                <c:pt idx="0">
                  <c:v>     TV Line up guide</c:v>
                </c:pt>
              </c:strCache>
            </c:strRef>
          </c:tx>
          <c:spPr>
            <a:solidFill>
              <a:srgbClr val="F15628"/>
            </a:solidFill>
          </c:spPr>
          <c:invertIfNegative val="0"/>
          <c:dLbls>
            <c:spPr>
              <a:noFill/>
              <a:ln>
                <a:noFill/>
              </a:ln>
              <a:effectLst/>
            </c:sp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(TV_FR!$R$194:$T$194,TV_FR!$I$77:$T$77)</c:f>
              <c:strCache>
                <c:ptCount val="15"/>
                <c:pt idx="0">
                  <c:v>Oct</c:v>
                </c:pt>
                <c:pt idx="1">
                  <c:v>Nov</c:v>
                </c:pt>
                <c:pt idx="2">
                  <c:v>Dec</c:v>
                </c:pt>
                <c:pt idx="3">
                  <c:v>Jan</c:v>
                </c:pt>
                <c:pt idx="4">
                  <c:v>Feb</c:v>
                </c:pt>
                <c:pt idx="5">
                  <c:v>Mar</c:v>
                </c:pt>
                <c:pt idx="6">
                  <c:v>Apr</c:v>
                </c:pt>
                <c:pt idx="7">
                  <c:v>May</c:v>
                </c:pt>
                <c:pt idx="8">
                  <c:v>Jun</c:v>
                </c:pt>
                <c:pt idx="9">
                  <c:v>Jul</c:v>
                </c:pt>
                <c:pt idx="10">
                  <c:v>Aug</c:v>
                </c:pt>
                <c:pt idx="11">
                  <c:v>Sep</c:v>
                </c:pt>
                <c:pt idx="12">
                  <c:v>Oct</c:v>
                </c:pt>
                <c:pt idx="13">
                  <c:v>Nov</c:v>
                </c:pt>
                <c:pt idx="14">
                  <c:v>Dec</c:v>
                </c:pt>
              </c:strCache>
            </c:strRef>
          </c:cat>
          <c:val>
            <c:numRef>
              <c:f>(TV_FR!$R$216:$T$216,TV_FR!$I$99:$T$99)</c:f>
              <c:numCache>
                <c:formatCode>0.0%</c:formatCode>
                <c:ptCount val="15"/>
                <c:pt idx="0">
                  <c:v>0.33333333333333331</c:v>
                </c:pt>
                <c:pt idx="1">
                  <c:v>0.35643564356435642</c:v>
                </c:pt>
                <c:pt idx="2">
                  <c:v>0.41322314049586778</c:v>
                </c:pt>
                <c:pt idx="3">
                  <c:v>0.40186915887850466</c:v>
                </c:pt>
                <c:pt idx="4">
                  <c:v>0.43269230769230771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763-4B04-B233-EE3CAC76C6E9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847181024"/>
        <c:axId val="1847175264"/>
      </c:barChart>
      <c:catAx>
        <c:axId val="18471810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847175264"/>
        <c:crosses val="autoZero"/>
        <c:auto val="1"/>
        <c:lblAlgn val="ctr"/>
        <c:lblOffset val="100"/>
        <c:noMultiLvlLbl val="0"/>
      </c:catAx>
      <c:valAx>
        <c:axId val="1847175264"/>
        <c:scaling>
          <c:orientation val="minMax"/>
          <c:max val="0.8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847181024"/>
        <c:crosses val="autoZero"/>
        <c:crossBetween val="between"/>
        <c:majorUnit val="0.30000000000000004"/>
      </c:valAx>
    </c:plotArea>
    <c:legend>
      <c:legendPos val="b"/>
      <c:overlay val="0"/>
    </c:legend>
    <c:plotVisOnly val="1"/>
    <c:dispBlanksAs val="gap"/>
    <c:showDLblsOverMax val="0"/>
    <c:extLst/>
  </c:chart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TV_FR!$C$100</c:f>
              <c:strCache>
                <c:ptCount val="1"/>
                <c:pt idx="0">
                  <c:v>Avg. Session Duration (sec.)</c:v>
                </c:pt>
              </c:strCache>
            </c:strRef>
          </c:tx>
          <c:spPr>
            <a:ln w="28575" cap="rnd">
              <a:solidFill>
                <a:srgbClr val="F15628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(TV_FR!$R$194:$T$194,TV_FR!$I$77:$T$77)</c:f>
              <c:strCache>
                <c:ptCount val="15"/>
                <c:pt idx="0">
                  <c:v>Oct</c:v>
                </c:pt>
                <c:pt idx="1">
                  <c:v>Nov</c:v>
                </c:pt>
                <c:pt idx="2">
                  <c:v>Dec</c:v>
                </c:pt>
                <c:pt idx="3">
                  <c:v>Jan</c:v>
                </c:pt>
                <c:pt idx="4">
                  <c:v>Feb</c:v>
                </c:pt>
                <c:pt idx="5">
                  <c:v>Mar</c:v>
                </c:pt>
                <c:pt idx="6">
                  <c:v>Apr</c:v>
                </c:pt>
                <c:pt idx="7">
                  <c:v>May</c:v>
                </c:pt>
                <c:pt idx="8">
                  <c:v>Jun</c:v>
                </c:pt>
                <c:pt idx="9">
                  <c:v>Jul</c:v>
                </c:pt>
                <c:pt idx="10">
                  <c:v>Aug</c:v>
                </c:pt>
                <c:pt idx="11">
                  <c:v>Sep</c:v>
                </c:pt>
                <c:pt idx="12">
                  <c:v>Oct</c:v>
                </c:pt>
                <c:pt idx="13">
                  <c:v>Nov</c:v>
                </c:pt>
                <c:pt idx="14">
                  <c:v>Dec</c:v>
                </c:pt>
              </c:strCache>
            </c:strRef>
          </c:cat>
          <c:val>
            <c:numRef>
              <c:f>(TV_FR!$R$217:$T$217,TV_FR!$I$100:$T$100)</c:f>
              <c:numCache>
                <c:formatCode>_(* #,##0_);_(* \(#,##0\);_(* "-"_);_(@_)</c:formatCode>
                <c:ptCount val="15"/>
                <c:pt idx="0">
                  <c:v>194</c:v>
                </c:pt>
                <c:pt idx="1">
                  <c:v>212</c:v>
                </c:pt>
                <c:pt idx="2">
                  <c:v>160</c:v>
                </c:pt>
                <c:pt idx="3">
                  <c:v>191</c:v>
                </c:pt>
                <c:pt idx="4">
                  <c:v>229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3B4-44C3-8918-AA28CF29774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33601615"/>
        <c:axId val="233585295"/>
      </c:lineChart>
      <c:catAx>
        <c:axId val="23360161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233585295"/>
        <c:crosses val="autoZero"/>
        <c:auto val="1"/>
        <c:lblAlgn val="ctr"/>
        <c:lblOffset val="100"/>
        <c:noMultiLvlLbl val="0"/>
      </c:catAx>
      <c:valAx>
        <c:axId val="2335852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23360161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ko-KR"/>
              <a:t>Session</a:t>
            </a:r>
            <a:endParaRPr lang="ko-KR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 alt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2"/>
          <c:order val="1"/>
          <c:tx>
            <c:strRef>
              <c:f>Monitor_FR!$C$202:$H$202</c:f>
              <c:strCache>
                <c:ptCount val="6"/>
                <c:pt idx="0">
                  <c:v>          Organic</c:v>
                </c:pt>
              </c:strCache>
            </c:strRef>
          </c:tx>
          <c:spPr>
            <a:solidFill>
              <a:srgbClr val="F15628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(Monitor_FR!$R$192:$T$192,Monitor_FR!$I$73:$T$73)</c:f>
              <c:strCache>
                <c:ptCount val="15"/>
                <c:pt idx="0">
                  <c:v>Oct</c:v>
                </c:pt>
                <c:pt idx="1">
                  <c:v>Nov</c:v>
                </c:pt>
                <c:pt idx="2">
                  <c:v>Dec</c:v>
                </c:pt>
                <c:pt idx="3">
                  <c:v>Jan</c:v>
                </c:pt>
                <c:pt idx="4">
                  <c:v>Feb</c:v>
                </c:pt>
                <c:pt idx="5">
                  <c:v>Mar</c:v>
                </c:pt>
                <c:pt idx="6">
                  <c:v>Apr</c:v>
                </c:pt>
                <c:pt idx="7">
                  <c:v>May</c:v>
                </c:pt>
                <c:pt idx="8">
                  <c:v>Jun</c:v>
                </c:pt>
                <c:pt idx="9">
                  <c:v>Jul</c:v>
                </c:pt>
                <c:pt idx="10">
                  <c:v>Aug</c:v>
                </c:pt>
                <c:pt idx="11">
                  <c:v>Sep</c:v>
                </c:pt>
                <c:pt idx="12">
                  <c:v>Oct</c:v>
                </c:pt>
                <c:pt idx="13">
                  <c:v>Nov</c:v>
                </c:pt>
                <c:pt idx="14">
                  <c:v>Dec</c:v>
                </c:pt>
              </c:strCache>
            </c:strRef>
          </c:cat>
          <c:val>
            <c:numRef>
              <c:f>(Monitor_FR!$R$202:$T$202,Monitor_FR!$I$83:$T$83)</c:f>
              <c:numCache>
                <c:formatCode>_(* #,##0_);_(* \(#,##0\);_(* "-"_);_(@_)</c:formatCode>
                <c:ptCount val="15"/>
                <c:pt idx="0">
                  <c:v>0</c:v>
                </c:pt>
                <c:pt idx="1">
                  <c:v>1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3C1-48F9-AF57-8960D8EB18F8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axId val="1043298815"/>
        <c:axId val="1114422383"/>
      </c:barChart>
      <c:lineChart>
        <c:grouping val="standard"/>
        <c:varyColors val="0"/>
        <c:ser>
          <c:idx val="1"/>
          <c:order val="0"/>
          <c:tx>
            <c:strRef>
              <c:f>Monitor_FR!$C$199:$H$199</c:f>
              <c:strCache>
                <c:ptCount val="6"/>
                <c:pt idx="0">
                  <c:v>     Monitor Line up (Session)</c:v>
                </c:pt>
              </c:strCache>
            </c:strRef>
          </c:tx>
          <c:spPr>
            <a:ln w="28575" cap="rnd">
              <a:solidFill>
                <a:srgbClr val="5B6777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(Monitor_FR!$R$192:$T$192,Monitor_FR!$I$73:$T$73)</c:f>
              <c:strCache>
                <c:ptCount val="15"/>
                <c:pt idx="0">
                  <c:v>Oct</c:v>
                </c:pt>
                <c:pt idx="1">
                  <c:v>Nov</c:v>
                </c:pt>
                <c:pt idx="2">
                  <c:v>Dec</c:v>
                </c:pt>
                <c:pt idx="3">
                  <c:v>Jan</c:v>
                </c:pt>
                <c:pt idx="4">
                  <c:v>Feb</c:v>
                </c:pt>
                <c:pt idx="5">
                  <c:v>Mar</c:v>
                </c:pt>
                <c:pt idx="6">
                  <c:v>Apr</c:v>
                </c:pt>
                <c:pt idx="7">
                  <c:v>May</c:v>
                </c:pt>
                <c:pt idx="8">
                  <c:v>Jun</c:v>
                </c:pt>
                <c:pt idx="9">
                  <c:v>Jul</c:v>
                </c:pt>
                <c:pt idx="10">
                  <c:v>Aug</c:v>
                </c:pt>
                <c:pt idx="11">
                  <c:v>Sep</c:v>
                </c:pt>
                <c:pt idx="12">
                  <c:v>Oct</c:v>
                </c:pt>
                <c:pt idx="13">
                  <c:v>Nov</c:v>
                </c:pt>
                <c:pt idx="14">
                  <c:v>Dec</c:v>
                </c:pt>
              </c:strCache>
            </c:strRef>
          </c:cat>
          <c:val>
            <c:numRef>
              <c:f>(Monitor_FR!$R$199:$T$199,Monitor_FR!$I$80:$T$80)</c:f>
              <c:numCache>
                <c:formatCode>_(* #,##0_);_(* \(#,##0\);_(* "-"_);_(@_)</c:formatCode>
                <c:ptCount val="15"/>
                <c:pt idx="0">
                  <c:v>4</c:v>
                </c:pt>
                <c:pt idx="1">
                  <c:v>15</c:v>
                </c:pt>
                <c:pt idx="2">
                  <c:v>15</c:v>
                </c:pt>
                <c:pt idx="3">
                  <c:v>25</c:v>
                </c:pt>
                <c:pt idx="4">
                  <c:v>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3C1-48F9-AF57-8960D8EB18F8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423902623"/>
        <c:axId val="1173180991"/>
      </c:lineChart>
      <c:catAx>
        <c:axId val="14239026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173180991"/>
        <c:crosses val="autoZero"/>
        <c:auto val="1"/>
        <c:lblAlgn val="ctr"/>
        <c:lblOffset val="100"/>
        <c:noMultiLvlLbl val="0"/>
      </c:catAx>
      <c:valAx>
        <c:axId val="1173180991"/>
        <c:scaling>
          <c:orientation val="minMax"/>
          <c:max val="5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423902623"/>
        <c:crosses val="autoZero"/>
        <c:crossBetween val="between"/>
        <c:majorUnit val="30"/>
      </c:valAx>
      <c:valAx>
        <c:axId val="1114422383"/>
        <c:scaling>
          <c:orientation val="minMax"/>
          <c:max val="10"/>
          <c:min val="0"/>
        </c:scaling>
        <c:delete val="0"/>
        <c:axPos val="r"/>
        <c:numFmt formatCode="_(* #,##0_);_(* \(#,##0\);_(* &quot;-&quot;_);_(@_)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043298815"/>
        <c:crosses val="max"/>
        <c:crossBetween val="between"/>
        <c:majorUnit val="2"/>
      </c:valAx>
      <c:catAx>
        <c:axId val="1043298815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114422383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ko-KR"/>
              <a:t>Page view per session</a:t>
            </a:r>
            <a:endParaRPr lang="ko-KR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 alt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Monitor_FR!$C$210:$H$210</c:f>
              <c:strCache>
                <c:ptCount val="6"/>
                <c:pt idx="0">
                  <c:v>     Monitor Line up guide (Page view per session)</c:v>
                </c:pt>
              </c:strCache>
            </c:strRef>
          </c:tx>
          <c:spPr>
            <a:solidFill>
              <a:srgbClr val="F15628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(Monitor_FR!$R$192:$T$192,Monitor_FR!$I$73:$T$73)</c:f>
              <c:strCache>
                <c:ptCount val="15"/>
                <c:pt idx="0">
                  <c:v>Oct</c:v>
                </c:pt>
                <c:pt idx="1">
                  <c:v>Nov</c:v>
                </c:pt>
                <c:pt idx="2">
                  <c:v>Dec</c:v>
                </c:pt>
                <c:pt idx="3">
                  <c:v>Jan</c:v>
                </c:pt>
                <c:pt idx="4">
                  <c:v>Feb</c:v>
                </c:pt>
                <c:pt idx="5">
                  <c:v>Mar</c:v>
                </c:pt>
                <c:pt idx="6">
                  <c:v>Apr</c:v>
                </c:pt>
                <c:pt idx="7">
                  <c:v>May</c:v>
                </c:pt>
                <c:pt idx="8">
                  <c:v>Jun</c:v>
                </c:pt>
                <c:pt idx="9">
                  <c:v>Jul</c:v>
                </c:pt>
                <c:pt idx="10">
                  <c:v>Aug</c:v>
                </c:pt>
                <c:pt idx="11">
                  <c:v>Sep</c:v>
                </c:pt>
                <c:pt idx="12">
                  <c:v>Oct</c:v>
                </c:pt>
                <c:pt idx="13">
                  <c:v>Nov</c:v>
                </c:pt>
                <c:pt idx="14">
                  <c:v>Dec</c:v>
                </c:pt>
              </c:strCache>
            </c:strRef>
          </c:cat>
          <c:val>
            <c:numRef>
              <c:f>(Monitor_FR!$R$210:$T$210,Monitor_FR!$I$91:$T$91)</c:f>
              <c:numCache>
                <c:formatCode>_-* #,##0.00_-;\-* #,##0.00_-;_-* "-"_-;_-@_-</c:formatCode>
                <c:ptCount val="15"/>
                <c:pt idx="0">
                  <c:v>1</c:v>
                </c:pt>
                <c:pt idx="1">
                  <c:v>0.73333333333333328</c:v>
                </c:pt>
                <c:pt idx="2">
                  <c:v>1</c:v>
                </c:pt>
                <c:pt idx="3">
                  <c:v>0.84</c:v>
                </c:pt>
                <c:pt idx="4">
                  <c:v>0.92307692307692313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5BC-466A-B00C-DADB263CA7E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14883039"/>
        <c:axId val="1011110415"/>
      </c:barChart>
      <c:catAx>
        <c:axId val="141488303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011110415"/>
        <c:crosses val="autoZero"/>
        <c:auto val="1"/>
        <c:lblAlgn val="ctr"/>
        <c:lblOffset val="100"/>
        <c:noMultiLvlLbl val="0"/>
      </c:catAx>
      <c:valAx>
        <c:axId val="10111104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* #,##0.00_-;\-* #,##0.00_-;_-* &quot;-&quot;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414883039"/>
        <c:crosses val="autoZero"/>
        <c:crossBetween val="between"/>
        <c:majorUnit val="1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ko-KR"/>
              <a:t>Exit Rate</a:t>
            </a:r>
            <a:endParaRPr lang="ko-KR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 alt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Monitor_FR!$C$213:$H$213</c:f>
              <c:strCache>
                <c:ptCount val="6"/>
                <c:pt idx="0">
                  <c:v>     Micro</c:v>
                </c:pt>
              </c:strCache>
            </c:strRef>
          </c:tx>
          <c:spPr>
            <a:solidFill>
              <a:srgbClr val="5B6777"/>
            </a:solidFill>
            <a:ln>
              <a:noFill/>
            </a:ln>
            <a:effectLst/>
          </c:spPr>
          <c:invertIfNegative val="0"/>
          <c:cat>
            <c:strRef>
              <c:f>(Monitor_FR!$R$192:$T$192,Monitor_FR!$I$73:$T$73)</c:f>
              <c:strCache>
                <c:ptCount val="15"/>
                <c:pt idx="0">
                  <c:v>Oct</c:v>
                </c:pt>
                <c:pt idx="1">
                  <c:v>Nov</c:v>
                </c:pt>
                <c:pt idx="2">
                  <c:v>Dec</c:v>
                </c:pt>
                <c:pt idx="3">
                  <c:v>Jan</c:v>
                </c:pt>
                <c:pt idx="4">
                  <c:v>Feb</c:v>
                </c:pt>
                <c:pt idx="5">
                  <c:v>Mar</c:v>
                </c:pt>
                <c:pt idx="6">
                  <c:v>Apr</c:v>
                </c:pt>
                <c:pt idx="7">
                  <c:v>May</c:v>
                </c:pt>
                <c:pt idx="8">
                  <c:v>Jun</c:v>
                </c:pt>
                <c:pt idx="9">
                  <c:v>Jul</c:v>
                </c:pt>
                <c:pt idx="10">
                  <c:v>Aug</c:v>
                </c:pt>
                <c:pt idx="11">
                  <c:v>Sep</c:v>
                </c:pt>
                <c:pt idx="12">
                  <c:v>Oct</c:v>
                </c:pt>
                <c:pt idx="13">
                  <c:v>Nov</c:v>
                </c:pt>
                <c:pt idx="14">
                  <c:v>Dec</c:v>
                </c:pt>
              </c:strCache>
            </c:strRef>
          </c:cat>
          <c:val>
            <c:numRef>
              <c:f>(Monitor_FR!$R$213:$T$213,Monitor_FR!$I$94:$T$94)</c:f>
              <c:numCache>
                <c:formatCode>0.0%</c:formatCode>
                <c:ptCount val="15"/>
                <c:pt idx="0">
                  <c:v>0.46923076923076923</c:v>
                </c:pt>
                <c:pt idx="1">
                  <c:v>0.35555555555555557</c:v>
                </c:pt>
                <c:pt idx="2">
                  <c:v>0.33727810650887574</c:v>
                </c:pt>
                <c:pt idx="3">
                  <c:v>0.3413173652694611</c:v>
                </c:pt>
                <c:pt idx="4">
                  <c:v>0.46031746031746029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90C-4AB4-BC3C-55DB263B9F5F}"/>
            </c:ext>
          </c:extLst>
        </c:ser>
        <c:ser>
          <c:idx val="1"/>
          <c:order val="1"/>
          <c:tx>
            <c:strRef>
              <c:f>Monitor_FR!$C$214</c:f>
              <c:strCache>
                <c:ptCount val="1"/>
                <c:pt idx="0">
                  <c:v>     Monitor Line up guide</c:v>
                </c:pt>
              </c:strCache>
            </c:strRef>
          </c:tx>
          <c:spPr>
            <a:solidFill>
              <a:srgbClr val="F15628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(Monitor_FR!$R$192:$T$192,Monitor_FR!$I$73:$T$73)</c:f>
              <c:strCache>
                <c:ptCount val="15"/>
                <c:pt idx="0">
                  <c:v>Oct</c:v>
                </c:pt>
                <c:pt idx="1">
                  <c:v>Nov</c:v>
                </c:pt>
                <c:pt idx="2">
                  <c:v>Dec</c:v>
                </c:pt>
                <c:pt idx="3">
                  <c:v>Jan</c:v>
                </c:pt>
                <c:pt idx="4">
                  <c:v>Feb</c:v>
                </c:pt>
                <c:pt idx="5">
                  <c:v>Mar</c:v>
                </c:pt>
                <c:pt idx="6">
                  <c:v>Apr</c:v>
                </c:pt>
                <c:pt idx="7">
                  <c:v>May</c:v>
                </c:pt>
                <c:pt idx="8">
                  <c:v>Jun</c:v>
                </c:pt>
                <c:pt idx="9">
                  <c:v>Jul</c:v>
                </c:pt>
                <c:pt idx="10">
                  <c:v>Aug</c:v>
                </c:pt>
                <c:pt idx="11">
                  <c:v>Sep</c:v>
                </c:pt>
                <c:pt idx="12">
                  <c:v>Oct</c:v>
                </c:pt>
                <c:pt idx="13">
                  <c:v>Nov</c:v>
                </c:pt>
                <c:pt idx="14">
                  <c:v>Dec</c:v>
                </c:pt>
              </c:strCache>
            </c:strRef>
          </c:cat>
          <c:val>
            <c:numRef>
              <c:f>(Monitor_FR!$R$214:$T$214,Monitor_FR!$I$95:$T$95)</c:f>
              <c:numCache>
                <c:formatCode>0.0%</c:formatCode>
                <c:ptCount val="15"/>
                <c:pt idx="0">
                  <c:v>0.25</c:v>
                </c:pt>
                <c:pt idx="1">
                  <c:v>0.2</c:v>
                </c:pt>
                <c:pt idx="2">
                  <c:v>0.33333333333333331</c:v>
                </c:pt>
                <c:pt idx="3">
                  <c:v>0.24</c:v>
                </c:pt>
                <c:pt idx="4">
                  <c:v>0.38461538461538464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90C-4AB4-BC3C-55DB263B9F5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25214207"/>
        <c:axId val="1017066511"/>
      </c:barChart>
      <c:catAx>
        <c:axId val="11252142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017066511"/>
        <c:crosses val="autoZero"/>
        <c:auto val="1"/>
        <c:lblAlgn val="ctr"/>
        <c:lblOffset val="100"/>
        <c:noMultiLvlLbl val="0"/>
      </c:catAx>
      <c:valAx>
        <c:axId val="1017066511"/>
        <c:scaling>
          <c:orientation val="minMax"/>
          <c:max val="0.60000000000000009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125214207"/>
        <c:crosses val="autoZero"/>
        <c:crossBetween val="between"/>
        <c:majorUnit val="0.30000000000000004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3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ko-KR"/>
              <a:t>Total Click per Session</a:t>
            </a:r>
            <a:r>
              <a:rPr lang="en-US" altLang="ko-KR" baseline="0"/>
              <a:t> on Monitor Line up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Monitor_FR!$C$174:$H$174</c:f>
              <c:strCache>
                <c:ptCount val="6"/>
                <c:pt idx="0">
                  <c:v>     Total Click per Session on Monitor Line up</c:v>
                </c:pt>
              </c:strCache>
            </c:strRef>
          </c:tx>
          <c:spPr>
            <a:solidFill>
              <a:srgbClr val="F15628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(Monitor_FR!$R$192:$T$192,Monitor_FR!$I$73:$T$73)</c:f>
              <c:strCache>
                <c:ptCount val="15"/>
                <c:pt idx="0">
                  <c:v>Oct</c:v>
                </c:pt>
                <c:pt idx="1">
                  <c:v>Nov</c:v>
                </c:pt>
                <c:pt idx="2">
                  <c:v>Dec</c:v>
                </c:pt>
                <c:pt idx="3">
                  <c:v>Jan</c:v>
                </c:pt>
                <c:pt idx="4">
                  <c:v>Feb</c:v>
                </c:pt>
                <c:pt idx="5">
                  <c:v>Mar</c:v>
                </c:pt>
                <c:pt idx="6">
                  <c:v>Apr</c:v>
                </c:pt>
                <c:pt idx="7">
                  <c:v>May</c:v>
                </c:pt>
                <c:pt idx="8">
                  <c:v>Jun</c:v>
                </c:pt>
                <c:pt idx="9">
                  <c:v>Jul</c:v>
                </c:pt>
                <c:pt idx="10">
                  <c:v>Aug</c:v>
                </c:pt>
                <c:pt idx="11">
                  <c:v>Sep</c:v>
                </c:pt>
                <c:pt idx="12">
                  <c:v>Oct</c:v>
                </c:pt>
                <c:pt idx="13">
                  <c:v>Nov</c:v>
                </c:pt>
                <c:pt idx="14">
                  <c:v>Dec</c:v>
                </c:pt>
              </c:strCache>
            </c:strRef>
          </c:cat>
          <c:val>
            <c:numRef>
              <c:f>(Monitor_FR!$R$293:$T$293,Monitor_FR!$I$174:$T$174)</c:f>
              <c:numCache>
                <c:formatCode>_-* #,##0.00_-;\-* #,##0.00_-;_-* "-"_-;_-@_-</c:formatCode>
                <c:ptCount val="15"/>
                <c:pt idx="0">
                  <c:v>4.5</c:v>
                </c:pt>
                <c:pt idx="1">
                  <c:v>1.6666666666666667</c:v>
                </c:pt>
                <c:pt idx="2">
                  <c:v>3.9333333333333331</c:v>
                </c:pt>
                <c:pt idx="3">
                  <c:v>1.84</c:v>
                </c:pt>
                <c:pt idx="4">
                  <c:v>1.9230769230769231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14F-44AA-9F93-8E4D5F6FD6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101048335"/>
        <c:axId val="2101710639"/>
      </c:barChart>
      <c:catAx>
        <c:axId val="210104833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2101710639"/>
        <c:crosses val="autoZero"/>
        <c:auto val="1"/>
        <c:lblAlgn val="ctr"/>
        <c:lblOffset val="100"/>
        <c:noMultiLvlLbl val="0"/>
      </c:catAx>
      <c:valAx>
        <c:axId val="21017106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* #,##0.00_-;\-* #,##0.00_-;_-* &quot;-&quot;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2101048335"/>
        <c:crosses val="autoZero"/>
        <c:crossBetween val="between"/>
        <c:majorUnit val="3.5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3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Monitor_FR!$C$294:$H$294</c:f>
              <c:strCache>
                <c:ptCount val="6"/>
                <c:pt idx="0">
                  <c:v>     Contents Click per Session on Monitor Line up</c:v>
                </c:pt>
              </c:strCache>
            </c:strRef>
          </c:tx>
          <c:spPr>
            <a:solidFill>
              <a:srgbClr val="F15628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(Monitor_FR!$R$192:$T$192,Monitor_FR!$I$73:$T$73)</c:f>
              <c:strCache>
                <c:ptCount val="15"/>
                <c:pt idx="0">
                  <c:v>Oct</c:v>
                </c:pt>
                <c:pt idx="1">
                  <c:v>Nov</c:v>
                </c:pt>
                <c:pt idx="2">
                  <c:v>Dec</c:v>
                </c:pt>
                <c:pt idx="3">
                  <c:v>Jan</c:v>
                </c:pt>
                <c:pt idx="4">
                  <c:v>Feb</c:v>
                </c:pt>
                <c:pt idx="5">
                  <c:v>Mar</c:v>
                </c:pt>
                <c:pt idx="6">
                  <c:v>Apr</c:v>
                </c:pt>
                <c:pt idx="7">
                  <c:v>May</c:v>
                </c:pt>
                <c:pt idx="8">
                  <c:v>Jun</c:v>
                </c:pt>
                <c:pt idx="9">
                  <c:v>Jul</c:v>
                </c:pt>
                <c:pt idx="10">
                  <c:v>Aug</c:v>
                </c:pt>
                <c:pt idx="11">
                  <c:v>Sep</c:v>
                </c:pt>
                <c:pt idx="12">
                  <c:v>Oct</c:v>
                </c:pt>
                <c:pt idx="13">
                  <c:v>Nov</c:v>
                </c:pt>
                <c:pt idx="14">
                  <c:v>Dec</c:v>
                </c:pt>
              </c:strCache>
            </c:strRef>
          </c:cat>
          <c:val>
            <c:numRef>
              <c:f>(Monitor_FR!$R$294:$T$294,Monitor_FR!$I$175:$T$175)</c:f>
              <c:numCache>
                <c:formatCode>0.00</c:formatCode>
                <c:ptCount val="15"/>
                <c:pt idx="0">
                  <c:v>1</c:v>
                </c:pt>
                <c:pt idx="1">
                  <c:v>0.8666666666666667</c:v>
                </c:pt>
                <c:pt idx="2">
                  <c:v>2.2666666666666666</c:v>
                </c:pt>
                <c:pt idx="3">
                  <c:v>0.68</c:v>
                </c:pt>
                <c:pt idx="4">
                  <c:v>0.69230769230769229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770-4124-BF3C-DBDAC99CACA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26196959"/>
        <c:axId val="1414583055"/>
      </c:barChart>
      <c:catAx>
        <c:axId val="4261969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414583055"/>
        <c:crosses val="autoZero"/>
        <c:auto val="1"/>
        <c:lblAlgn val="ctr"/>
        <c:lblOffset val="100"/>
        <c:noMultiLvlLbl val="0"/>
      </c:catAx>
      <c:valAx>
        <c:axId val="14145830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426196959"/>
        <c:crosses val="autoZero"/>
        <c:crossBetween val="between"/>
        <c:majorUnit val="0.60000000000000009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3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ko-KR"/>
              <a:t>PLP Conversion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Monitor_FR!$C$298</c:f>
              <c:strCache>
                <c:ptCount val="1"/>
                <c:pt idx="0">
                  <c:v>PLP Conversion</c:v>
                </c:pt>
              </c:strCache>
            </c:strRef>
          </c:tx>
          <c:spPr>
            <a:solidFill>
              <a:srgbClr val="F15628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(Monitor_FR!$R$192:$T$192,Monitor_FR!$I$73:$T$73)</c:f>
              <c:strCache>
                <c:ptCount val="15"/>
                <c:pt idx="0">
                  <c:v>Oct</c:v>
                </c:pt>
                <c:pt idx="1">
                  <c:v>Nov</c:v>
                </c:pt>
                <c:pt idx="2">
                  <c:v>Dec</c:v>
                </c:pt>
                <c:pt idx="3">
                  <c:v>Jan</c:v>
                </c:pt>
                <c:pt idx="4">
                  <c:v>Feb</c:v>
                </c:pt>
                <c:pt idx="5">
                  <c:v>Mar</c:v>
                </c:pt>
                <c:pt idx="6">
                  <c:v>Apr</c:v>
                </c:pt>
                <c:pt idx="7">
                  <c:v>May</c:v>
                </c:pt>
                <c:pt idx="8">
                  <c:v>Jun</c:v>
                </c:pt>
                <c:pt idx="9">
                  <c:v>Jul</c:v>
                </c:pt>
                <c:pt idx="10">
                  <c:v>Aug</c:v>
                </c:pt>
                <c:pt idx="11">
                  <c:v>Sep</c:v>
                </c:pt>
                <c:pt idx="12">
                  <c:v>Oct</c:v>
                </c:pt>
                <c:pt idx="13">
                  <c:v>Nov</c:v>
                </c:pt>
                <c:pt idx="14">
                  <c:v>Dec</c:v>
                </c:pt>
              </c:strCache>
            </c:strRef>
          </c:cat>
          <c:val>
            <c:numRef>
              <c:f>(Monitor_FR!$R$298:$T$298,Monitor_FR!$I$179:$T$179)</c:f>
              <c:numCache>
                <c:formatCode>0.00%</c:formatCode>
                <c:ptCount val="15"/>
                <c:pt idx="0">
                  <c:v>0.33333333333333331</c:v>
                </c:pt>
                <c:pt idx="1">
                  <c:v>0</c:v>
                </c:pt>
                <c:pt idx="2">
                  <c:v>0.3</c:v>
                </c:pt>
                <c:pt idx="3">
                  <c:v>0.68421052631578949</c:v>
                </c:pt>
                <c:pt idx="4">
                  <c:v>0.58333333333333337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769-4513-B70F-30443151A7B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04165903"/>
        <c:axId val="434323967"/>
      </c:barChart>
      <c:catAx>
        <c:axId val="404165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434323967"/>
        <c:crosses val="autoZero"/>
        <c:auto val="1"/>
        <c:lblAlgn val="ctr"/>
        <c:lblOffset val="100"/>
        <c:noMultiLvlLbl val="0"/>
      </c:catAx>
      <c:valAx>
        <c:axId val="434323967"/>
        <c:scaling>
          <c:orientation val="minMax"/>
          <c:max val="0.60000000000000009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404165903"/>
        <c:crosses val="autoZero"/>
        <c:crossBetween val="between"/>
        <c:majorUnit val="0.30000000000000004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3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Monitor_FR!$C$299</c:f>
              <c:strCache>
                <c:ptCount val="1"/>
                <c:pt idx="0">
                  <c:v>Product Conversion</c:v>
                </c:pt>
              </c:strCache>
            </c:strRef>
          </c:tx>
          <c:spPr>
            <a:solidFill>
              <a:srgbClr val="F15628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(Monitor_FR!$R$192:$T$192,Monitor_FR!$I$73:$T$73)</c:f>
              <c:strCache>
                <c:ptCount val="15"/>
                <c:pt idx="0">
                  <c:v>Oct</c:v>
                </c:pt>
                <c:pt idx="1">
                  <c:v>Nov</c:v>
                </c:pt>
                <c:pt idx="2">
                  <c:v>Dec</c:v>
                </c:pt>
                <c:pt idx="3">
                  <c:v>Jan</c:v>
                </c:pt>
                <c:pt idx="4">
                  <c:v>Feb</c:v>
                </c:pt>
                <c:pt idx="5">
                  <c:v>Mar</c:v>
                </c:pt>
                <c:pt idx="6">
                  <c:v>Apr</c:v>
                </c:pt>
                <c:pt idx="7">
                  <c:v>May</c:v>
                </c:pt>
                <c:pt idx="8">
                  <c:v>Jun</c:v>
                </c:pt>
                <c:pt idx="9">
                  <c:v>Jul</c:v>
                </c:pt>
                <c:pt idx="10">
                  <c:v>Aug</c:v>
                </c:pt>
                <c:pt idx="11">
                  <c:v>Sep</c:v>
                </c:pt>
                <c:pt idx="12">
                  <c:v>Oct</c:v>
                </c:pt>
                <c:pt idx="13">
                  <c:v>Nov</c:v>
                </c:pt>
                <c:pt idx="14">
                  <c:v>Dec</c:v>
                </c:pt>
              </c:strCache>
            </c:strRef>
          </c:cat>
          <c:val>
            <c:numRef>
              <c:f>(Monitor_FR!$R$299:$T$299,Monitor_FR!$I$180:$T$180)</c:f>
              <c:numCache>
                <c:formatCode>0.00%</c:formatCode>
                <c:ptCount val="15"/>
                <c:pt idx="0">
                  <c:v>0</c:v>
                </c:pt>
                <c:pt idx="1">
                  <c:v>0</c:v>
                </c:pt>
                <c:pt idx="2">
                  <c:v>0.3</c:v>
                </c:pt>
                <c:pt idx="3">
                  <c:v>0.57894736842105265</c:v>
                </c:pt>
                <c:pt idx="4">
                  <c:v>0.33333333333333331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3C2-4D9D-9831-FEFE31EDC6D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27387071"/>
        <c:axId val="1011109999"/>
      </c:barChart>
      <c:catAx>
        <c:axId val="182738707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011109999"/>
        <c:crosses val="autoZero"/>
        <c:auto val="1"/>
        <c:lblAlgn val="ctr"/>
        <c:lblOffset val="100"/>
        <c:noMultiLvlLbl val="0"/>
      </c:catAx>
      <c:valAx>
        <c:axId val="1011109999"/>
        <c:scaling>
          <c:orientation val="minMax"/>
          <c:max val="0.60000000000000009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827387071"/>
        <c:crosses val="autoZero"/>
        <c:crossBetween val="between"/>
        <c:majorUnit val="0.30000000000000004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3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Monitor_FR!$C$303</c:f>
              <c:strCache>
                <c:ptCount val="1"/>
                <c:pt idx="0">
                  <c:v>Purchase Intent Conversion</c:v>
                </c:pt>
              </c:strCache>
            </c:strRef>
          </c:tx>
          <c:spPr>
            <a:solidFill>
              <a:srgbClr val="F15628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(Monitor_FR!$R$192:$T$192,Monitor_FR!$I$73:$T$73)</c:f>
              <c:strCache>
                <c:ptCount val="15"/>
                <c:pt idx="0">
                  <c:v>Oct</c:v>
                </c:pt>
                <c:pt idx="1">
                  <c:v>Nov</c:v>
                </c:pt>
                <c:pt idx="2">
                  <c:v>Dec</c:v>
                </c:pt>
                <c:pt idx="3">
                  <c:v>Jan</c:v>
                </c:pt>
                <c:pt idx="4">
                  <c:v>Feb</c:v>
                </c:pt>
                <c:pt idx="5">
                  <c:v>Mar</c:v>
                </c:pt>
                <c:pt idx="6">
                  <c:v>Apr</c:v>
                </c:pt>
                <c:pt idx="7">
                  <c:v>May</c:v>
                </c:pt>
                <c:pt idx="8">
                  <c:v>Jun</c:v>
                </c:pt>
                <c:pt idx="9">
                  <c:v>Jul</c:v>
                </c:pt>
                <c:pt idx="10">
                  <c:v>Aug</c:v>
                </c:pt>
                <c:pt idx="11">
                  <c:v>Sep</c:v>
                </c:pt>
                <c:pt idx="12">
                  <c:v>Oct</c:v>
                </c:pt>
                <c:pt idx="13">
                  <c:v>Nov</c:v>
                </c:pt>
                <c:pt idx="14">
                  <c:v>Dec</c:v>
                </c:pt>
              </c:strCache>
            </c:strRef>
          </c:cat>
          <c:val>
            <c:numRef>
              <c:f>(Monitor_FR!$R$303:$T$303,Monitor_FR!$I$185:$T$185)</c:f>
              <c:numCache>
                <c:formatCode>0.00%</c:formatCode>
                <c:ptCount val="15"/>
                <c:pt idx="0">
                  <c:v>0</c:v>
                </c:pt>
                <c:pt idx="1">
                  <c:v>0.1111111111111111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284-4578-9957-31DB046D59D5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2095793407"/>
        <c:axId val="1173182655"/>
      </c:barChart>
      <c:catAx>
        <c:axId val="20957934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173182655"/>
        <c:crosses val="autoZero"/>
        <c:auto val="1"/>
        <c:lblAlgn val="ctr"/>
        <c:lblOffset val="100"/>
        <c:noMultiLvlLbl val="0"/>
      </c:catAx>
      <c:valAx>
        <c:axId val="1173182655"/>
        <c:scaling>
          <c:orientation val="minMax"/>
          <c:max val="0.1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2095793407"/>
        <c:crosses val="autoZero"/>
        <c:crossBetween val="between"/>
        <c:majorUnit val="2.0000000000000004E-2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3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>
        <c:manualLayout>
          <c:layoutTarget val="inner"/>
          <c:xMode val="edge"/>
          <c:yMode val="edge"/>
          <c:x val="7.3066927865800116E-2"/>
          <c:y val="0.18404265336366829"/>
          <c:w val="0.90227799176693269"/>
          <c:h val="0.61649129510831158"/>
        </c:manualLayout>
      </c:layout>
      <c:lineChart>
        <c:grouping val="standard"/>
        <c:varyColors val="0"/>
        <c:ser>
          <c:idx val="0"/>
          <c:order val="0"/>
          <c:tx>
            <c:strRef>
              <c:f>Monitor_FR!$C$96</c:f>
              <c:strCache>
                <c:ptCount val="1"/>
                <c:pt idx="0">
                  <c:v>Avg. Session Duration (sec.)</c:v>
                </c:pt>
              </c:strCache>
            </c:strRef>
          </c:tx>
          <c:spPr>
            <a:ln w="28575" cap="rnd">
              <a:solidFill>
                <a:srgbClr val="F15628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(Monitor_FR!$R$192:$T$192,Monitor_FR!$I$73:$T$73)</c:f>
              <c:strCache>
                <c:ptCount val="15"/>
                <c:pt idx="0">
                  <c:v>Oct</c:v>
                </c:pt>
                <c:pt idx="1">
                  <c:v>Nov</c:v>
                </c:pt>
                <c:pt idx="2">
                  <c:v>Dec</c:v>
                </c:pt>
                <c:pt idx="3">
                  <c:v>Jan</c:v>
                </c:pt>
                <c:pt idx="4">
                  <c:v>Feb</c:v>
                </c:pt>
                <c:pt idx="5">
                  <c:v>Mar</c:v>
                </c:pt>
                <c:pt idx="6">
                  <c:v>Apr</c:v>
                </c:pt>
                <c:pt idx="7">
                  <c:v>May</c:v>
                </c:pt>
                <c:pt idx="8">
                  <c:v>Jun</c:v>
                </c:pt>
                <c:pt idx="9">
                  <c:v>Jul</c:v>
                </c:pt>
                <c:pt idx="10">
                  <c:v>Aug</c:v>
                </c:pt>
                <c:pt idx="11">
                  <c:v>Sep</c:v>
                </c:pt>
                <c:pt idx="12">
                  <c:v>Oct</c:v>
                </c:pt>
                <c:pt idx="13">
                  <c:v>Nov</c:v>
                </c:pt>
                <c:pt idx="14">
                  <c:v>Dec</c:v>
                </c:pt>
              </c:strCache>
            </c:strRef>
          </c:cat>
          <c:val>
            <c:numRef>
              <c:f>(Monitor_FR!$R$215:$T$215,Monitor_FR!$I$96:$T$96)</c:f>
              <c:numCache>
                <c:formatCode>_(* #,##0_);_(* \(#,##0\);_(* "-"_);_(@_)</c:formatCode>
                <c:ptCount val="15"/>
                <c:pt idx="0">
                  <c:v>94</c:v>
                </c:pt>
                <c:pt idx="1">
                  <c:v>187</c:v>
                </c:pt>
                <c:pt idx="2">
                  <c:v>133</c:v>
                </c:pt>
                <c:pt idx="3">
                  <c:v>77</c:v>
                </c:pt>
                <c:pt idx="4">
                  <c:v>70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18D-452F-87DB-85EDC146E99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08165488"/>
        <c:axId val="308173648"/>
      </c:lineChart>
      <c:catAx>
        <c:axId val="3081654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308173648"/>
        <c:crosses val="autoZero"/>
        <c:auto val="1"/>
        <c:lblAlgn val="ctr"/>
        <c:lblOffset val="100"/>
        <c:noMultiLvlLbl val="0"/>
      </c:catAx>
      <c:valAx>
        <c:axId val="3081736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308165488"/>
        <c:crosses val="autoZero"/>
        <c:crossBetween val="between"/>
        <c:majorUnit val="50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3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TV_PL!$C$295</c:f>
              <c:strCache>
                <c:ptCount val="1"/>
                <c:pt idx="0">
                  <c:v>     Contents Click per Session on TV Line up</c:v>
                </c:pt>
              </c:strCache>
            </c:strRef>
          </c:tx>
          <c:spPr>
            <a:solidFill>
              <a:srgbClr val="F15628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(TV_PL!$R$195:$T$195,TV_PL!$I$78:$T$78)</c:f>
              <c:strCache>
                <c:ptCount val="15"/>
                <c:pt idx="0">
                  <c:v>Oct</c:v>
                </c:pt>
                <c:pt idx="1">
                  <c:v>Nov</c:v>
                </c:pt>
                <c:pt idx="2">
                  <c:v>Dec</c:v>
                </c:pt>
                <c:pt idx="3">
                  <c:v>Jan</c:v>
                </c:pt>
                <c:pt idx="4">
                  <c:v>Feb</c:v>
                </c:pt>
                <c:pt idx="5">
                  <c:v>Mar</c:v>
                </c:pt>
                <c:pt idx="6">
                  <c:v>Apr</c:v>
                </c:pt>
                <c:pt idx="7">
                  <c:v>May</c:v>
                </c:pt>
                <c:pt idx="8">
                  <c:v>Jun</c:v>
                </c:pt>
                <c:pt idx="9">
                  <c:v>Jul</c:v>
                </c:pt>
                <c:pt idx="10">
                  <c:v>Aug</c:v>
                </c:pt>
                <c:pt idx="11">
                  <c:v>Sep</c:v>
                </c:pt>
                <c:pt idx="12">
                  <c:v>Oct</c:v>
                </c:pt>
                <c:pt idx="13">
                  <c:v>Nov</c:v>
                </c:pt>
                <c:pt idx="14">
                  <c:v>Dec</c:v>
                </c:pt>
              </c:strCache>
            </c:strRef>
          </c:cat>
          <c:val>
            <c:numRef>
              <c:f>(TV_PL!$R$295:$T$295,TV_PL!$I$178:$T$178)</c:f>
              <c:numCache>
                <c:formatCode>0.00</c:formatCode>
                <c:ptCount val="15"/>
                <c:pt idx="1">
                  <c:v>1.0666666666666667</c:v>
                </c:pt>
                <c:pt idx="2">
                  <c:v>1.2692307692307692</c:v>
                </c:pt>
                <c:pt idx="3">
                  <c:v>0.71641791044776115</c:v>
                </c:pt>
                <c:pt idx="4">
                  <c:v>1.0294117647058822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0CF-4144-B4A5-A74BE9CCFD1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68883823"/>
        <c:axId val="413634143"/>
      </c:barChart>
      <c:catAx>
        <c:axId val="11688838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413634143"/>
        <c:crosses val="autoZero"/>
        <c:auto val="1"/>
        <c:lblAlgn val="ctr"/>
        <c:lblOffset val="100"/>
        <c:noMultiLvlLbl val="0"/>
      </c:catAx>
      <c:valAx>
        <c:axId val="413634143"/>
        <c:scaling>
          <c:orientation val="minMax"/>
          <c:max val="2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* #,##0.00_-;\-* #,##0.00_-;_-* &quot;-&quot;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168883823"/>
        <c:crosses val="autoZero"/>
        <c:crossBetween val="between"/>
        <c:majorUnit val="1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3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TV_PL!$C$299</c:f>
              <c:strCache>
                <c:ptCount val="1"/>
                <c:pt idx="0">
                  <c:v>PLP Conversion</c:v>
                </c:pt>
              </c:strCache>
            </c:strRef>
          </c:tx>
          <c:spPr>
            <a:solidFill>
              <a:srgbClr val="F15628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(TV_PL!$R$195:$T$195,TV_PL!$I$78:$T$78)</c:f>
              <c:strCache>
                <c:ptCount val="15"/>
                <c:pt idx="0">
                  <c:v>Oct</c:v>
                </c:pt>
                <c:pt idx="1">
                  <c:v>Nov</c:v>
                </c:pt>
                <c:pt idx="2">
                  <c:v>Dec</c:v>
                </c:pt>
                <c:pt idx="3">
                  <c:v>Jan</c:v>
                </c:pt>
                <c:pt idx="4">
                  <c:v>Feb</c:v>
                </c:pt>
                <c:pt idx="5">
                  <c:v>Mar</c:v>
                </c:pt>
                <c:pt idx="6">
                  <c:v>Apr</c:v>
                </c:pt>
                <c:pt idx="7">
                  <c:v>May</c:v>
                </c:pt>
                <c:pt idx="8">
                  <c:v>Jun</c:v>
                </c:pt>
                <c:pt idx="9">
                  <c:v>Jul</c:v>
                </c:pt>
                <c:pt idx="10">
                  <c:v>Aug</c:v>
                </c:pt>
                <c:pt idx="11">
                  <c:v>Sep</c:v>
                </c:pt>
                <c:pt idx="12">
                  <c:v>Oct</c:v>
                </c:pt>
                <c:pt idx="13">
                  <c:v>Nov</c:v>
                </c:pt>
                <c:pt idx="14">
                  <c:v>Dec</c:v>
                </c:pt>
              </c:strCache>
            </c:strRef>
          </c:cat>
          <c:val>
            <c:numRef>
              <c:f>(TV_PL!$R$299:$T$299,TV_PL!$I$182:$T$182)</c:f>
              <c:numCache>
                <c:formatCode>0.00%</c:formatCode>
                <c:ptCount val="15"/>
                <c:pt idx="1">
                  <c:v>0.26666666666666666</c:v>
                </c:pt>
                <c:pt idx="2">
                  <c:v>0.3</c:v>
                </c:pt>
                <c:pt idx="3">
                  <c:v>0.44827586206896552</c:v>
                </c:pt>
                <c:pt idx="4">
                  <c:v>0.58620689655172409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C32-4E6E-8D8B-4F23F14D937F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045622639"/>
        <c:axId val="1119779679"/>
      </c:barChart>
      <c:catAx>
        <c:axId val="104562263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119779679"/>
        <c:crosses val="autoZero"/>
        <c:auto val="1"/>
        <c:lblAlgn val="ctr"/>
        <c:lblOffset val="100"/>
        <c:noMultiLvlLbl val="0"/>
      </c:catAx>
      <c:valAx>
        <c:axId val="1119779679"/>
        <c:scaling>
          <c:orientation val="minMax"/>
          <c:max val="0.60000000000000009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045622639"/>
        <c:crosses val="autoZero"/>
        <c:crossBetween val="between"/>
        <c:majorUnit val="0.2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3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TV_PL!$C$300</c:f>
              <c:strCache>
                <c:ptCount val="1"/>
                <c:pt idx="0">
                  <c:v>Product Conversion</c:v>
                </c:pt>
              </c:strCache>
            </c:strRef>
          </c:tx>
          <c:spPr>
            <a:solidFill>
              <a:srgbClr val="F15628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(TV_PL!$R$195:$T$195,TV_PL!$I$78:$T$78)</c:f>
              <c:strCache>
                <c:ptCount val="15"/>
                <c:pt idx="0">
                  <c:v>Oct</c:v>
                </c:pt>
                <c:pt idx="1">
                  <c:v>Nov</c:v>
                </c:pt>
                <c:pt idx="2">
                  <c:v>Dec</c:v>
                </c:pt>
                <c:pt idx="3">
                  <c:v>Jan</c:v>
                </c:pt>
                <c:pt idx="4">
                  <c:v>Feb</c:v>
                </c:pt>
                <c:pt idx="5">
                  <c:v>Mar</c:v>
                </c:pt>
                <c:pt idx="6">
                  <c:v>Apr</c:v>
                </c:pt>
                <c:pt idx="7">
                  <c:v>May</c:v>
                </c:pt>
                <c:pt idx="8">
                  <c:v>Jun</c:v>
                </c:pt>
                <c:pt idx="9">
                  <c:v>Jul</c:v>
                </c:pt>
                <c:pt idx="10">
                  <c:v>Aug</c:v>
                </c:pt>
                <c:pt idx="11">
                  <c:v>Sep</c:v>
                </c:pt>
                <c:pt idx="12">
                  <c:v>Oct</c:v>
                </c:pt>
                <c:pt idx="13">
                  <c:v>Nov</c:v>
                </c:pt>
                <c:pt idx="14">
                  <c:v>Dec</c:v>
                </c:pt>
              </c:strCache>
            </c:strRef>
          </c:cat>
          <c:val>
            <c:numRef>
              <c:f>(TV_PL!$R$300:$T$300,TV_PL!$I$183:$T$183)</c:f>
              <c:numCache>
                <c:formatCode>0.00%</c:formatCode>
                <c:ptCount val="15"/>
                <c:pt idx="1">
                  <c:v>0.13333333333333333</c:v>
                </c:pt>
                <c:pt idx="2">
                  <c:v>0.25</c:v>
                </c:pt>
                <c:pt idx="3">
                  <c:v>0.37931034482758619</c:v>
                </c:pt>
                <c:pt idx="4">
                  <c:v>0.51724137931034486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B16-4425-A3FF-48CE8068ABB6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404165903"/>
        <c:axId val="1018622735"/>
      </c:barChart>
      <c:catAx>
        <c:axId val="404165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018622735"/>
        <c:crosses val="autoZero"/>
        <c:auto val="1"/>
        <c:lblAlgn val="ctr"/>
        <c:lblOffset val="100"/>
        <c:noMultiLvlLbl val="0"/>
      </c:catAx>
      <c:valAx>
        <c:axId val="1018622735"/>
        <c:scaling>
          <c:orientation val="minMax"/>
          <c:max val="0.60000000000000009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404165903"/>
        <c:crosses val="autoZero"/>
        <c:crossBetween val="between"/>
        <c:majorUnit val="0.2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4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TV_PL!$C$304</c:f>
              <c:strCache>
                <c:ptCount val="1"/>
                <c:pt idx="0">
                  <c:v>Purchase Intent Conversion</c:v>
                </c:pt>
              </c:strCache>
            </c:strRef>
          </c:tx>
          <c:spPr>
            <a:solidFill>
              <a:srgbClr val="F15628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(TV_PL!$R$195:$T$195,TV_PL!$I$78:$T$78)</c:f>
              <c:strCache>
                <c:ptCount val="15"/>
                <c:pt idx="0">
                  <c:v>Oct</c:v>
                </c:pt>
                <c:pt idx="1">
                  <c:v>Nov</c:v>
                </c:pt>
                <c:pt idx="2">
                  <c:v>Dec</c:v>
                </c:pt>
                <c:pt idx="3">
                  <c:v>Jan</c:v>
                </c:pt>
                <c:pt idx="4">
                  <c:v>Feb</c:v>
                </c:pt>
                <c:pt idx="5">
                  <c:v>Mar</c:v>
                </c:pt>
                <c:pt idx="6">
                  <c:v>Apr</c:v>
                </c:pt>
                <c:pt idx="7">
                  <c:v>May</c:v>
                </c:pt>
                <c:pt idx="8">
                  <c:v>Jun</c:v>
                </c:pt>
                <c:pt idx="9">
                  <c:v>Jul</c:v>
                </c:pt>
                <c:pt idx="10">
                  <c:v>Aug</c:v>
                </c:pt>
                <c:pt idx="11">
                  <c:v>Sep</c:v>
                </c:pt>
                <c:pt idx="12">
                  <c:v>Oct</c:v>
                </c:pt>
                <c:pt idx="13">
                  <c:v>Nov</c:v>
                </c:pt>
                <c:pt idx="14">
                  <c:v>Dec</c:v>
                </c:pt>
              </c:strCache>
            </c:strRef>
          </c:cat>
          <c:val>
            <c:numRef>
              <c:f>(TV_PL!$R$305:$T$305,TV_PL!$I$188:$T$188)</c:f>
              <c:numCache>
                <c:formatCode>0.00%</c:formatCode>
                <c:ptCount val="15"/>
                <c:pt idx="1">
                  <c:v>0</c:v>
                </c:pt>
                <c:pt idx="2">
                  <c:v>0</c:v>
                </c:pt>
                <c:pt idx="3">
                  <c:v>1.7241379310344827E-2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283-4719-8505-48FBCDED5557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413914463"/>
        <c:axId val="1009796495"/>
      </c:barChart>
      <c:catAx>
        <c:axId val="4139144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009796495"/>
        <c:crosses val="autoZero"/>
        <c:auto val="1"/>
        <c:lblAlgn val="ctr"/>
        <c:lblOffset val="100"/>
        <c:noMultiLvlLbl val="0"/>
      </c:catAx>
      <c:valAx>
        <c:axId val="10097964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413914463"/>
        <c:crosses val="autoZero"/>
        <c:crossBetween val="between"/>
        <c:majorUnit val="1.0000000000000002E-2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4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ko-KR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     Total Click per Session on TV Line up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TV_PL!$C$294:$H$294</c:f>
              <c:strCache>
                <c:ptCount val="6"/>
                <c:pt idx="0">
                  <c:v>     Total Click per Session on TV Line up</c:v>
                </c:pt>
              </c:strCache>
            </c:strRef>
          </c:tx>
          <c:spPr>
            <a:solidFill>
              <a:srgbClr val="F15628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(TV_PL!$R$195:$T$195,TV_PL!$I$78:$T$78)</c:f>
              <c:strCache>
                <c:ptCount val="15"/>
                <c:pt idx="0">
                  <c:v>Oct</c:v>
                </c:pt>
                <c:pt idx="1">
                  <c:v>Nov</c:v>
                </c:pt>
                <c:pt idx="2">
                  <c:v>Dec</c:v>
                </c:pt>
                <c:pt idx="3">
                  <c:v>Jan</c:v>
                </c:pt>
                <c:pt idx="4">
                  <c:v>Feb</c:v>
                </c:pt>
                <c:pt idx="5">
                  <c:v>Mar</c:v>
                </c:pt>
                <c:pt idx="6">
                  <c:v>Apr</c:v>
                </c:pt>
                <c:pt idx="7">
                  <c:v>May</c:v>
                </c:pt>
                <c:pt idx="8">
                  <c:v>Jun</c:v>
                </c:pt>
                <c:pt idx="9">
                  <c:v>Jul</c:v>
                </c:pt>
                <c:pt idx="10">
                  <c:v>Aug</c:v>
                </c:pt>
                <c:pt idx="11">
                  <c:v>Sep</c:v>
                </c:pt>
                <c:pt idx="12">
                  <c:v>Oct</c:v>
                </c:pt>
                <c:pt idx="13">
                  <c:v>Nov</c:v>
                </c:pt>
                <c:pt idx="14">
                  <c:v>Dec</c:v>
                </c:pt>
              </c:strCache>
            </c:strRef>
          </c:cat>
          <c:val>
            <c:numRef>
              <c:f>(TV_PL!$R$294:$T$294,TV_PL!$I$177:$T$177)</c:f>
              <c:numCache>
                <c:formatCode>_-* #,##0.00_-;\-* #,##0.00_-;_-* "-"_-;_-@_-</c:formatCode>
                <c:ptCount val="15"/>
                <c:pt idx="1">
                  <c:v>3.2666666666666666</c:v>
                </c:pt>
                <c:pt idx="2">
                  <c:v>3.2307692307692308</c:v>
                </c:pt>
                <c:pt idx="3">
                  <c:v>2.8656716417910446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3F1-47BF-981B-940BFCFDEDE6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811147167"/>
        <c:axId val="1039781903"/>
      </c:barChart>
      <c:catAx>
        <c:axId val="18111471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039781903"/>
        <c:crosses val="autoZero"/>
        <c:auto val="1"/>
        <c:lblAlgn val="ctr"/>
        <c:lblOffset val="100"/>
        <c:noMultiLvlLbl val="0"/>
      </c:catAx>
      <c:valAx>
        <c:axId val="10397819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* #,##0.00_-;\-* #,##0.00_-;_-* &quot;-&quot;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811147167"/>
        <c:crosses val="autoZero"/>
        <c:crossBetween val="between"/>
        <c:majorUnit val="3"/>
      </c:valAx>
    </c:plotArea>
    <c:legend>
      <c:legendPos val="b"/>
      <c:overlay val="0"/>
    </c:legend>
    <c:plotVisOnly val="1"/>
    <c:dispBlanksAs val="gap"/>
    <c:showDLblsOverMax val="0"/>
    <c:extLst/>
  </c:chart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4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ko-KR"/>
              <a:t>Session</a:t>
            </a:r>
            <a:endParaRPr lang="ko-KR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 alt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1"/>
          <c:order val="1"/>
          <c:tx>
            <c:strRef>
              <c:f>TV_PL!$C$88</c:f>
              <c:strCache>
                <c:ptCount val="1"/>
                <c:pt idx="0">
                  <c:v>          Organic</c:v>
                </c:pt>
              </c:strCache>
            </c:strRef>
          </c:tx>
          <c:spPr>
            <a:solidFill>
              <a:srgbClr val="F15628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(TV_PL!$I$78:$T$78,TV_PL!$I$195:$T$195)</c:f>
              <c:strCache>
                <c:ptCount val="24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  <c:pt idx="12">
                  <c:v>Jan</c:v>
                </c:pt>
                <c:pt idx="13">
                  <c:v>Feb</c:v>
                </c:pt>
                <c:pt idx="14">
                  <c:v>Mar</c:v>
                </c:pt>
                <c:pt idx="15">
                  <c:v>Apr</c:v>
                </c:pt>
                <c:pt idx="16">
                  <c:v>May</c:v>
                </c:pt>
                <c:pt idx="17">
                  <c:v>Jun</c:v>
                </c:pt>
                <c:pt idx="18">
                  <c:v>Jul</c:v>
                </c:pt>
                <c:pt idx="19">
                  <c:v>Aug</c:v>
                </c:pt>
                <c:pt idx="20">
                  <c:v>Sep</c:v>
                </c:pt>
                <c:pt idx="21">
                  <c:v>Oct</c:v>
                </c:pt>
                <c:pt idx="22">
                  <c:v>Nov</c:v>
                </c:pt>
                <c:pt idx="23">
                  <c:v>Dec</c:v>
                </c:pt>
              </c:strCache>
            </c:strRef>
          </c:cat>
          <c:val>
            <c:numRef>
              <c:f>(TV_PL!$R$205:$T$205,TV_PL!$I$88:$T$88)</c:f>
              <c:numCache>
                <c:formatCode>_(* #,##0_);_(* \(#,##0\);_(* "-"_);_(@_)</c:formatCode>
                <c:ptCount val="15"/>
                <c:pt idx="1">
                  <c:v>8</c:v>
                </c:pt>
                <c:pt idx="2">
                  <c:v>14</c:v>
                </c:pt>
                <c:pt idx="3">
                  <c:v>15</c:v>
                </c:pt>
                <c:pt idx="4">
                  <c:v>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2A0-4D2D-8B48-C8E9C4DDBA2E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19"/>
        <c:axId val="1847080704"/>
        <c:axId val="1847086464"/>
      </c:barChart>
      <c:lineChart>
        <c:grouping val="standard"/>
        <c:varyColors val="0"/>
        <c:ser>
          <c:idx val="0"/>
          <c:order val="0"/>
          <c:tx>
            <c:strRef>
              <c:f>TV_PL!$C$85</c:f>
              <c:strCache>
                <c:ptCount val="1"/>
                <c:pt idx="0">
                  <c:v>     TV Lineup (Session)</c:v>
                </c:pt>
              </c:strCache>
            </c:strRef>
          </c:tx>
          <c:spPr>
            <a:ln w="28575" cap="rnd">
              <a:solidFill>
                <a:srgbClr val="5B6777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(TV_PL!$R$195:$T$195,TV_PL!$I$78:$T$78)</c:f>
              <c:strCache>
                <c:ptCount val="15"/>
                <c:pt idx="0">
                  <c:v>Oct</c:v>
                </c:pt>
                <c:pt idx="1">
                  <c:v>Nov</c:v>
                </c:pt>
                <c:pt idx="2">
                  <c:v>Dec</c:v>
                </c:pt>
                <c:pt idx="3">
                  <c:v>Jan</c:v>
                </c:pt>
                <c:pt idx="4">
                  <c:v>Feb</c:v>
                </c:pt>
                <c:pt idx="5">
                  <c:v>Mar</c:v>
                </c:pt>
                <c:pt idx="6">
                  <c:v>Apr</c:v>
                </c:pt>
                <c:pt idx="7">
                  <c:v>May</c:v>
                </c:pt>
                <c:pt idx="8">
                  <c:v>Jun</c:v>
                </c:pt>
                <c:pt idx="9">
                  <c:v>Jul</c:v>
                </c:pt>
                <c:pt idx="10">
                  <c:v>Aug</c:v>
                </c:pt>
                <c:pt idx="11">
                  <c:v>Sep</c:v>
                </c:pt>
                <c:pt idx="12">
                  <c:v>Oct</c:v>
                </c:pt>
                <c:pt idx="13">
                  <c:v>Nov</c:v>
                </c:pt>
                <c:pt idx="14">
                  <c:v>Dec</c:v>
                </c:pt>
              </c:strCache>
            </c:strRef>
          </c:cat>
          <c:val>
            <c:numRef>
              <c:f>(TV_PL!$R$202:$T$202,TV_PL!$I$85:$T$85)</c:f>
              <c:numCache>
                <c:formatCode>_(* #,##0_);_(* \(#,##0\);_(* "-"_);_(@_)</c:formatCode>
                <c:ptCount val="15"/>
                <c:pt idx="1">
                  <c:v>15</c:v>
                </c:pt>
                <c:pt idx="2">
                  <c:v>26</c:v>
                </c:pt>
                <c:pt idx="3">
                  <c:v>67</c:v>
                </c:pt>
                <c:pt idx="4">
                  <c:v>34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2A0-4D2D-8B48-C8E9C4DDBA2E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847039424"/>
        <c:axId val="1847039904"/>
      </c:lineChart>
      <c:catAx>
        <c:axId val="18470394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847039904"/>
        <c:crosses val="autoZero"/>
        <c:auto val="1"/>
        <c:lblAlgn val="ctr"/>
        <c:lblOffset val="100"/>
        <c:noMultiLvlLbl val="0"/>
      </c:catAx>
      <c:valAx>
        <c:axId val="1847039904"/>
        <c:scaling>
          <c:orientation val="minMax"/>
          <c:max val="5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847039424"/>
        <c:crosses val="autoZero"/>
        <c:crossBetween val="between"/>
        <c:majorUnit val="100"/>
      </c:valAx>
      <c:valAx>
        <c:axId val="1847086464"/>
        <c:scaling>
          <c:orientation val="minMax"/>
          <c:max val="200"/>
        </c:scaling>
        <c:delete val="0"/>
        <c:axPos val="r"/>
        <c:numFmt formatCode="_(* #,##0_);_(* \(#,##0\);_(* &quot;-&quot;_);_(@_)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847080704"/>
        <c:crosses val="max"/>
        <c:crossBetween val="between"/>
      </c:valAx>
      <c:catAx>
        <c:axId val="1847080704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847086464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  <c:userShapes r:id="rId3"/>
</c:chartSpace>
</file>

<file path=xl/charts/chart4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ko-KR"/>
              <a:t>Page view per session</a:t>
            </a:r>
            <a:endParaRPr lang="ko-KR" altLang="en-US"/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1"/>
          <c:order val="0"/>
          <c:tx>
            <c:strRef>
              <c:f>TV_PL!$C$96:$H$96</c:f>
              <c:strCache>
                <c:ptCount val="6"/>
                <c:pt idx="0">
                  <c:v>     TV Line up guide(Page View per Session)</c:v>
                </c:pt>
              </c:strCache>
            </c:strRef>
          </c:tx>
          <c:spPr>
            <a:solidFill>
              <a:srgbClr val="F15628"/>
            </a:solidFill>
          </c:spPr>
          <c:invertIfNegative val="0"/>
          <c:dLbls>
            <c:spPr>
              <a:noFill/>
              <a:ln>
                <a:noFill/>
              </a:ln>
              <a:effectLst/>
            </c:sp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(TV_PL!$R$195:$T$195,TV_PL!$I$78:$T$78)</c:f>
              <c:strCache>
                <c:ptCount val="15"/>
                <c:pt idx="0">
                  <c:v>Oct</c:v>
                </c:pt>
                <c:pt idx="1">
                  <c:v>Nov</c:v>
                </c:pt>
                <c:pt idx="2">
                  <c:v>Dec</c:v>
                </c:pt>
                <c:pt idx="3">
                  <c:v>Jan</c:v>
                </c:pt>
                <c:pt idx="4">
                  <c:v>Feb</c:v>
                </c:pt>
                <c:pt idx="5">
                  <c:v>Mar</c:v>
                </c:pt>
                <c:pt idx="6">
                  <c:v>Apr</c:v>
                </c:pt>
                <c:pt idx="7">
                  <c:v>May</c:v>
                </c:pt>
                <c:pt idx="8">
                  <c:v>Jun</c:v>
                </c:pt>
                <c:pt idx="9">
                  <c:v>Jul</c:v>
                </c:pt>
                <c:pt idx="10">
                  <c:v>Aug</c:v>
                </c:pt>
                <c:pt idx="11">
                  <c:v>Sep</c:v>
                </c:pt>
                <c:pt idx="12">
                  <c:v>Oct</c:v>
                </c:pt>
                <c:pt idx="13">
                  <c:v>Nov</c:v>
                </c:pt>
                <c:pt idx="14">
                  <c:v>Dec</c:v>
                </c:pt>
              </c:strCache>
            </c:strRef>
          </c:cat>
          <c:val>
            <c:numRef>
              <c:f>(TV_PL!$R$213:$T$213,TV_PL!$I$96:$T$96)</c:f>
              <c:numCache>
                <c:formatCode>_-* #,##0.00_-;\-* #,##0.00_-;_-* "-"_-;_-@_-</c:formatCode>
                <c:ptCount val="15"/>
                <c:pt idx="1">
                  <c:v>2.0666666666666669</c:v>
                </c:pt>
                <c:pt idx="2">
                  <c:v>1.4615384615384615</c:v>
                </c:pt>
                <c:pt idx="3">
                  <c:v>1.2238805970149254</c:v>
                </c:pt>
                <c:pt idx="4">
                  <c:v>1.0294117647058822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AA3-4D7E-B41F-0B663CD7940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47088864"/>
        <c:axId val="1847084064"/>
      </c:barChart>
      <c:catAx>
        <c:axId val="18470888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847084064"/>
        <c:crosses val="autoZero"/>
        <c:auto val="1"/>
        <c:lblAlgn val="ctr"/>
        <c:lblOffset val="100"/>
        <c:noMultiLvlLbl val="0"/>
      </c:catAx>
      <c:valAx>
        <c:axId val="18470840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* #,##0.00_-;\-* #,##0.00_-;_-* &quot;-&quot;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847088864"/>
        <c:crosses val="autoZero"/>
        <c:crossBetween val="between"/>
        <c:majorUnit val="0.4"/>
      </c:valAx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  <c:extLst/>
  </c:chart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4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ko-KR"/>
              <a:t>Exit Rate</a:t>
            </a:r>
            <a:endParaRPr lang="ko-KR" altLang="en-US"/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TV_PL!$C$216:$H$216</c:f>
              <c:strCache>
                <c:ptCount val="6"/>
                <c:pt idx="0">
                  <c:v>     Micro</c:v>
                </c:pt>
              </c:strCache>
            </c:strRef>
          </c:tx>
          <c:spPr>
            <a:solidFill>
              <a:srgbClr val="5B6777"/>
            </a:solidFill>
          </c:spPr>
          <c:invertIfNegative val="0"/>
          <c:dLbls>
            <c:delete val="1"/>
          </c:dLbls>
          <c:cat>
            <c:strRef>
              <c:f>(TV_PL!$R$195:$T$195,TV_PL!$I$78:$T$78)</c:f>
              <c:strCache>
                <c:ptCount val="15"/>
                <c:pt idx="0">
                  <c:v>Oct</c:v>
                </c:pt>
                <c:pt idx="1">
                  <c:v>Nov</c:v>
                </c:pt>
                <c:pt idx="2">
                  <c:v>Dec</c:v>
                </c:pt>
                <c:pt idx="3">
                  <c:v>Jan</c:v>
                </c:pt>
                <c:pt idx="4">
                  <c:v>Feb</c:v>
                </c:pt>
                <c:pt idx="5">
                  <c:v>Mar</c:v>
                </c:pt>
                <c:pt idx="6">
                  <c:v>Apr</c:v>
                </c:pt>
                <c:pt idx="7">
                  <c:v>May</c:v>
                </c:pt>
                <c:pt idx="8">
                  <c:v>Jun</c:v>
                </c:pt>
                <c:pt idx="9">
                  <c:v>Jul</c:v>
                </c:pt>
                <c:pt idx="10">
                  <c:v>Aug</c:v>
                </c:pt>
                <c:pt idx="11">
                  <c:v>Sep</c:v>
                </c:pt>
                <c:pt idx="12">
                  <c:v>Oct</c:v>
                </c:pt>
                <c:pt idx="13">
                  <c:v>Nov</c:v>
                </c:pt>
                <c:pt idx="14">
                  <c:v>Dec</c:v>
                </c:pt>
              </c:strCache>
            </c:strRef>
          </c:cat>
          <c:val>
            <c:numRef>
              <c:f>(TV_PL!$R$216:$T$216,TV_PL!$I$99:$T$99)</c:f>
              <c:numCache>
                <c:formatCode>0.0%</c:formatCode>
                <c:ptCount val="15"/>
                <c:pt idx="1">
                  <c:v>0.40257283390087023</c:v>
                </c:pt>
                <c:pt idx="2">
                  <c:v>0.54909090909090907</c:v>
                </c:pt>
                <c:pt idx="3">
                  <c:v>0.58702290076335872</c:v>
                </c:pt>
                <c:pt idx="4">
                  <c:v>0.58128544423440454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8E4-42A6-B588-414C85FDF402}"/>
            </c:ext>
          </c:extLst>
        </c:ser>
        <c:ser>
          <c:idx val="1"/>
          <c:order val="1"/>
          <c:tx>
            <c:strRef>
              <c:f>TV_PL!$C$100:$H$100</c:f>
              <c:strCache>
                <c:ptCount val="6"/>
                <c:pt idx="0">
                  <c:v>     TV Line up guide</c:v>
                </c:pt>
              </c:strCache>
            </c:strRef>
          </c:tx>
          <c:spPr>
            <a:solidFill>
              <a:srgbClr val="F15628"/>
            </a:solidFill>
          </c:spPr>
          <c:invertIfNegative val="0"/>
          <c:dLbls>
            <c:spPr>
              <a:noFill/>
              <a:ln>
                <a:noFill/>
              </a:ln>
              <a:effectLst/>
            </c:sp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(TV_PL!$R$195:$T$195,TV_PL!$I$78:$T$78)</c:f>
              <c:strCache>
                <c:ptCount val="15"/>
                <c:pt idx="0">
                  <c:v>Oct</c:v>
                </c:pt>
                <c:pt idx="1">
                  <c:v>Nov</c:v>
                </c:pt>
                <c:pt idx="2">
                  <c:v>Dec</c:v>
                </c:pt>
                <c:pt idx="3">
                  <c:v>Jan</c:v>
                </c:pt>
                <c:pt idx="4">
                  <c:v>Feb</c:v>
                </c:pt>
                <c:pt idx="5">
                  <c:v>Mar</c:v>
                </c:pt>
                <c:pt idx="6">
                  <c:v>Apr</c:v>
                </c:pt>
                <c:pt idx="7">
                  <c:v>May</c:v>
                </c:pt>
                <c:pt idx="8">
                  <c:v>Jun</c:v>
                </c:pt>
                <c:pt idx="9">
                  <c:v>Jul</c:v>
                </c:pt>
                <c:pt idx="10">
                  <c:v>Aug</c:v>
                </c:pt>
                <c:pt idx="11">
                  <c:v>Sep</c:v>
                </c:pt>
                <c:pt idx="12">
                  <c:v>Oct</c:v>
                </c:pt>
                <c:pt idx="13">
                  <c:v>Nov</c:v>
                </c:pt>
                <c:pt idx="14">
                  <c:v>Dec</c:v>
                </c:pt>
              </c:strCache>
            </c:strRef>
          </c:cat>
          <c:val>
            <c:numRef>
              <c:f>(TV_PL!$R$217:$T$217,TV_PL!$I$100:$T$100)</c:f>
              <c:numCache>
                <c:formatCode>0.0%</c:formatCode>
                <c:ptCount val="15"/>
                <c:pt idx="1">
                  <c:v>0.53333333333333333</c:v>
                </c:pt>
                <c:pt idx="2">
                  <c:v>0.46153846153846156</c:v>
                </c:pt>
                <c:pt idx="3">
                  <c:v>0.41791044776119401</c:v>
                </c:pt>
                <c:pt idx="4">
                  <c:v>0.35294117647058826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8E4-42A6-B588-414C85FDF402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847181024"/>
        <c:axId val="1847175264"/>
      </c:barChart>
      <c:catAx>
        <c:axId val="18471810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847175264"/>
        <c:crosses val="autoZero"/>
        <c:auto val="1"/>
        <c:lblAlgn val="ctr"/>
        <c:lblOffset val="100"/>
        <c:noMultiLvlLbl val="0"/>
      </c:catAx>
      <c:valAx>
        <c:axId val="1847175264"/>
        <c:scaling>
          <c:orientation val="minMax"/>
          <c:max val="0.8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847181024"/>
        <c:crosses val="autoZero"/>
        <c:crossBetween val="between"/>
        <c:majorUnit val="0.30000000000000004"/>
      </c:valAx>
    </c:plotArea>
    <c:legend>
      <c:legendPos val="b"/>
      <c:overlay val="0"/>
    </c:legend>
    <c:plotVisOnly val="1"/>
    <c:dispBlanksAs val="gap"/>
    <c:showDLblsOverMax val="0"/>
    <c:extLst/>
  </c:chart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4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TV_PL!$C$101</c:f>
              <c:strCache>
                <c:ptCount val="1"/>
                <c:pt idx="0">
                  <c:v>Avg. Session Duration (sec.)</c:v>
                </c:pt>
              </c:strCache>
            </c:strRef>
          </c:tx>
          <c:spPr>
            <a:ln w="28575" cap="rnd">
              <a:solidFill>
                <a:srgbClr val="F15628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(TV_PL!$R$195:$T$195,TV_PL!$I$78:$T$78)</c:f>
              <c:strCache>
                <c:ptCount val="15"/>
                <c:pt idx="0">
                  <c:v>Oct</c:v>
                </c:pt>
                <c:pt idx="1">
                  <c:v>Nov</c:v>
                </c:pt>
                <c:pt idx="2">
                  <c:v>Dec</c:v>
                </c:pt>
                <c:pt idx="3">
                  <c:v>Jan</c:v>
                </c:pt>
                <c:pt idx="4">
                  <c:v>Feb</c:v>
                </c:pt>
                <c:pt idx="5">
                  <c:v>Mar</c:v>
                </c:pt>
                <c:pt idx="6">
                  <c:v>Apr</c:v>
                </c:pt>
                <c:pt idx="7">
                  <c:v>May</c:v>
                </c:pt>
                <c:pt idx="8">
                  <c:v>Jun</c:v>
                </c:pt>
                <c:pt idx="9">
                  <c:v>Jul</c:v>
                </c:pt>
                <c:pt idx="10">
                  <c:v>Aug</c:v>
                </c:pt>
                <c:pt idx="11">
                  <c:v>Sep</c:v>
                </c:pt>
                <c:pt idx="12">
                  <c:v>Oct</c:v>
                </c:pt>
                <c:pt idx="13">
                  <c:v>Nov</c:v>
                </c:pt>
                <c:pt idx="14">
                  <c:v>Dec</c:v>
                </c:pt>
              </c:strCache>
            </c:strRef>
          </c:cat>
          <c:val>
            <c:numRef>
              <c:f>(TV_PL!$R$218:$T$218,TV_PL!$I$101:$T$101)</c:f>
              <c:numCache>
                <c:formatCode>_(* #,##0_);_(* \(#,##0\);_(* "-"_);_(@_)</c:formatCode>
                <c:ptCount val="15"/>
                <c:pt idx="1">
                  <c:v>188</c:v>
                </c:pt>
                <c:pt idx="2">
                  <c:v>222</c:v>
                </c:pt>
                <c:pt idx="3">
                  <c:v>181</c:v>
                </c:pt>
                <c:pt idx="4">
                  <c:v>217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FCE-4ABF-858F-CAE575FD870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33601615"/>
        <c:axId val="233585295"/>
      </c:lineChart>
      <c:catAx>
        <c:axId val="23360161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233585295"/>
        <c:crosses val="autoZero"/>
        <c:auto val="1"/>
        <c:lblAlgn val="ctr"/>
        <c:lblOffset val="100"/>
        <c:noMultiLvlLbl val="0"/>
      </c:catAx>
      <c:valAx>
        <c:axId val="2335852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23360161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4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ko-KR"/>
              <a:t>Session</a:t>
            </a:r>
            <a:endParaRPr lang="ko-KR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 alt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2"/>
          <c:order val="1"/>
          <c:tx>
            <c:strRef>
              <c:f>Monitor_PL!$C$202:$H$202</c:f>
              <c:strCache>
                <c:ptCount val="6"/>
                <c:pt idx="0">
                  <c:v>          Organic</c:v>
                </c:pt>
              </c:strCache>
            </c:strRef>
          </c:tx>
          <c:spPr>
            <a:solidFill>
              <a:srgbClr val="F15628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(Monitor_PL!$R$192:$T$192,Monitor_PL!$I$73:$T$73)</c:f>
              <c:strCache>
                <c:ptCount val="15"/>
                <c:pt idx="0">
                  <c:v>Oct</c:v>
                </c:pt>
                <c:pt idx="1">
                  <c:v>Nov</c:v>
                </c:pt>
                <c:pt idx="2">
                  <c:v>Dec</c:v>
                </c:pt>
                <c:pt idx="3">
                  <c:v>Jan</c:v>
                </c:pt>
                <c:pt idx="4">
                  <c:v>Feb</c:v>
                </c:pt>
                <c:pt idx="5">
                  <c:v>Mar</c:v>
                </c:pt>
                <c:pt idx="6">
                  <c:v>Apr</c:v>
                </c:pt>
                <c:pt idx="7">
                  <c:v>May</c:v>
                </c:pt>
                <c:pt idx="8">
                  <c:v>Jun</c:v>
                </c:pt>
                <c:pt idx="9">
                  <c:v>Jul</c:v>
                </c:pt>
                <c:pt idx="10">
                  <c:v>Aug</c:v>
                </c:pt>
                <c:pt idx="11">
                  <c:v>Sep</c:v>
                </c:pt>
                <c:pt idx="12">
                  <c:v>Oct</c:v>
                </c:pt>
                <c:pt idx="13">
                  <c:v>Nov</c:v>
                </c:pt>
                <c:pt idx="14">
                  <c:v>Dec</c:v>
                </c:pt>
              </c:strCache>
            </c:strRef>
          </c:cat>
          <c:val>
            <c:numRef>
              <c:f>(Monitor_PL!$R$202:$T$202,Monitor_PL!$I$83:$T$83)</c:f>
              <c:numCache>
                <c:formatCode>_(* #,##0_);_(* \(#,##0\);_(* "-"_);_(@_)</c:formatCode>
                <c:ptCount val="15"/>
                <c:pt idx="1">
                  <c:v>0</c:v>
                </c:pt>
                <c:pt idx="2">
                  <c:v>1</c:v>
                </c:pt>
                <c:pt idx="3">
                  <c:v>1</c:v>
                </c:pt>
                <c:pt idx="4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AB2-4E9A-BA6D-F3B89826B28E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axId val="1043298815"/>
        <c:axId val="1114422383"/>
      </c:barChart>
      <c:lineChart>
        <c:grouping val="standard"/>
        <c:varyColors val="0"/>
        <c:ser>
          <c:idx val="1"/>
          <c:order val="0"/>
          <c:tx>
            <c:strRef>
              <c:f>Monitor_PL!$C$199:$H$199</c:f>
              <c:strCache>
                <c:ptCount val="6"/>
                <c:pt idx="0">
                  <c:v>     Monitor Line up (Session)</c:v>
                </c:pt>
              </c:strCache>
            </c:strRef>
          </c:tx>
          <c:spPr>
            <a:ln w="28575" cap="rnd">
              <a:solidFill>
                <a:srgbClr val="5B6777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(Monitor_PL!$R$192:$T$192,Monitor_PL!$I$73:$T$73)</c:f>
              <c:strCache>
                <c:ptCount val="15"/>
                <c:pt idx="0">
                  <c:v>Oct</c:v>
                </c:pt>
                <c:pt idx="1">
                  <c:v>Nov</c:v>
                </c:pt>
                <c:pt idx="2">
                  <c:v>Dec</c:v>
                </c:pt>
                <c:pt idx="3">
                  <c:v>Jan</c:v>
                </c:pt>
                <c:pt idx="4">
                  <c:v>Feb</c:v>
                </c:pt>
                <c:pt idx="5">
                  <c:v>Mar</c:v>
                </c:pt>
                <c:pt idx="6">
                  <c:v>Apr</c:v>
                </c:pt>
                <c:pt idx="7">
                  <c:v>May</c:v>
                </c:pt>
                <c:pt idx="8">
                  <c:v>Jun</c:v>
                </c:pt>
                <c:pt idx="9">
                  <c:v>Jul</c:v>
                </c:pt>
                <c:pt idx="10">
                  <c:v>Aug</c:v>
                </c:pt>
                <c:pt idx="11">
                  <c:v>Sep</c:v>
                </c:pt>
                <c:pt idx="12">
                  <c:v>Oct</c:v>
                </c:pt>
                <c:pt idx="13">
                  <c:v>Nov</c:v>
                </c:pt>
                <c:pt idx="14">
                  <c:v>Dec</c:v>
                </c:pt>
              </c:strCache>
            </c:strRef>
          </c:cat>
          <c:val>
            <c:numRef>
              <c:f>(Monitor_PL!$R$199:$T$199,Monitor_PL!$I$80:$T$80)</c:f>
              <c:numCache>
                <c:formatCode>_(* #,##0_);_(* \(#,##0\);_(* "-"_);_(@_)</c:formatCode>
                <c:ptCount val="15"/>
                <c:pt idx="1">
                  <c:v>5</c:v>
                </c:pt>
                <c:pt idx="2">
                  <c:v>6</c:v>
                </c:pt>
                <c:pt idx="3">
                  <c:v>22</c:v>
                </c:pt>
                <c:pt idx="4">
                  <c:v>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AB2-4E9A-BA6D-F3B89826B28E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423902623"/>
        <c:axId val="1173180991"/>
      </c:lineChart>
      <c:catAx>
        <c:axId val="14239026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173180991"/>
        <c:crosses val="autoZero"/>
        <c:auto val="1"/>
        <c:lblAlgn val="ctr"/>
        <c:lblOffset val="100"/>
        <c:noMultiLvlLbl val="0"/>
      </c:catAx>
      <c:valAx>
        <c:axId val="1173180991"/>
        <c:scaling>
          <c:orientation val="minMax"/>
          <c:max val="5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423902623"/>
        <c:crosses val="autoZero"/>
        <c:crossBetween val="between"/>
        <c:majorUnit val="20"/>
      </c:valAx>
      <c:valAx>
        <c:axId val="1114422383"/>
        <c:scaling>
          <c:orientation val="minMax"/>
          <c:max val="30"/>
          <c:min val="0"/>
        </c:scaling>
        <c:delete val="0"/>
        <c:axPos val="r"/>
        <c:numFmt formatCode="_(* #,##0_);_(* \(#,##0\);_(* &quot;-&quot;_);_(@_)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043298815"/>
        <c:crosses val="max"/>
        <c:crossBetween val="between"/>
        <c:majorUnit val="30"/>
      </c:valAx>
      <c:catAx>
        <c:axId val="1043298815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114422383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4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ko-KR"/>
              <a:t>Page view per session</a:t>
            </a:r>
            <a:endParaRPr lang="ko-KR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 alt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Monitor_PL!$C$210:$H$210</c:f>
              <c:strCache>
                <c:ptCount val="6"/>
                <c:pt idx="0">
                  <c:v>     Monitor Line up guide (Page view per session)</c:v>
                </c:pt>
              </c:strCache>
            </c:strRef>
          </c:tx>
          <c:spPr>
            <a:solidFill>
              <a:srgbClr val="F15628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(Monitor_PL!$R$192:$T$192,Monitor_PL!$I$73:$T$73)</c:f>
              <c:strCache>
                <c:ptCount val="15"/>
                <c:pt idx="0">
                  <c:v>Oct</c:v>
                </c:pt>
                <c:pt idx="1">
                  <c:v>Nov</c:v>
                </c:pt>
                <c:pt idx="2">
                  <c:v>Dec</c:v>
                </c:pt>
                <c:pt idx="3">
                  <c:v>Jan</c:v>
                </c:pt>
                <c:pt idx="4">
                  <c:v>Feb</c:v>
                </c:pt>
                <c:pt idx="5">
                  <c:v>Mar</c:v>
                </c:pt>
                <c:pt idx="6">
                  <c:v>Apr</c:v>
                </c:pt>
                <c:pt idx="7">
                  <c:v>May</c:v>
                </c:pt>
                <c:pt idx="8">
                  <c:v>Jun</c:v>
                </c:pt>
                <c:pt idx="9">
                  <c:v>Jul</c:v>
                </c:pt>
                <c:pt idx="10">
                  <c:v>Aug</c:v>
                </c:pt>
                <c:pt idx="11">
                  <c:v>Sep</c:v>
                </c:pt>
                <c:pt idx="12">
                  <c:v>Oct</c:v>
                </c:pt>
                <c:pt idx="13">
                  <c:v>Nov</c:v>
                </c:pt>
                <c:pt idx="14">
                  <c:v>Dec</c:v>
                </c:pt>
              </c:strCache>
            </c:strRef>
          </c:cat>
          <c:val>
            <c:numRef>
              <c:f>(Monitor_PL!$R$210:$T$210,Monitor_PL!$I$91:$T$91)</c:f>
              <c:numCache>
                <c:formatCode>_-* #,##0.00_-;\-* #,##0.00_-;_-* "-"_-;_-@_-</c:formatCode>
                <c:ptCount val="15"/>
                <c:pt idx="1">
                  <c:v>1</c:v>
                </c:pt>
                <c:pt idx="2">
                  <c:v>0.83333333333333337</c:v>
                </c:pt>
                <c:pt idx="3">
                  <c:v>1.1818181818181819</c:v>
                </c:pt>
                <c:pt idx="4">
                  <c:v>1.4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9D9-48B9-9880-3F827C8A2C9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14883039"/>
        <c:axId val="1011110415"/>
      </c:barChart>
      <c:catAx>
        <c:axId val="141488303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011110415"/>
        <c:crosses val="autoZero"/>
        <c:auto val="1"/>
        <c:lblAlgn val="ctr"/>
        <c:lblOffset val="100"/>
        <c:noMultiLvlLbl val="0"/>
      </c:catAx>
      <c:valAx>
        <c:axId val="1011110415"/>
        <c:scaling>
          <c:orientation val="minMax"/>
          <c:max val="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* #,##0.00_-;\-* #,##0.00_-;_-* &quot;-&quot;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414883039"/>
        <c:crosses val="autoZero"/>
        <c:crossBetween val="between"/>
        <c:majorUnit val="1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4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ko-KR"/>
              <a:t>Exit Rate</a:t>
            </a:r>
            <a:endParaRPr lang="ko-KR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 alt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Monitor_PL!$C$213:$H$213</c:f>
              <c:strCache>
                <c:ptCount val="6"/>
                <c:pt idx="0">
                  <c:v>     Micro</c:v>
                </c:pt>
              </c:strCache>
            </c:strRef>
          </c:tx>
          <c:spPr>
            <a:solidFill>
              <a:srgbClr val="5B6777"/>
            </a:solidFill>
            <a:ln>
              <a:noFill/>
            </a:ln>
            <a:effectLst/>
          </c:spPr>
          <c:invertIfNegative val="0"/>
          <c:cat>
            <c:strRef>
              <c:f>(Monitor_PL!$R$192:$T$192,Monitor_PL!$I$73:$T$73)</c:f>
              <c:strCache>
                <c:ptCount val="15"/>
                <c:pt idx="0">
                  <c:v>Oct</c:v>
                </c:pt>
                <c:pt idx="1">
                  <c:v>Nov</c:v>
                </c:pt>
                <c:pt idx="2">
                  <c:v>Dec</c:v>
                </c:pt>
                <c:pt idx="3">
                  <c:v>Jan</c:v>
                </c:pt>
                <c:pt idx="4">
                  <c:v>Feb</c:v>
                </c:pt>
                <c:pt idx="5">
                  <c:v>Mar</c:v>
                </c:pt>
                <c:pt idx="6">
                  <c:v>Apr</c:v>
                </c:pt>
                <c:pt idx="7">
                  <c:v>May</c:v>
                </c:pt>
                <c:pt idx="8">
                  <c:v>Jun</c:v>
                </c:pt>
                <c:pt idx="9">
                  <c:v>Jul</c:v>
                </c:pt>
                <c:pt idx="10">
                  <c:v>Aug</c:v>
                </c:pt>
                <c:pt idx="11">
                  <c:v>Sep</c:v>
                </c:pt>
                <c:pt idx="12">
                  <c:v>Oct</c:v>
                </c:pt>
                <c:pt idx="13">
                  <c:v>Nov</c:v>
                </c:pt>
                <c:pt idx="14">
                  <c:v>Dec</c:v>
                </c:pt>
              </c:strCache>
            </c:strRef>
          </c:cat>
          <c:val>
            <c:numRef>
              <c:f>(Monitor_PL!$R$213:$T$213,Monitor_PL!$I$94:$T$94)</c:f>
              <c:numCache>
                <c:formatCode>0.0%</c:formatCode>
                <c:ptCount val="15"/>
                <c:pt idx="1">
                  <c:v>0.35243902439024388</c:v>
                </c:pt>
                <c:pt idx="2">
                  <c:v>0.32827324478178366</c:v>
                </c:pt>
                <c:pt idx="3">
                  <c:v>0.56949152542372883</c:v>
                </c:pt>
                <c:pt idx="4">
                  <c:v>0.5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1E7-4DEC-A5C1-FD37FA9167BA}"/>
            </c:ext>
          </c:extLst>
        </c:ser>
        <c:ser>
          <c:idx val="1"/>
          <c:order val="1"/>
          <c:tx>
            <c:strRef>
              <c:f>Monitor_PL!$C$214</c:f>
              <c:strCache>
                <c:ptCount val="1"/>
                <c:pt idx="0">
                  <c:v>     Monitor Line up guide</c:v>
                </c:pt>
              </c:strCache>
            </c:strRef>
          </c:tx>
          <c:spPr>
            <a:solidFill>
              <a:srgbClr val="F15628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(Monitor_PL!$R$192:$T$192,Monitor_PL!$I$73:$T$73)</c:f>
              <c:strCache>
                <c:ptCount val="15"/>
                <c:pt idx="0">
                  <c:v>Oct</c:v>
                </c:pt>
                <c:pt idx="1">
                  <c:v>Nov</c:v>
                </c:pt>
                <c:pt idx="2">
                  <c:v>Dec</c:v>
                </c:pt>
                <c:pt idx="3">
                  <c:v>Jan</c:v>
                </c:pt>
                <c:pt idx="4">
                  <c:v>Feb</c:v>
                </c:pt>
                <c:pt idx="5">
                  <c:v>Mar</c:v>
                </c:pt>
                <c:pt idx="6">
                  <c:v>Apr</c:v>
                </c:pt>
                <c:pt idx="7">
                  <c:v>May</c:v>
                </c:pt>
                <c:pt idx="8">
                  <c:v>Jun</c:v>
                </c:pt>
                <c:pt idx="9">
                  <c:v>Jul</c:v>
                </c:pt>
                <c:pt idx="10">
                  <c:v>Aug</c:v>
                </c:pt>
                <c:pt idx="11">
                  <c:v>Sep</c:v>
                </c:pt>
                <c:pt idx="12">
                  <c:v>Oct</c:v>
                </c:pt>
                <c:pt idx="13">
                  <c:v>Nov</c:v>
                </c:pt>
                <c:pt idx="14">
                  <c:v>Dec</c:v>
                </c:pt>
              </c:strCache>
            </c:strRef>
          </c:cat>
          <c:val>
            <c:numRef>
              <c:f>(Monitor_PL!$R$214:$T$214,Monitor_PL!$I$95:$T$95)</c:f>
              <c:numCache>
                <c:formatCode>0.0%</c:formatCode>
                <c:ptCount val="15"/>
                <c:pt idx="1">
                  <c:v>0.2</c:v>
                </c:pt>
                <c:pt idx="2">
                  <c:v>0.5</c:v>
                </c:pt>
                <c:pt idx="3">
                  <c:v>0.40909090909090912</c:v>
                </c:pt>
                <c:pt idx="4">
                  <c:v>0.6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1E7-4DEC-A5C1-FD37FA9167B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25214207"/>
        <c:axId val="1017066511"/>
      </c:barChart>
      <c:catAx>
        <c:axId val="11252142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017066511"/>
        <c:crosses val="autoZero"/>
        <c:auto val="1"/>
        <c:lblAlgn val="ctr"/>
        <c:lblOffset val="100"/>
        <c:noMultiLvlLbl val="0"/>
      </c:catAx>
      <c:valAx>
        <c:axId val="1017066511"/>
        <c:scaling>
          <c:orientation val="minMax"/>
          <c:max val="0.9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125214207"/>
        <c:crosses val="autoZero"/>
        <c:crossBetween val="between"/>
        <c:majorUnit val="0.30000000000000004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4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ko-KR"/>
              <a:t>Total Click per Session</a:t>
            </a:r>
            <a:r>
              <a:rPr lang="en-US" altLang="ko-KR" baseline="0"/>
              <a:t> on Monitor Line up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Monitor_PL!$C$174:$H$174</c:f>
              <c:strCache>
                <c:ptCount val="6"/>
                <c:pt idx="0">
                  <c:v>     Total Click per Session on Monitor Line up</c:v>
                </c:pt>
              </c:strCache>
            </c:strRef>
          </c:tx>
          <c:spPr>
            <a:solidFill>
              <a:srgbClr val="F15628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(Monitor_PL!$R$192:$T$192,Monitor_PL!$I$73:$T$73)</c:f>
              <c:strCache>
                <c:ptCount val="15"/>
                <c:pt idx="0">
                  <c:v>Oct</c:v>
                </c:pt>
                <c:pt idx="1">
                  <c:v>Nov</c:v>
                </c:pt>
                <c:pt idx="2">
                  <c:v>Dec</c:v>
                </c:pt>
                <c:pt idx="3">
                  <c:v>Jan</c:v>
                </c:pt>
                <c:pt idx="4">
                  <c:v>Feb</c:v>
                </c:pt>
                <c:pt idx="5">
                  <c:v>Mar</c:v>
                </c:pt>
                <c:pt idx="6">
                  <c:v>Apr</c:v>
                </c:pt>
                <c:pt idx="7">
                  <c:v>May</c:v>
                </c:pt>
                <c:pt idx="8">
                  <c:v>Jun</c:v>
                </c:pt>
                <c:pt idx="9">
                  <c:v>Jul</c:v>
                </c:pt>
                <c:pt idx="10">
                  <c:v>Aug</c:v>
                </c:pt>
                <c:pt idx="11">
                  <c:v>Sep</c:v>
                </c:pt>
                <c:pt idx="12">
                  <c:v>Oct</c:v>
                </c:pt>
                <c:pt idx="13">
                  <c:v>Nov</c:v>
                </c:pt>
                <c:pt idx="14">
                  <c:v>Dec</c:v>
                </c:pt>
              </c:strCache>
            </c:strRef>
          </c:cat>
          <c:val>
            <c:numRef>
              <c:f>(Monitor_PL!$R$293:$T$293,Monitor_PL!$I$174:$T$174)</c:f>
              <c:numCache>
                <c:formatCode>_-* #,##0.00_-;\-* #,##0.00_-;_-* "-"_-;_-@_-</c:formatCode>
                <c:ptCount val="15"/>
                <c:pt idx="1">
                  <c:v>1.2</c:v>
                </c:pt>
                <c:pt idx="2">
                  <c:v>2.1666666666666665</c:v>
                </c:pt>
                <c:pt idx="3">
                  <c:v>3.6818181818181817</c:v>
                </c:pt>
                <c:pt idx="4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464-4916-A316-9DA764D089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101048335"/>
        <c:axId val="2101710639"/>
      </c:barChart>
      <c:catAx>
        <c:axId val="210104833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2101710639"/>
        <c:crosses val="autoZero"/>
        <c:auto val="1"/>
        <c:lblAlgn val="ctr"/>
        <c:lblOffset val="100"/>
        <c:noMultiLvlLbl val="0"/>
      </c:catAx>
      <c:valAx>
        <c:axId val="21017106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* #,##0.00_-;\-* #,##0.00_-;_-* &quot;-&quot;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2101048335"/>
        <c:crosses val="autoZero"/>
        <c:crossBetween val="between"/>
        <c:majorUnit val="3.5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5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Monitor_PL!$C$294:$H$294</c:f>
              <c:strCache>
                <c:ptCount val="6"/>
                <c:pt idx="0">
                  <c:v>     Contents Click per Session on Monitor Line up</c:v>
                </c:pt>
              </c:strCache>
            </c:strRef>
          </c:tx>
          <c:spPr>
            <a:solidFill>
              <a:srgbClr val="F15628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(Monitor_PL!$R$192:$T$192,Monitor_PL!$I$73:$T$73)</c:f>
              <c:strCache>
                <c:ptCount val="15"/>
                <c:pt idx="0">
                  <c:v>Oct</c:v>
                </c:pt>
                <c:pt idx="1">
                  <c:v>Nov</c:v>
                </c:pt>
                <c:pt idx="2">
                  <c:v>Dec</c:v>
                </c:pt>
                <c:pt idx="3">
                  <c:v>Jan</c:v>
                </c:pt>
                <c:pt idx="4">
                  <c:v>Feb</c:v>
                </c:pt>
                <c:pt idx="5">
                  <c:v>Mar</c:v>
                </c:pt>
                <c:pt idx="6">
                  <c:v>Apr</c:v>
                </c:pt>
                <c:pt idx="7">
                  <c:v>May</c:v>
                </c:pt>
                <c:pt idx="8">
                  <c:v>Jun</c:v>
                </c:pt>
                <c:pt idx="9">
                  <c:v>Jul</c:v>
                </c:pt>
                <c:pt idx="10">
                  <c:v>Aug</c:v>
                </c:pt>
                <c:pt idx="11">
                  <c:v>Sep</c:v>
                </c:pt>
                <c:pt idx="12">
                  <c:v>Oct</c:v>
                </c:pt>
                <c:pt idx="13">
                  <c:v>Nov</c:v>
                </c:pt>
                <c:pt idx="14">
                  <c:v>Dec</c:v>
                </c:pt>
              </c:strCache>
            </c:strRef>
          </c:cat>
          <c:val>
            <c:numRef>
              <c:f>(Monitor_PL!$R$294:$T$294,Monitor_PL!$I$175:$T$175)</c:f>
              <c:numCache>
                <c:formatCode>0.00</c:formatCode>
                <c:ptCount val="15"/>
                <c:pt idx="1">
                  <c:v>1.8</c:v>
                </c:pt>
                <c:pt idx="2">
                  <c:v>0.16666666666666666</c:v>
                </c:pt>
                <c:pt idx="3">
                  <c:v>1.9090909090909092</c:v>
                </c:pt>
                <c:pt idx="4">
                  <c:v>0.2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907-4375-A5B5-D51CE6C9D20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26196959"/>
        <c:axId val="1414583055"/>
      </c:barChart>
      <c:catAx>
        <c:axId val="4261969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414583055"/>
        <c:crosses val="autoZero"/>
        <c:auto val="1"/>
        <c:lblAlgn val="ctr"/>
        <c:lblOffset val="100"/>
        <c:noMultiLvlLbl val="0"/>
      </c:catAx>
      <c:valAx>
        <c:axId val="14145830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* #,##0.00_-;\-* #,##0.00_-;_-* &quot;-&quot;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426196959"/>
        <c:crosses val="autoZero"/>
        <c:crossBetween val="between"/>
        <c:majorUnit val="0.60000000000000009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5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ko-KR"/>
              <a:t>PLP Conversion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Monitor_PL!$C$298</c:f>
              <c:strCache>
                <c:ptCount val="1"/>
                <c:pt idx="0">
                  <c:v>PLP Conversion</c:v>
                </c:pt>
              </c:strCache>
            </c:strRef>
          </c:tx>
          <c:spPr>
            <a:solidFill>
              <a:srgbClr val="F15628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(Monitor_PL!$R$192:$T$192,Monitor_PL!$I$73:$T$73)</c:f>
              <c:strCache>
                <c:ptCount val="15"/>
                <c:pt idx="0">
                  <c:v>Oct</c:v>
                </c:pt>
                <c:pt idx="1">
                  <c:v>Nov</c:v>
                </c:pt>
                <c:pt idx="2">
                  <c:v>Dec</c:v>
                </c:pt>
                <c:pt idx="3">
                  <c:v>Jan</c:v>
                </c:pt>
                <c:pt idx="4">
                  <c:v>Feb</c:v>
                </c:pt>
                <c:pt idx="5">
                  <c:v>Mar</c:v>
                </c:pt>
                <c:pt idx="6">
                  <c:v>Apr</c:v>
                </c:pt>
                <c:pt idx="7">
                  <c:v>May</c:v>
                </c:pt>
                <c:pt idx="8">
                  <c:v>Jun</c:v>
                </c:pt>
                <c:pt idx="9">
                  <c:v>Jul</c:v>
                </c:pt>
                <c:pt idx="10">
                  <c:v>Aug</c:v>
                </c:pt>
                <c:pt idx="11">
                  <c:v>Sep</c:v>
                </c:pt>
                <c:pt idx="12">
                  <c:v>Oct</c:v>
                </c:pt>
                <c:pt idx="13">
                  <c:v>Nov</c:v>
                </c:pt>
                <c:pt idx="14">
                  <c:v>Dec</c:v>
                </c:pt>
              </c:strCache>
            </c:strRef>
          </c:cat>
          <c:val>
            <c:numRef>
              <c:f>(Monitor_PL!$R$298:$T$298,Monitor_PL!$I$179:$T$179)</c:f>
              <c:numCache>
                <c:formatCode>0.00%</c:formatCode>
                <c:ptCount val="15"/>
                <c:pt idx="1">
                  <c:v>0</c:v>
                </c:pt>
                <c:pt idx="2">
                  <c:v>0.33333333333333331</c:v>
                </c:pt>
                <c:pt idx="3">
                  <c:v>0.16666666666666666</c:v>
                </c:pt>
                <c:pt idx="4">
                  <c:v>0.4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830-4947-80E1-3BF7F3411B0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04165903"/>
        <c:axId val="434323967"/>
      </c:barChart>
      <c:catAx>
        <c:axId val="404165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434323967"/>
        <c:crosses val="autoZero"/>
        <c:auto val="1"/>
        <c:lblAlgn val="ctr"/>
        <c:lblOffset val="100"/>
        <c:noMultiLvlLbl val="0"/>
      </c:catAx>
      <c:valAx>
        <c:axId val="434323967"/>
        <c:scaling>
          <c:orientation val="minMax"/>
          <c:max val="0.60000000000000009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404165903"/>
        <c:crosses val="autoZero"/>
        <c:crossBetween val="between"/>
        <c:majorUnit val="0.30000000000000004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5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Monitor_PL!$C$299</c:f>
              <c:strCache>
                <c:ptCount val="1"/>
                <c:pt idx="0">
                  <c:v>Product Conversion</c:v>
                </c:pt>
              </c:strCache>
            </c:strRef>
          </c:tx>
          <c:spPr>
            <a:solidFill>
              <a:srgbClr val="F15628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(Monitor_PL!$R$192:$T$192,Monitor_PL!$I$73:$T$73)</c:f>
              <c:strCache>
                <c:ptCount val="15"/>
                <c:pt idx="0">
                  <c:v>Oct</c:v>
                </c:pt>
                <c:pt idx="1">
                  <c:v>Nov</c:v>
                </c:pt>
                <c:pt idx="2">
                  <c:v>Dec</c:v>
                </c:pt>
                <c:pt idx="3">
                  <c:v>Jan</c:v>
                </c:pt>
                <c:pt idx="4">
                  <c:v>Feb</c:v>
                </c:pt>
                <c:pt idx="5">
                  <c:v>Mar</c:v>
                </c:pt>
                <c:pt idx="6">
                  <c:v>Apr</c:v>
                </c:pt>
                <c:pt idx="7">
                  <c:v>May</c:v>
                </c:pt>
                <c:pt idx="8">
                  <c:v>Jun</c:v>
                </c:pt>
                <c:pt idx="9">
                  <c:v>Jul</c:v>
                </c:pt>
                <c:pt idx="10">
                  <c:v>Aug</c:v>
                </c:pt>
                <c:pt idx="11">
                  <c:v>Sep</c:v>
                </c:pt>
                <c:pt idx="12">
                  <c:v>Oct</c:v>
                </c:pt>
                <c:pt idx="13">
                  <c:v>Nov</c:v>
                </c:pt>
                <c:pt idx="14">
                  <c:v>Dec</c:v>
                </c:pt>
              </c:strCache>
            </c:strRef>
          </c:cat>
          <c:val>
            <c:numRef>
              <c:f>(Monitor_PL!$R$299:$T$299,Monitor_PL!$I$180:$T$180)</c:f>
              <c:numCache>
                <c:formatCode>0.00%</c:formatCode>
                <c:ptCount val="15"/>
                <c:pt idx="1">
                  <c:v>0</c:v>
                </c:pt>
                <c:pt idx="2">
                  <c:v>0.33333333333333331</c:v>
                </c:pt>
                <c:pt idx="3">
                  <c:v>0.1111111111111111</c:v>
                </c:pt>
                <c:pt idx="4">
                  <c:v>0.4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10E-4A7B-8389-86C5EB89B0BD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827387071"/>
        <c:axId val="1011109999"/>
      </c:barChart>
      <c:catAx>
        <c:axId val="182738707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011109999"/>
        <c:crosses val="autoZero"/>
        <c:auto val="1"/>
        <c:lblAlgn val="ctr"/>
        <c:lblOffset val="100"/>
        <c:noMultiLvlLbl val="0"/>
      </c:catAx>
      <c:valAx>
        <c:axId val="1011109999"/>
        <c:scaling>
          <c:orientation val="minMax"/>
          <c:max val="0.60000000000000009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827387071"/>
        <c:crosses val="autoZero"/>
        <c:crossBetween val="between"/>
        <c:majorUnit val="0.30000000000000004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5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Monitor_PL!$C$303</c:f>
              <c:strCache>
                <c:ptCount val="1"/>
                <c:pt idx="0">
                  <c:v>Purchase Intent Conversion</c:v>
                </c:pt>
              </c:strCache>
            </c:strRef>
          </c:tx>
          <c:spPr>
            <a:solidFill>
              <a:srgbClr val="F15628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(Monitor_PL!$R$192:$T$192,Monitor_PL!$I$73:$T$73)</c:f>
              <c:strCache>
                <c:ptCount val="15"/>
                <c:pt idx="0">
                  <c:v>Oct</c:v>
                </c:pt>
                <c:pt idx="1">
                  <c:v>Nov</c:v>
                </c:pt>
                <c:pt idx="2">
                  <c:v>Dec</c:v>
                </c:pt>
                <c:pt idx="3">
                  <c:v>Jan</c:v>
                </c:pt>
                <c:pt idx="4">
                  <c:v>Feb</c:v>
                </c:pt>
                <c:pt idx="5">
                  <c:v>Mar</c:v>
                </c:pt>
                <c:pt idx="6">
                  <c:v>Apr</c:v>
                </c:pt>
                <c:pt idx="7">
                  <c:v>May</c:v>
                </c:pt>
                <c:pt idx="8">
                  <c:v>Jun</c:v>
                </c:pt>
                <c:pt idx="9">
                  <c:v>Jul</c:v>
                </c:pt>
                <c:pt idx="10">
                  <c:v>Aug</c:v>
                </c:pt>
                <c:pt idx="11">
                  <c:v>Sep</c:v>
                </c:pt>
                <c:pt idx="12">
                  <c:v>Oct</c:v>
                </c:pt>
                <c:pt idx="13">
                  <c:v>Nov</c:v>
                </c:pt>
                <c:pt idx="14">
                  <c:v>Dec</c:v>
                </c:pt>
              </c:strCache>
            </c:strRef>
          </c:cat>
          <c:val>
            <c:numRef>
              <c:f>(Monitor_PL!$R$303:$T$303,Monitor_PL!$I$185:$T$185)</c:f>
              <c:numCache>
                <c:formatCode>0.00%</c:formatCode>
                <c:ptCount val="15"/>
                <c:pt idx="1">
                  <c:v>0</c:v>
                </c:pt>
                <c:pt idx="2">
                  <c:v>0.33333333333333331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686-48F1-8BDB-F115136765C4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2095793407"/>
        <c:axId val="1173182655"/>
      </c:barChart>
      <c:catAx>
        <c:axId val="20957934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173182655"/>
        <c:crosses val="autoZero"/>
        <c:auto val="1"/>
        <c:lblAlgn val="ctr"/>
        <c:lblOffset val="100"/>
        <c:noMultiLvlLbl val="0"/>
      </c:catAx>
      <c:valAx>
        <c:axId val="1173182655"/>
        <c:scaling>
          <c:orientation val="minMax"/>
          <c:max val="5.000000000000001E-2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2095793407"/>
        <c:crosses val="autoZero"/>
        <c:crossBetween val="between"/>
        <c:majorUnit val="2.0000000000000004E-2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5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Monitor_PL!$C$96</c:f>
              <c:strCache>
                <c:ptCount val="1"/>
                <c:pt idx="0">
                  <c:v>Avg. Session Duration (sec.)</c:v>
                </c:pt>
              </c:strCache>
            </c:strRef>
          </c:tx>
          <c:spPr>
            <a:ln w="28575" cap="rnd">
              <a:solidFill>
                <a:srgbClr val="F15628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(Monitor_PL!$S$192:$T$192,Monitor_PL!$I$73:$T$73)</c:f>
              <c:strCache>
                <c:ptCount val="14"/>
                <c:pt idx="0">
                  <c:v>Nov</c:v>
                </c:pt>
                <c:pt idx="1">
                  <c:v>Dec</c:v>
                </c:pt>
                <c:pt idx="2">
                  <c:v>Jan</c:v>
                </c:pt>
                <c:pt idx="3">
                  <c:v>Feb</c:v>
                </c:pt>
                <c:pt idx="4">
                  <c:v>Mar</c:v>
                </c:pt>
                <c:pt idx="5">
                  <c:v>Apr</c:v>
                </c:pt>
                <c:pt idx="6">
                  <c:v>May</c:v>
                </c:pt>
                <c:pt idx="7">
                  <c:v>Jun</c:v>
                </c:pt>
                <c:pt idx="8">
                  <c:v>Jul</c:v>
                </c:pt>
                <c:pt idx="9">
                  <c:v>Aug</c:v>
                </c:pt>
                <c:pt idx="10">
                  <c:v>Sep</c:v>
                </c:pt>
                <c:pt idx="11">
                  <c:v>Oct</c:v>
                </c:pt>
                <c:pt idx="12">
                  <c:v>Nov</c:v>
                </c:pt>
                <c:pt idx="13">
                  <c:v>Dec</c:v>
                </c:pt>
              </c:strCache>
            </c:strRef>
          </c:cat>
          <c:val>
            <c:numRef>
              <c:f>(Monitor_PL!$S$215:$T$215,Monitor_PL!$I$96:$T$96)</c:f>
              <c:numCache>
                <c:formatCode>_(* #,##0_);_(* \(#,##0\);_(* "-"_);_(@_)</c:formatCode>
                <c:ptCount val="14"/>
                <c:pt idx="0">
                  <c:v>28</c:v>
                </c:pt>
                <c:pt idx="1">
                  <c:v>1</c:v>
                </c:pt>
                <c:pt idx="2">
                  <c:v>198</c:v>
                </c:pt>
                <c:pt idx="3">
                  <c:v>61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7DB-430C-BE48-C009FC52B4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08256688"/>
        <c:axId val="308260528"/>
      </c:lineChart>
      <c:catAx>
        <c:axId val="3082566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308260528"/>
        <c:crosses val="autoZero"/>
        <c:auto val="1"/>
        <c:lblAlgn val="ctr"/>
        <c:lblOffset val="100"/>
        <c:noMultiLvlLbl val="0"/>
      </c:catAx>
      <c:valAx>
        <c:axId val="3082605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30825668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5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TV_ES!$C$295</c:f>
              <c:strCache>
                <c:ptCount val="1"/>
                <c:pt idx="0">
                  <c:v>     Contents Click per Session on TV Line up</c:v>
                </c:pt>
              </c:strCache>
            </c:strRef>
          </c:tx>
          <c:spPr>
            <a:solidFill>
              <a:srgbClr val="F15628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(TV_ES!$R$195:$T$195,TV_ES!$I$78:$T$78)</c:f>
              <c:strCache>
                <c:ptCount val="15"/>
                <c:pt idx="0">
                  <c:v>Oct</c:v>
                </c:pt>
                <c:pt idx="1">
                  <c:v>Nov</c:v>
                </c:pt>
                <c:pt idx="2">
                  <c:v>Dec</c:v>
                </c:pt>
                <c:pt idx="3">
                  <c:v>Jan</c:v>
                </c:pt>
                <c:pt idx="4">
                  <c:v>Feb</c:v>
                </c:pt>
                <c:pt idx="5">
                  <c:v>Mar</c:v>
                </c:pt>
                <c:pt idx="6">
                  <c:v>Apr</c:v>
                </c:pt>
                <c:pt idx="7">
                  <c:v>May</c:v>
                </c:pt>
                <c:pt idx="8">
                  <c:v>Jun</c:v>
                </c:pt>
                <c:pt idx="9">
                  <c:v>Jul</c:v>
                </c:pt>
                <c:pt idx="10">
                  <c:v>Aug</c:v>
                </c:pt>
                <c:pt idx="11">
                  <c:v>Sep</c:v>
                </c:pt>
                <c:pt idx="12">
                  <c:v>Oct</c:v>
                </c:pt>
                <c:pt idx="13">
                  <c:v>Nov</c:v>
                </c:pt>
                <c:pt idx="14">
                  <c:v>Dec</c:v>
                </c:pt>
              </c:strCache>
            </c:strRef>
          </c:cat>
          <c:val>
            <c:numRef>
              <c:f>(TV_ES!$R$295:$T$295,TV_ES!$I$178:$T$178)</c:f>
              <c:numCache>
                <c:formatCode>0.00</c:formatCode>
                <c:ptCount val="15"/>
                <c:pt idx="1">
                  <c:v>0.6</c:v>
                </c:pt>
                <c:pt idx="2">
                  <c:v>0.82</c:v>
                </c:pt>
                <c:pt idx="3">
                  <c:v>1.1016597510373445</c:v>
                </c:pt>
                <c:pt idx="4">
                  <c:v>0.82382133995037221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09E-4B34-BA57-957EA1BBEB2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68883823"/>
        <c:axId val="413634143"/>
      </c:barChart>
      <c:catAx>
        <c:axId val="11688838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413634143"/>
        <c:crosses val="autoZero"/>
        <c:auto val="1"/>
        <c:lblAlgn val="ctr"/>
        <c:lblOffset val="100"/>
        <c:noMultiLvlLbl val="0"/>
      </c:catAx>
      <c:valAx>
        <c:axId val="413634143"/>
        <c:scaling>
          <c:orientation val="minMax"/>
          <c:max val="2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* #,##0.00_-;\-* #,##0.00_-;_-* &quot;-&quot;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168883823"/>
        <c:crosses val="autoZero"/>
        <c:crossBetween val="between"/>
        <c:majorUnit val="1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5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TV_ES!$C$299</c:f>
              <c:strCache>
                <c:ptCount val="1"/>
                <c:pt idx="0">
                  <c:v>PLP Conversion</c:v>
                </c:pt>
              </c:strCache>
            </c:strRef>
          </c:tx>
          <c:spPr>
            <a:solidFill>
              <a:srgbClr val="F15628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(TV_ES!$R$195:$T$195,TV_ES!$I$78:$T$78)</c:f>
              <c:strCache>
                <c:ptCount val="15"/>
                <c:pt idx="0">
                  <c:v>Oct</c:v>
                </c:pt>
                <c:pt idx="1">
                  <c:v>Nov</c:v>
                </c:pt>
                <c:pt idx="2">
                  <c:v>Dec</c:v>
                </c:pt>
                <c:pt idx="3">
                  <c:v>Jan</c:v>
                </c:pt>
                <c:pt idx="4">
                  <c:v>Feb</c:v>
                </c:pt>
                <c:pt idx="5">
                  <c:v>Mar</c:v>
                </c:pt>
                <c:pt idx="6">
                  <c:v>Apr</c:v>
                </c:pt>
                <c:pt idx="7">
                  <c:v>May</c:v>
                </c:pt>
                <c:pt idx="8">
                  <c:v>Jun</c:v>
                </c:pt>
                <c:pt idx="9">
                  <c:v>Jul</c:v>
                </c:pt>
                <c:pt idx="10">
                  <c:v>Aug</c:v>
                </c:pt>
                <c:pt idx="11">
                  <c:v>Sep</c:v>
                </c:pt>
                <c:pt idx="12">
                  <c:v>Oct</c:v>
                </c:pt>
                <c:pt idx="13">
                  <c:v>Nov</c:v>
                </c:pt>
                <c:pt idx="14">
                  <c:v>Dec</c:v>
                </c:pt>
              </c:strCache>
            </c:strRef>
          </c:cat>
          <c:val>
            <c:numRef>
              <c:f>(TV_ES!$R$299:$T$299,TV_ES!$I$182:$T$182)</c:f>
              <c:numCache>
                <c:formatCode>0.00%</c:formatCode>
                <c:ptCount val="15"/>
                <c:pt idx="1">
                  <c:v>0.32432432432432434</c:v>
                </c:pt>
                <c:pt idx="2">
                  <c:v>0.51578947368421058</c:v>
                </c:pt>
                <c:pt idx="3">
                  <c:v>0.57582938388625593</c:v>
                </c:pt>
                <c:pt idx="4">
                  <c:v>0.49570200573065903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8ED-46FA-B923-9009ADA374A9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045622639"/>
        <c:axId val="1119779679"/>
      </c:barChart>
      <c:catAx>
        <c:axId val="104562263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119779679"/>
        <c:crosses val="autoZero"/>
        <c:auto val="1"/>
        <c:lblAlgn val="ctr"/>
        <c:lblOffset val="100"/>
        <c:noMultiLvlLbl val="0"/>
      </c:catAx>
      <c:valAx>
        <c:axId val="1119779679"/>
        <c:scaling>
          <c:orientation val="minMax"/>
          <c:max val="0.60000000000000009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045622639"/>
        <c:crosses val="autoZero"/>
        <c:crossBetween val="between"/>
        <c:majorUnit val="0.2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5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TV_ES!$C$300</c:f>
              <c:strCache>
                <c:ptCount val="1"/>
                <c:pt idx="0">
                  <c:v>Product Conversion</c:v>
                </c:pt>
              </c:strCache>
            </c:strRef>
          </c:tx>
          <c:spPr>
            <a:solidFill>
              <a:srgbClr val="F15628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(TV_ES!$R$195:$T$195,TV_ES!$I$78:$T$78)</c:f>
              <c:strCache>
                <c:ptCount val="15"/>
                <c:pt idx="0">
                  <c:v>Oct</c:v>
                </c:pt>
                <c:pt idx="1">
                  <c:v>Nov</c:v>
                </c:pt>
                <c:pt idx="2">
                  <c:v>Dec</c:v>
                </c:pt>
                <c:pt idx="3">
                  <c:v>Jan</c:v>
                </c:pt>
                <c:pt idx="4">
                  <c:v>Feb</c:v>
                </c:pt>
                <c:pt idx="5">
                  <c:v>Mar</c:v>
                </c:pt>
                <c:pt idx="6">
                  <c:v>Apr</c:v>
                </c:pt>
                <c:pt idx="7">
                  <c:v>May</c:v>
                </c:pt>
                <c:pt idx="8">
                  <c:v>Jun</c:v>
                </c:pt>
                <c:pt idx="9">
                  <c:v>Jul</c:v>
                </c:pt>
                <c:pt idx="10">
                  <c:v>Aug</c:v>
                </c:pt>
                <c:pt idx="11">
                  <c:v>Sep</c:v>
                </c:pt>
                <c:pt idx="12">
                  <c:v>Oct</c:v>
                </c:pt>
                <c:pt idx="13">
                  <c:v>Nov</c:v>
                </c:pt>
                <c:pt idx="14">
                  <c:v>Dec</c:v>
                </c:pt>
              </c:strCache>
            </c:strRef>
          </c:cat>
          <c:val>
            <c:numRef>
              <c:f>(TV_ES!$R$300:$T$300,TV_ES!$I$183:$T$183)</c:f>
              <c:numCache>
                <c:formatCode>0.00%</c:formatCode>
                <c:ptCount val="15"/>
                <c:pt idx="1">
                  <c:v>0.24324324324324326</c:v>
                </c:pt>
                <c:pt idx="2">
                  <c:v>0.28421052631578947</c:v>
                </c:pt>
                <c:pt idx="3">
                  <c:v>0.45734597156398105</c:v>
                </c:pt>
                <c:pt idx="4">
                  <c:v>0.33810888252148996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1B8-4B78-B29A-2758659A0450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404165903"/>
        <c:axId val="1018622735"/>
      </c:barChart>
      <c:catAx>
        <c:axId val="404165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018622735"/>
        <c:crosses val="autoZero"/>
        <c:auto val="1"/>
        <c:lblAlgn val="ctr"/>
        <c:lblOffset val="100"/>
        <c:noMultiLvlLbl val="0"/>
      </c:catAx>
      <c:valAx>
        <c:axId val="1018622735"/>
        <c:scaling>
          <c:orientation val="minMax"/>
          <c:max val="0.60000000000000009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404165903"/>
        <c:crosses val="autoZero"/>
        <c:crossBetween val="between"/>
        <c:majorUnit val="0.2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5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TV_ES!$C$304</c:f>
              <c:strCache>
                <c:ptCount val="1"/>
                <c:pt idx="0">
                  <c:v>Purchase Intent Conversion</c:v>
                </c:pt>
              </c:strCache>
            </c:strRef>
          </c:tx>
          <c:spPr>
            <a:solidFill>
              <a:srgbClr val="F15628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(TV_ES!$R$195:$T$195,TV_ES!$I$78:$T$78)</c:f>
              <c:strCache>
                <c:ptCount val="15"/>
                <c:pt idx="0">
                  <c:v>Oct</c:v>
                </c:pt>
                <c:pt idx="1">
                  <c:v>Nov</c:v>
                </c:pt>
                <c:pt idx="2">
                  <c:v>Dec</c:v>
                </c:pt>
                <c:pt idx="3">
                  <c:v>Jan</c:v>
                </c:pt>
                <c:pt idx="4">
                  <c:v>Feb</c:v>
                </c:pt>
                <c:pt idx="5">
                  <c:v>Mar</c:v>
                </c:pt>
                <c:pt idx="6">
                  <c:v>Apr</c:v>
                </c:pt>
                <c:pt idx="7">
                  <c:v>May</c:v>
                </c:pt>
                <c:pt idx="8">
                  <c:v>Jun</c:v>
                </c:pt>
                <c:pt idx="9">
                  <c:v>Jul</c:v>
                </c:pt>
                <c:pt idx="10">
                  <c:v>Aug</c:v>
                </c:pt>
                <c:pt idx="11">
                  <c:v>Sep</c:v>
                </c:pt>
                <c:pt idx="12">
                  <c:v>Oct</c:v>
                </c:pt>
                <c:pt idx="13">
                  <c:v>Nov</c:v>
                </c:pt>
                <c:pt idx="14">
                  <c:v>Dec</c:v>
                </c:pt>
              </c:strCache>
            </c:strRef>
          </c:cat>
          <c:val>
            <c:numRef>
              <c:f>(TV_ES!$R$305:$T$305,TV_ES!$I$188:$T$188)</c:f>
              <c:numCache>
                <c:formatCode>0.00%</c:formatCode>
                <c:ptCount val="15"/>
                <c:pt idx="1">
                  <c:v>5.4054054054054057E-2</c:v>
                </c:pt>
                <c:pt idx="2">
                  <c:v>4.2105263157894736E-2</c:v>
                </c:pt>
                <c:pt idx="3">
                  <c:v>2.132701421800948E-2</c:v>
                </c:pt>
                <c:pt idx="4">
                  <c:v>2.865329512893983E-2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9BD-422D-B2A8-95DEE4E92805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413914463"/>
        <c:axId val="1009796495"/>
      </c:barChart>
      <c:catAx>
        <c:axId val="4139144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009796495"/>
        <c:crosses val="autoZero"/>
        <c:auto val="1"/>
        <c:lblAlgn val="ctr"/>
        <c:lblOffset val="100"/>
        <c:noMultiLvlLbl val="0"/>
      </c:catAx>
      <c:valAx>
        <c:axId val="10097964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413914463"/>
        <c:crosses val="autoZero"/>
        <c:crossBetween val="between"/>
        <c:majorUnit val="3.0000000000000006E-2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5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ko-KR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     Total Click per Session on TV Line up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TV_ES!$C$294:$H$294</c:f>
              <c:strCache>
                <c:ptCount val="6"/>
                <c:pt idx="0">
                  <c:v>     Total Click per Session on TV Line up</c:v>
                </c:pt>
              </c:strCache>
            </c:strRef>
          </c:tx>
          <c:spPr>
            <a:solidFill>
              <a:srgbClr val="F15628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(TV_ES!$R$195:$T$195,TV_ES!$I$78:$T$78)</c:f>
              <c:strCache>
                <c:ptCount val="15"/>
                <c:pt idx="0">
                  <c:v>Oct</c:v>
                </c:pt>
                <c:pt idx="1">
                  <c:v>Nov</c:v>
                </c:pt>
                <c:pt idx="2">
                  <c:v>Dec</c:v>
                </c:pt>
                <c:pt idx="3">
                  <c:v>Jan</c:v>
                </c:pt>
                <c:pt idx="4">
                  <c:v>Feb</c:v>
                </c:pt>
                <c:pt idx="5">
                  <c:v>Mar</c:v>
                </c:pt>
                <c:pt idx="6">
                  <c:v>Apr</c:v>
                </c:pt>
                <c:pt idx="7">
                  <c:v>May</c:v>
                </c:pt>
                <c:pt idx="8">
                  <c:v>Jun</c:v>
                </c:pt>
                <c:pt idx="9">
                  <c:v>Jul</c:v>
                </c:pt>
                <c:pt idx="10">
                  <c:v>Aug</c:v>
                </c:pt>
                <c:pt idx="11">
                  <c:v>Sep</c:v>
                </c:pt>
                <c:pt idx="12">
                  <c:v>Oct</c:v>
                </c:pt>
                <c:pt idx="13">
                  <c:v>Nov</c:v>
                </c:pt>
                <c:pt idx="14">
                  <c:v>Dec</c:v>
                </c:pt>
              </c:strCache>
            </c:strRef>
          </c:cat>
          <c:val>
            <c:numRef>
              <c:f>(TV_ES!$R$294:$T$294,TV_ES!$I$177:$T$177)</c:f>
              <c:numCache>
                <c:formatCode>_-* #,##0.00_-;\-* #,##0.00_-;_-* "-"_-;_-@_-</c:formatCode>
                <c:ptCount val="15"/>
                <c:pt idx="1">
                  <c:v>1.9750000000000001</c:v>
                </c:pt>
                <c:pt idx="2">
                  <c:v>2.81</c:v>
                </c:pt>
                <c:pt idx="3">
                  <c:v>3.2697095435684647</c:v>
                </c:pt>
                <c:pt idx="4">
                  <c:v>2.967741935483871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51E-49DC-A820-291CF1201A53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811147167"/>
        <c:axId val="1039781903"/>
      </c:barChart>
      <c:catAx>
        <c:axId val="18111471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039781903"/>
        <c:crosses val="autoZero"/>
        <c:auto val="1"/>
        <c:lblAlgn val="ctr"/>
        <c:lblOffset val="100"/>
        <c:noMultiLvlLbl val="0"/>
      </c:catAx>
      <c:valAx>
        <c:axId val="10397819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* #,##0.00_-;\-* #,##0.00_-;_-* &quot;-&quot;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811147167"/>
        <c:crosses val="autoZero"/>
        <c:crossBetween val="between"/>
        <c:majorUnit val="3"/>
      </c:valAx>
    </c:plotArea>
    <c:legend>
      <c:legendPos val="b"/>
      <c:overlay val="0"/>
    </c:legend>
    <c:plotVisOnly val="1"/>
    <c:dispBlanksAs val="gap"/>
    <c:showDLblsOverMax val="0"/>
    <c:extLst/>
  </c:chart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6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ko-KR"/>
              <a:t>Session</a:t>
            </a:r>
            <a:endParaRPr lang="ko-KR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 alt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1"/>
          <c:order val="1"/>
          <c:tx>
            <c:strRef>
              <c:f>TV_ES!$C$88</c:f>
              <c:strCache>
                <c:ptCount val="1"/>
                <c:pt idx="0">
                  <c:v>          Organic</c:v>
                </c:pt>
              </c:strCache>
            </c:strRef>
          </c:tx>
          <c:spPr>
            <a:solidFill>
              <a:srgbClr val="F15628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(TV_ES!$I$78:$T$78,TV_ES!$I$195:$T$195)</c:f>
              <c:strCache>
                <c:ptCount val="24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  <c:pt idx="12">
                  <c:v>Jan</c:v>
                </c:pt>
                <c:pt idx="13">
                  <c:v>Feb</c:v>
                </c:pt>
                <c:pt idx="14">
                  <c:v>Mar</c:v>
                </c:pt>
                <c:pt idx="15">
                  <c:v>Apr</c:v>
                </c:pt>
                <c:pt idx="16">
                  <c:v>May</c:v>
                </c:pt>
                <c:pt idx="17">
                  <c:v>Jun</c:v>
                </c:pt>
                <c:pt idx="18">
                  <c:v>Jul</c:v>
                </c:pt>
                <c:pt idx="19">
                  <c:v>Aug</c:v>
                </c:pt>
                <c:pt idx="20">
                  <c:v>Sep</c:v>
                </c:pt>
                <c:pt idx="21">
                  <c:v>Oct</c:v>
                </c:pt>
                <c:pt idx="22">
                  <c:v>Nov</c:v>
                </c:pt>
                <c:pt idx="23">
                  <c:v>Dec</c:v>
                </c:pt>
              </c:strCache>
            </c:strRef>
          </c:cat>
          <c:val>
            <c:numRef>
              <c:f>(TV_ES!$R$205:$T$205,TV_ES!$I$88:$T$88)</c:f>
              <c:numCache>
                <c:formatCode>_(* #,##0_);_(* \(#,##0\);_(* "-"_);_(@_)</c:formatCode>
                <c:ptCount val="15"/>
                <c:pt idx="1">
                  <c:v>11</c:v>
                </c:pt>
                <c:pt idx="2">
                  <c:v>28</c:v>
                </c:pt>
                <c:pt idx="3">
                  <c:v>107</c:v>
                </c:pt>
                <c:pt idx="4">
                  <c:v>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7EB-4480-9643-5252CFE3F8C1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19"/>
        <c:axId val="1847080704"/>
        <c:axId val="1847086464"/>
      </c:barChart>
      <c:lineChart>
        <c:grouping val="standard"/>
        <c:varyColors val="0"/>
        <c:ser>
          <c:idx val="0"/>
          <c:order val="0"/>
          <c:tx>
            <c:strRef>
              <c:f>TV_ES!$C$85</c:f>
              <c:strCache>
                <c:ptCount val="1"/>
                <c:pt idx="0">
                  <c:v>     TV Lineup (Session)</c:v>
                </c:pt>
              </c:strCache>
            </c:strRef>
          </c:tx>
          <c:spPr>
            <a:ln w="28575" cap="rnd">
              <a:solidFill>
                <a:srgbClr val="5B6777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(TV_ES!$R$195:$T$195,TV_ES!$I$78:$T$78)</c:f>
              <c:strCache>
                <c:ptCount val="15"/>
                <c:pt idx="0">
                  <c:v>Oct</c:v>
                </c:pt>
                <c:pt idx="1">
                  <c:v>Nov</c:v>
                </c:pt>
                <c:pt idx="2">
                  <c:v>Dec</c:v>
                </c:pt>
                <c:pt idx="3">
                  <c:v>Jan</c:v>
                </c:pt>
                <c:pt idx="4">
                  <c:v>Feb</c:v>
                </c:pt>
                <c:pt idx="5">
                  <c:v>Mar</c:v>
                </c:pt>
                <c:pt idx="6">
                  <c:v>Apr</c:v>
                </c:pt>
                <c:pt idx="7">
                  <c:v>May</c:v>
                </c:pt>
                <c:pt idx="8">
                  <c:v>Jun</c:v>
                </c:pt>
                <c:pt idx="9">
                  <c:v>Jul</c:v>
                </c:pt>
                <c:pt idx="10">
                  <c:v>Aug</c:v>
                </c:pt>
                <c:pt idx="11">
                  <c:v>Sep</c:v>
                </c:pt>
                <c:pt idx="12">
                  <c:v>Oct</c:v>
                </c:pt>
                <c:pt idx="13">
                  <c:v>Nov</c:v>
                </c:pt>
                <c:pt idx="14">
                  <c:v>Dec</c:v>
                </c:pt>
              </c:strCache>
            </c:strRef>
          </c:cat>
          <c:val>
            <c:numRef>
              <c:f>(TV_ES!$R$202:$T$202,TV_ES!$I$85:$T$85)</c:f>
              <c:numCache>
                <c:formatCode>_(* #,##0_);_(* \(#,##0\);_(* "-"_);_(@_)</c:formatCode>
                <c:ptCount val="15"/>
                <c:pt idx="1">
                  <c:v>40</c:v>
                </c:pt>
                <c:pt idx="2">
                  <c:v>100</c:v>
                </c:pt>
                <c:pt idx="3">
                  <c:v>482</c:v>
                </c:pt>
                <c:pt idx="4">
                  <c:v>403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7EB-4480-9643-5252CFE3F8C1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847039424"/>
        <c:axId val="1847039904"/>
      </c:lineChart>
      <c:catAx>
        <c:axId val="18470394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847039904"/>
        <c:crosses val="autoZero"/>
        <c:auto val="1"/>
        <c:lblAlgn val="ctr"/>
        <c:lblOffset val="100"/>
        <c:noMultiLvlLbl val="0"/>
      </c:catAx>
      <c:valAx>
        <c:axId val="1847039904"/>
        <c:scaling>
          <c:orientation val="minMax"/>
          <c:max val="5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847039424"/>
        <c:crosses val="autoZero"/>
        <c:crossBetween val="between"/>
        <c:majorUnit val="100"/>
      </c:valAx>
      <c:valAx>
        <c:axId val="1847086464"/>
        <c:scaling>
          <c:orientation val="minMax"/>
          <c:max val="200"/>
        </c:scaling>
        <c:delete val="0"/>
        <c:axPos val="r"/>
        <c:numFmt formatCode="_(* #,##0_);_(* \(#,##0\);_(* &quot;-&quot;_);_(@_)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847080704"/>
        <c:crosses val="max"/>
        <c:crossBetween val="between"/>
        <c:majorUnit val="20"/>
      </c:valAx>
      <c:catAx>
        <c:axId val="1847080704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847086464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  <c:userShapes r:id="rId3"/>
</c:chartSpace>
</file>

<file path=xl/charts/chart6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ko-KR"/>
              <a:t>Page view per session</a:t>
            </a:r>
            <a:endParaRPr lang="ko-KR" altLang="en-US"/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1"/>
          <c:order val="0"/>
          <c:tx>
            <c:strRef>
              <c:f>TV_ES!$C$96:$H$96</c:f>
              <c:strCache>
                <c:ptCount val="6"/>
                <c:pt idx="0">
                  <c:v>     TV Line up guide(Page View per Session)</c:v>
                </c:pt>
              </c:strCache>
            </c:strRef>
          </c:tx>
          <c:spPr>
            <a:solidFill>
              <a:srgbClr val="F15628"/>
            </a:solidFill>
          </c:spPr>
          <c:invertIfNegative val="0"/>
          <c:dLbls>
            <c:spPr>
              <a:noFill/>
              <a:ln>
                <a:noFill/>
              </a:ln>
              <a:effectLst/>
            </c:sp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(TV_ES!$R$195:$T$195,TV_ES!$I$78:$T$78)</c:f>
              <c:strCache>
                <c:ptCount val="15"/>
                <c:pt idx="0">
                  <c:v>Oct</c:v>
                </c:pt>
                <c:pt idx="1">
                  <c:v>Nov</c:v>
                </c:pt>
                <c:pt idx="2">
                  <c:v>Dec</c:v>
                </c:pt>
                <c:pt idx="3">
                  <c:v>Jan</c:v>
                </c:pt>
                <c:pt idx="4">
                  <c:v>Feb</c:v>
                </c:pt>
                <c:pt idx="5">
                  <c:v>Mar</c:v>
                </c:pt>
                <c:pt idx="6">
                  <c:v>Apr</c:v>
                </c:pt>
                <c:pt idx="7">
                  <c:v>May</c:v>
                </c:pt>
                <c:pt idx="8">
                  <c:v>Jun</c:v>
                </c:pt>
                <c:pt idx="9">
                  <c:v>Jul</c:v>
                </c:pt>
                <c:pt idx="10">
                  <c:v>Aug</c:v>
                </c:pt>
                <c:pt idx="11">
                  <c:v>Sep</c:v>
                </c:pt>
                <c:pt idx="12">
                  <c:v>Oct</c:v>
                </c:pt>
                <c:pt idx="13">
                  <c:v>Nov</c:v>
                </c:pt>
                <c:pt idx="14">
                  <c:v>Dec</c:v>
                </c:pt>
              </c:strCache>
            </c:strRef>
          </c:cat>
          <c:val>
            <c:numRef>
              <c:f>(TV_ES!$R$213:$T$213,TV_ES!$I$96:$T$96)</c:f>
              <c:numCache>
                <c:formatCode>_-* #,##0.00_-;\-* #,##0.00_-;_-* "-"_-;_-@_-</c:formatCode>
                <c:ptCount val="15"/>
                <c:pt idx="1">
                  <c:v>1</c:v>
                </c:pt>
                <c:pt idx="2">
                  <c:v>1.28</c:v>
                </c:pt>
                <c:pt idx="3">
                  <c:v>1.2012448132780082</c:v>
                </c:pt>
                <c:pt idx="4">
                  <c:v>1.1935483870967742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7BD-48B5-9FFE-97A4E1D5DB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47088864"/>
        <c:axId val="1847084064"/>
      </c:barChart>
      <c:catAx>
        <c:axId val="18470888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847084064"/>
        <c:crosses val="autoZero"/>
        <c:auto val="1"/>
        <c:lblAlgn val="ctr"/>
        <c:lblOffset val="100"/>
        <c:noMultiLvlLbl val="0"/>
      </c:catAx>
      <c:valAx>
        <c:axId val="18470840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* #,##0.00_-;\-* #,##0.00_-;_-* &quot;-&quot;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847088864"/>
        <c:crosses val="autoZero"/>
        <c:crossBetween val="between"/>
        <c:majorUnit val="0.4"/>
      </c:valAx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  <c:extLst/>
  </c:chart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6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ko-KR"/>
              <a:t>Exit Rate</a:t>
            </a:r>
            <a:endParaRPr lang="ko-KR" altLang="en-US"/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TV_ES!$C$216:$H$216</c:f>
              <c:strCache>
                <c:ptCount val="6"/>
                <c:pt idx="0">
                  <c:v>     Micro</c:v>
                </c:pt>
              </c:strCache>
            </c:strRef>
          </c:tx>
          <c:spPr>
            <a:solidFill>
              <a:srgbClr val="5B6777"/>
            </a:solidFill>
          </c:spPr>
          <c:invertIfNegative val="0"/>
          <c:dLbls>
            <c:delete val="1"/>
          </c:dLbls>
          <c:cat>
            <c:strRef>
              <c:f>(TV_ES!$R$195:$T$195,TV_ES!$I$78:$T$78)</c:f>
              <c:strCache>
                <c:ptCount val="15"/>
                <c:pt idx="0">
                  <c:v>Oct</c:v>
                </c:pt>
                <c:pt idx="1">
                  <c:v>Nov</c:v>
                </c:pt>
                <c:pt idx="2">
                  <c:v>Dec</c:v>
                </c:pt>
                <c:pt idx="3">
                  <c:v>Jan</c:v>
                </c:pt>
                <c:pt idx="4">
                  <c:v>Feb</c:v>
                </c:pt>
                <c:pt idx="5">
                  <c:v>Mar</c:v>
                </c:pt>
                <c:pt idx="6">
                  <c:v>Apr</c:v>
                </c:pt>
                <c:pt idx="7">
                  <c:v>May</c:v>
                </c:pt>
                <c:pt idx="8">
                  <c:v>Jun</c:v>
                </c:pt>
                <c:pt idx="9">
                  <c:v>Jul</c:v>
                </c:pt>
                <c:pt idx="10">
                  <c:v>Aug</c:v>
                </c:pt>
                <c:pt idx="11">
                  <c:v>Sep</c:v>
                </c:pt>
                <c:pt idx="12">
                  <c:v>Oct</c:v>
                </c:pt>
                <c:pt idx="13">
                  <c:v>Nov</c:v>
                </c:pt>
                <c:pt idx="14">
                  <c:v>Dec</c:v>
                </c:pt>
              </c:strCache>
            </c:strRef>
          </c:cat>
          <c:val>
            <c:numRef>
              <c:f>(TV_ES!$R$216:$T$216,TV_ES!$I$99:$T$99)</c:f>
              <c:numCache>
                <c:formatCode>0.0%</c:formatCode>
                <c:ptCount val="15"/>
                <c:pt idx="1">
                  <c:v>0.56312001556117486</c:v>
                </c:pt>
                <c:pt idx="2">
                  <c:v>0.55354510119286959</c:v>
                </c:pt>
                <c:pt idx="3">
                  <c:v>0.47987851176917234</c:v>
                </c:pt>
                <c:pt idx="4">
                  <c:v>0.48720235441005977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950-4587-9209-1DAA18B0ECC5}"/>
            </c:ext>
          </c:extLst>
        </c:ser>
        <c:ser>
          <c:idx val="1"/>
          <c:order val="1"/>
          <c:tx>
            <c:strRef>
              <c:f>TV_ES!$C$100:$H$100</c:f>
              <c:strCache>
                <c:ptCount val="6"/>
                <c:pt idx="0">
                  <c:v>     TV Line up guide</c:v>
                </c:pt>
              </c:strCache>
            </c:strRef>
          </c:tx>
          <c:spPr>
            <a:solidFill>
              <a:srgbClr val="F15628"/>
            </a:solidFill>
          </c:spPr>
          <c:invertIfNegative val="0"/>
          <c:dLbls>
            <c:spPr>
              <a:noFill/>
              <a:ln>
                <a:noFill/>
              </a:ln>
              <a:effectLst/>
            </c:sp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(TV_ES!$R$195:$T$195,TV_ES!$I$78:$T$78)</c:f>
              <c:strCache>
                <c:ptCount val="15"/>
                <c:pt idx="0">
                  <c:v>Oct</c:v>
                </c:pt>
                <c:pt idx="1">
                  <c:v>Nov</c:v>
                </c:pt>
                <c:pt idx="2">
                  <c:v>Dec</c:v>
                </c:pt>
                <c:pt idx="3">
                  <c:v>Jan</c:v>
                </c:pt>
                <c:pt idx="4">
                  <c:v>Feb</c:v>
                </c:pt>
                <c:pt idx="5">
                  <c:v>Mar</c:v>
                </c:pt>
                <c:pt idx="6">
                  <c:v>Apr</c:v>
                </c:pt>
                <c:pt idx="7">
                  <c:v>May</c:v>
                </c:pt>
                <c:pt idx="8">
                  <c:v>Jun</c:v>
                </c:pt>
                <c:pt idx="9">
                  <c:v>Jul</c:v>
                </c:pt>
                <c:pt idx="10">
                  <c:v>Aug</c:v>
                </c:pt>
                <c:pt idx="11">
                  <c:v>Sep</c:v>
                </c:pt>
                <c:pt idx="12">
                  <c:v>Oct</c:v>
                </c:pt>
                <c:pt idx="13">
                  <c:v>Nov</c:v>
                </c:pt>
                <c:pt idx="14">
                  <c:v>Dec</c:v>
                </c:pt>
              </c:strCache>
            </c:strRef>
          </c:cat>
          <c:val>
            <c:numRef>
              <c:f>(TV_ES!$R$217:$T$217,TV_ES!$I$100:$T$100)</c:f>
              <c:numCache>
                <c:formatCode>0.0%</c:formatCode>
                <c:ptCount val="15"/>
                <c:pt idx="1">
                  <c:v>0.45</c:v>
                </c:pt>
                <c:pt idx="2">
                  <c:v>0.33</c:v>
                </c:pt>
                <c:pt idx="3">
                  <c:v>0.30290456431535268</c:v>
                </c:pt>
                <c:pt idx="4">
                  <c:v>0.40198511166253104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950-4587-9209-1DAA18B0ECC5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847181024"/>
        <c:axId val="1847175264"/>
      </c:barChart>
      <c:catAx>
        <c:axId val="18471810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847175264"/>
        <c:crosses val="autoZero"/>
        <c:auto val="1"/>
        <c:lblAlgn val="ctr"/>
        <c:lblOffset val="100"/>
        <c:noMultiLvlLbl val="0"/>
      </c:catAx>
      <c:valAx>
        <c:axId val="1847175264"/>
        <c:scaling>
          <c:orientation val="minMax"/>
          <c:max val="0.8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847181024"/>
        <c:crosses val="autoZero"/>
        <c:crossBetween val="between"/>
        <c:majorUnit val="0.30000000000000004"/>
      </c:valAx>
    </c:plotArea>
    <c:legend>
      <c:legendPos val="b"/>
      <c:overlay val="0"/>
    </c:legend>
    <c:plotVisOnly val="1"/>
    <c:dispBlanksAs val="gap"/>
    <c:showDLblsOverMax val="0"/>
    <c:extLst/>
  </c:chart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6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TV_ES!$C$101</c:f>
              <c:strCache>
                <c:ptCount val="1"/>
                <c:pt idx="0">
                  <c:v>Avg. Session Duration (sec.)</c:v>
                </c:pt>
              </c:strCache>
            </c:strRef>
          </c:tx>
          <c:spPr>
            <a:ln w="28575" cap="rnd">
              <a:solidFill>
                <a:srgbClr val="F15628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(TV_ES!$R$195:$T$195,TV_ES!$I$78:$T$78)</c:f>
              <c:strCache>
                <c:ptCount val="15"/>
                <c:pt idx="0">
                  <c:v>Oct</c:v>
                </c:pt>
                <c:pt idx="1">
                  <c:v>Nov</c:v>
                </c:pt>
                <c:pt idx="2">
                  <c:v>Dec</c:v>
                </c:pt>
                <c:pt idx="3">
                  <c:v>Jan</c:v>
                </c:pt>
                <c:pt idx="4">
                  <c:v>Feb</c:v>
                </c:pt>
                <c:pt idx="5">
                  <c:v>Mar</c:v>
                </c:pt>
                <c:pt idx="6">
                  <c:v>Apr</c:v>
                </c:pt>
                <c:pt idx="7">
                  <c:v>May</c:v>
                </c:pt>
                <c:pt idx="8">
                  <c:v>Jun</c:v>
                </c:pt>
                <c:pt idx="9">
                  <c:v>Jul</c:v>
                </c:pt>
                <c:pt idx="10">
                  <c:v>Aug</c:v>
                </c:pt>
                <c:pt idx="11">
                  <c:v>Sep</c:v>
                </c:pt>
                <c:pt idx="12">
                  <c:v>Oct</c:v>
                </c:pt>
                <c:pt idx="13">
                  <c:v>Nov</c:v>
                </c:pt>
                <c:pt idx="14">
                  <c:v>Dec</c:v>
                </c:pt>
              </c:strCache>
            </c:strRef>
          </c:cat>
          <c:val>
            <c:numRef>
              <c:f>(TV_ES!$R$218:$T$218,TV_ES!$I$101:$T$101)</c:f>
              <c:numCache>
                <c:formatCode>_(* #,##0_);_(* \(#,##0\);_(* "-"_);_(@_)</c:formatCode>
                <c:ptCount val="15"/>
                <c:pt idx="1">
                  <c:v>182</c:v>
                </c:pt>
                <c:pt idx="2">
                  <c:v>213</c:v>
                </c:pt>
                <c:pt idx="3">
                  <c:v>168</c:v>
                </c:pt>
                <c:pt idx="4">
                  <c:v>181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9F1-4107-BAC1-9532D210432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33601615"/>
        <c:axId val="233585295"/>
      </c:lineChart>
      <c:catAx>
        <c:axId val="23360161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233585295"/>
        <c:crosses val="autoZero"/>
        <c:auto val="1"/>
        <c:lblAlgn val="ctr"/>
        <c:lblOffset val="100"/>
        <c:noMultiLvlLbl val="0"/>
      </c:catAx>
      <c:valAx>
        <c:axId val="2335852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23360161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6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ko-KR"/>
              <a:t>Session</a:t>
            </a:r>
            <a:endParaRPr lang="ko-KR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 alt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2"/>
          <c:order val="1"/>
          <c:tx>
            <c:strRef>
              <c:f>Monitor_ES!$C$202:$H$202</c:f>
              <c:strCache>
                <c:ptCount val="6"/>
                <c:pt idx="0">
                  <c:v>          Organic</c:v>
                </c:pt>
              </c:strCache>
            </c:strRef>
          </c:tx>
          <c:spPr>
            <a:solidFill>
              <a:srgbClr val="F15628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(Monitor_ES!$R$192:$T$192,Monitor_ES!$I$73:$T$73)</c:f>
              <c:strCache>
                <c:ptCount val="15"/>
                <c:pt idx="0">
                  <c:v>Oct</c:v>
                </c:pt>
                <c:pt idx="1">
                  <c:v>Nov</c:v>
                </c:pt>
                <c:pt idx="2">
                  <c:v>Dec</c:v>
                </c:pt>
                <c:pt idx="3">
                  <c:v>Jan</c:v>
                </c:pt>
                <c:pt idx="4">
                  <c:v>Feb</c:v>
                </c:pt>
                <c:pt idx="5">
                  <c:v>Mar</c:v>
                </c:pt>
                <c:pt idx="6">
                  <c:v>Apr</c:v>
                </c:pt>
                <c:pt idx="7">
                  <c:v>May</c:v>
                </c:pt>
                <c:pt idx="8">
                  <c:v>Jun</c:v>
                </c:pt>
                <c:pt idx="9">
                  <c:v>Jul</c:v>
                </c:pt>
                <c:pt idx="10">
                  <c:v>Aug</c:v>
                </c:pt>
                <c:pt idx="11">
                  <c:v>Sep</c:v>
                </c:pt>
                <c:pt idx="12">
                  <c:v>Oct</c:v>
                </c:pt>
                <c:pt idx="13">
                  <c:v>Nov</c:v>
                </c:pt>
                <c:pt idx="14">
                  <c:v>Dec</c:v>
                </c:pt>
              </c:strCache>
            </c:strRef>
          </c:cat>
          <c:val>
            <c:numRef>
              <c:f>(Monitor_ES!$R$202:$T$202,Monitor_ES!$I$83:$T$83)</c:f>
              <c:numCache>
                <c:formatCode>_(* #,##0_);_(* \(#,##0\);_(* "-"_);_(@_)</c:formatCode>
                <c:ptCount val="15"/>
                <c:pt idx="2">
                  <c:v>4</c:v>
                </c:pt>
                <c:pt idx="3">
                  <c:v>3</c:v>
                </c:pt>
                <c:pt idx="4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0F3-4C01-AA1F-E04F66C19DB9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axId val="1043298815"/>
        <c:axId val="1114422383"/>
      </c:barChart>
      <c:lineChart>
        <c:grouping val="standard"/>
        <c:varyColors val="0"/>
        <c:ser>
          <c:idx val="1"/>
          <c:order val="0"/>
          <c:tx>
            <c:strRef>
              <c:f>Monitor_ES!$C$199:$H$199</c:f>
              <c:strCache>
                <c:ptCount val="6"/>
                <c:pt idx="0">
                  <c:v>     Monitor Line up (Session)</c:v>
                </c:pt>
              </c:strCache>
            </c:strRef>
          </c:tx>
          <c:spPr>
            <a:ln w="28575" cap="rnd">
              <a:solidFill>
                <a:srgbClr val="5B6777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(Monitor_ES!$R$192:$T$192,Monitor_ES!$I$73:$T$73)</c:f>
              <c:strCache>
                <c:ptCount val="15"/>
                <c:pt idx="0">
                  <c:v>Oct</c:v>
                </c:pt>
                <c:pt idx="1">
                  <c:v>Nov</c:v>
                </c:pt>
                <c:pt idx="2">
                  <c:v>Dec</c:v>
                </c:pt>
                <c:pt idx="3">
                  <c:v>Jan</c:v>
                </c:pt>
                <c:pt idx="4">
                  <c:v>Feb</c:v>
                </c:pt>
                <c:pt idx="5">
                  <c:v>Mar</c:v>
                </c:pt>
                <c:pt idx="6">
                  <c:v>Apr</c:v>
                </c:pt>
                <c:pt idx="7">
                  <c:v>May</c:v>
                </c:pt>
                <c:pt idx="8">
                  <c:v>Jun</c:v>
                </c:pt>
                <c:pt idx="9">
                  <c:v>Jul</c:v>
                </c:pt>
                <c:pt idx="10">
                  <c:v>Aug</c:v>
                </c:pt>
                <c:pt idx="11">
                  <c:v>Sep</c:v>
                </c:pt>
                <c:pt idx="12">
                  <c:v>Oct</c:v>
                </c:pt>
                <c:pt idx="13">
                  <c:v>Nov</c:v>
                </c:pt>
                <c:pt idx="14">
                  <c:v>Dec</c:v>
                </c:pt>
              </c:strCache>
            </c:strRef>
          </c:cat>
          <c:val>
            <c:numRef>
              <c:f>(Monitor_ES!$R$199:$T$199,Monitor_ES!$I$80:$T$80)</c:f>
              <c:numCache>
                <c:formatCode>_(* #,##0_);_(* \(#,##0\);_(* "-"_);_(@_)</c:formatCode>
                <c:ptCount val="15"/>
                <c:pt idx="1">
                  <c:v>7</c:v>
                </c:pt>
                <c:pt idx="2">
                  <c:v>19</c:v>
                </c:pt>
                <c:pt idx="3">
                  <c:v>57</c:v>
                </c:pt>
                <c:pt idx="4">
                  <c:v>32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0F3-4C01-AA1F-E04F66C19DB9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423902623"/>
        <c:axId val="1173180991"/>
      </c:lineChart>
      <c:catAx>
        <c:axId val="14239026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173180991"/>
        <c:crosses val="autoZero"/>
        <c:auto val="1"/>
        <c:lblAlgn val="ctr"/>
        <c:lblOffset val="100"/>
        <c:noMultiLvlLbl val="0"/>
      </c:catAx>
      <c:valAx>
        <c:axId val="1173180991"/>
        <c:scaling>
          <c:orientation val="minMax"/>
          <c:max val="6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423902623"/>
        <c:crosses val="autoZero"/>
        <c:crossBetween val="between"/>
        <c:majorUnit val="10"/>
      </c:valAx>
      <c:valAx>
        <c:axId val="1114422383"/>
        <c:scaling>
          <c:orientation val="minMax"/>
          <c:max val="30"/>
          <c:min val="0"/>
        </c:scaling>
        <c:delete val="0"/>
        <c:axPos val="r"/>
        <c:numFmt formatCode="_(* #,##0_);_(* \(#,##0\);_(* &quot;-&quot;_);_(@_)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043298815"/>
        <c:crosses val="max"/>
        <c:crossBetween val="between"/>
        <c:majorUnit val="30"/>
      </c:valAx>
      <c:catAx>
        <c:axId val="1043298815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114422383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6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ko-KR"/>
              <a:t>Page view per session</a:t>
            </a:r>
            <a:endParaRPr lang="ko-KR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 alt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Monitor_ES!$C$210:$H$210</c:f>
              <c:strCache>
                <c:ptCount val="6"/>
                <c:pt idx="0">
                  <c:v>     Monitor Line up guide (Page view per session)</c:v>
                </c:pt>
              </c:strCache>
            </c:strRef>
          </c:tx>
          <c:spPr>
            <a:solidFill>
              <a:srgbClr val="F15628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(Monitor_ES!$R$192:$T$192,Monitor_ES!$I$73:$T$73)</c:f>
              <c:strCache>
                <c:ptCount val="15"/>
                <c:pt idx="0">
                  <c:v>Oct</c:v>
                </c:pt>
                <c:pt idx="1">
                  <c:v>Nov</c:v>
                </c:pt>
                <c:pt idx="2">
                  <c:v>Dec</c:v>
                </c:pt>
                <c:pt idx="3">
                  <c:v>Jan</c:v>
                </c:pt>
                <c:pt idx="4">
                  <c:v>Feb</c:v>
                </c:pt>
                <c:pt idx="5">
                  <c:v>Mar</c:v>
                </c:pt>
                <c:pt idx="6">
                  <c:v>Apr</c:v>
                </c:pt>
                <c:pt idx="7">
                  <c:v>May</c:v>
                </c:pt>
                <c:pt idx="8">
                  <c:v>Jun</c:v>
                </c:pt>
                <c:pt idx="9">
                  <c:v>Jul</c:v>
                </c:pt>
                <c:pt idx="10">
                  <c:v>Aug</c:v>
                </c:pt>
                <c:pt idx="11">
                  <c:v>Sep</c:v>
                </c:pt>
                <c:pt idx="12">
                  <c:v>Oct</c:v>
                </c:pt>
                <c:pt idx="13">
                  <c:v>Nov</c:v>
                </c:pt>
                <c:pt idx="14">
                  <c:v>Dec</c:v>
                </c:pt>
              </c:strCache>
            </c:strRef>
          </c:cat>
          <c:val>
            <c:numRef>
              <c:f>(Monitor_ES!$R$210:$T$210,Monitor_ES!$I$91:$T$91)</c:f>
              <c:numCache>
                <c:formatCode>_-* #,##0.00_-;\-* #,##0.00_-;_-* "-"_-;_-@_-</c:formatCode>
                <c:ptCount val="15"/>
                <c:pt idx="1">
                  <c:v>1</c:v>
                </c:pt>
                <c:pt idx="2">
                  <c:v>0.78947368421052633</c:v>
                </c:pt>
                <c:pt idx="3">
                  <c:v>1.0350877192982457</c:v>
                </c:pt>
                <c:pt idx="4">
                  <c:v>0.96875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9F3-4474-86C1-7CBC131642C3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414883039"/>
        <c:axId val="1011110415"/>
      </c:barChart>
      <c:catAx>
        <c:axId val="141488303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011110415"/>
        <c:crosses val="autoZero"/>
        <c:auto val="1"/>
        <c:lblAlgn val="ctr"/>
        <c:lblOffset val="100"/>
        <c:noMultiLvlLbl val="0"/>
      </c:catAx>
      <c:valAx>
        <c:axId val="1011110415"/>
        <c:scaling>
          <c:orientation val="minMax"/>
          <c:max val="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* #,##0.00_-;\-* #,##0.00_-;_-* &quot;-&quot;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414883039"/>
        <c:crosses val="autoZero"/>
        <c:crossBetween val="between"/>
        <c:majorUnit val="1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6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ko-KR"/>
              <a:t>Exit Rate</a:t>
            </a:r>
            <a:endParaRPr lang="ko-KR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 alt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Monitor_ES!$C$213:$H$213</c:f>
              <c:strCache>
                <c:ptCount val="6"/>
                <c:pt idx="0">
                  <c:v>     Micro</c:v>
                </c:pt>
              </c:strCache>
            </c:strRef>
          </c:tx>
          <c:spPr>
            <a:solidFill>
              <a:srgbClr val="5B6777"/>
            </a:solidFill>
            <a:ln>
              <a:noFill/>
            </a:ln>
            <a:effectLst/>
          </c:spPr>
          <c:invertIfNegative val="0"/>
          <c:cat>
            <c:strRef>
              <c:f>(Monitor_ES!$R$192:$T$192,Monitor_ES!$I$73:$T$73)</c:f>
              <c:strCache>
                <c:ptCount val="15"/>
                <c:pt idx="0">
                  <c:v>Oct</c:v>
                </c:pt>
                <c:pt idx="1">
                  <c:v>Nov</c:v>
                </c:pt>
                <c:pt idx="2">
                  <c:v>Dec</c:v>
                </c:pt>
                <c:pt idx="3">
                  <c:v>Jan</c:v>
                </c:pt>
                <c:pt idx="4">
                  <c:v>Feb</c:v>
                </c:pt>
                <c:pt idx="5">
                  <c:v>Mar</c:v>
                </c:pt>
                <c:pt idx="6">
                  <c:v>Apr</c:v>
                </c:pt>
                <c:pt idx="7">
                  <c:v>May</c:v>
                </c:pt>
                <c:pt idx="8">
                  <c:v>Jun</c:v>
                </c:pt>
                <c:pt idx="9">
                  <c:v>Jul</c:v>
                </c:pt>
                <c:pt idx="10">
                  <c:v>Aug</c:v>
                </c:pt>
                <c:pt idx="11">
                  <c:v>Sep</c:v>
                </c:pt>
                <c:pt idx="12">
                  <c:v>Oct</c:v>
                </c:pt>
                <c:pt idx="13">
                  <c:v>Nov</c:v>
                </c:pt>
                <c:pt idx="14">
                  <c:v>Dec</c:v>
                </c:pt>
              </c:strCache>
            </c:strRef>
          </c:cat>
          <c:val>
            <c:numRef>
              <c:f>(Monitor_ES!$R$213:$T$213,Monitor_ES!$I$94:$T$94)</c:f>
              <c:numCache>
                <c:formatCode>0.0%</c:formatCode>
                <c:ptCount val="15"/>
                <c:pt idx="1">
                  <c:v>0.39148936170212767</c:v>
                </c:pt>
                <c:pt idx="2">
                  <c:v>0.40486725663716816</c:v>
                </c:pt>
                <c:pt idx="3">
                  <c:v>0.34965034965034963</c:v>
                </c:pt>
                <c:pt idx="4">
                  <c:v>0.4302788844621514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6A2-404F-B104-FFE70083FA92}"/>
            </c:ext>
          </c:extLst>
        </c:ser>
        <c:ser>
          <c:idx val="1"/>
          <c:order val="1"/>
          <c:tx>
            <c:strRef>
              <c:f>Monitor_ES!$C$214</c:f>
              <c:strCache>
                <c:ptCount val="1"/>
                <c:pt idx="0">
                  <c:v>     Monitor Line up guide</c:v>
                </c:pt>
              </c:strCache>
            </c:strRef>
          </c:tx>
          <c:spPr>
            <a:solidFill>
              <a:srgbClr val="F15628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(Monitor_ES!$R$192:$T$192,Monitor_ES!$I$73:$T$73)</c:f>
              <c:strCache>
                <c:ptCount val="15"/>
                <c:pt idx="0">
                  <c:v>Oct</c:v>
                </c:pt>
                <c:pt idx="1">
                  <c:v>Nov</c:v>
                </c:pt>
                <c:pt idx="2">
                  <c:v>Dec</c:v>
                </c:pt>
                <c:pt idx="3">
                  <c:v>Jan</c:v>
                </c:pt>
                <c:pt idx="4">
                  <c:v>Feb</c:v>
                </c:pt>
                <c:pt idx="5">
                  <c:v>Mar</c:v>
                </c:pt>
                <c:pt idx="6">
                  <c:v>Apr</c:v>
                </c:pt>
                <c:pt idx="7">
                  <c:v>May</c:v>
                </c:pt>
                <c:pt idx="8">
                  <c:v>Jun</c:v>
                </c:pt>
                <c:pt idx="9">
                  <c:v>Jul</c:v>
                </c:pt>
                <c:pt idx="10">
                  <c:v>Aug</c:v>
                </c:pt>
                <c:pt idx="11">
                  <c:v>Sep</c:v>
                </c:pt>
                <c:pt idx="12">
                  <c:v>Oct</c:v>
                </c:pt>
                <c:pt idx="13">
                  <c:v>Nov</c:v>
                </c:pt>
                <c:pt idx="14">
                  <c:v>Dec</c:v>
                </c:pt>
              </c:strCache>
            </c:strRef>
          </c:cat>
          <c:val>
            <c:numRef>
              <c:f>(Monitor_ES!$R$214:$T$214,Monitor_ES!$I$95:$T$95)</c:f>
              <c:numCache>
                <c:formatCode>0.0%</c:formatCode>
                <c:ptCount val="15"/>
                <c:pt idx="1">
                  <c:v>0.5714285714285714</c:v>
                </c:pt>
                <c:pt idx="2">
                  <c:v>0.36842105263157893</c:v>
                </c:pt>
                <c:pt idx="3">
                  <c:v>0.15789473684210525</c:v>
                </c:pt>
                <c:pt idx="4">
                  <c:v>0.21875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6A2-404F-B104-FFE70083FA9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25214207"/>
        <c:axId val="1017066511"/>
      </c:barChart>
      <c:catAx>
        <c:axId val="11252142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017066511"/>
        <c:crosses val="autoZero"/>
        <c:auto val="1"/>
        <c:lblAlgn val="ctr"/>
        <c:lblOffset val="100"/>
        <c:noMultiLvlLbl val="0"/>
      </c:catAx>
      <c:valAx>
        <c:axId val="1017066511"/>
        <c:scaling>
          <c:orientation val="minMax"/>
          <c:max val="0.9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125214207"/>
        <c:crosses val="autoZero"/>
        <c:crossBetween val="between"/>
        <c:majorUnit val="0.30000000000000004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6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ko-KR"/>
              <a:t>Total Click per Session</a:t>
            </a:r>
            <a:r>
              <a:rPr lang="en-US" altLang="ko-KR" baseline="0"/>
              <a:t> on Monitor Line up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Monitor_ES!$C$174:$H$174</c:f>
              <c:strCache>
                <c:ptCount val="6"/>
                <c:pt idx="0">
                  <c:v>     Total Click per Session on Monitor Line up</c:v>
                </c:pt>
              </c:strCache>
            </c:strRef>
          </c:tx>
          <c:spPr>
            <a:solidFill>
              <a:srgbClr val="F15628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(Monitor_ES!$R$192:$T$192,Monitor_ES!$I$73:$T$73)</c:f>
              <c:strCache>
                <c:ptCount val="15"/>
                <c:pt idx="0">
                  <c:v>Oct</c:v>
                </c:pt>
                <c:pt idx="1">
                  <c:v>Nov</c:v>
                </c:pt>
                <c:pt idx="2">
                  <c:v>Dec</c:v>
                </c:pt>
                <c:pt idx="3">
                  <c:v>Jan</c:v>
                </c:pt>
                <c:pt idx="4">
                  <c:v>Feb</c:v>
                </c:pt>
                <c:pt idx="5">
                  <c:v>Mar</c:v>
                </c:pt>
                <c:pt idx="6">
                  <c:v>Apr</c:v>
                </c:pt>
                <c:pt idx="7">
                  <c:v>May</c:v>
                </c:pt>
                <c:pt idx="8">
                  <c:v>Jun</c:v>
                </c:pt>
                <c:pt idx="9">
                  <c:v>Jul</c:v>
                </c:pt>
                <c:pt idx="10">
                  <c:v>Aug</c:v>
                </c:pt>
                <c:pt idx="11">
                  <c:v>Sep</c:v>
                </c:pt>
                <c:pt idx="12">
                  <c:v>Oct</c:v>
                </c:pt>
                <c:pt idx="13">
                  <c:v>Nov</c:v>
                </c:pt>
                <c:pt idx="14">
                  <c:v>Dec</c:v>
                </c:pt>
              </c:strCache>
            </c:strRef>
          </c:cat>
          <c:val>
            <c:numRef>
              <c:f>(Monitor_ES!$R$293:$T$293,Monitor_ES!$I$174:$T$174)</c:f>
              <c:numCache>
                <c:formatCode>_-* #,##0.00_-;\-* #,##0.00_-;_-* "-"_-;_-@_-</c:formatCode>
                <c:ptCount val="15"/>
                <c:pt idx="1">
                  <c:v>1.4285714285714286</c:v>
                </c:pt>
                <c:pt idx="2">
                  <c:v>1.8947368421052631</c:v>
                </c:pt>
                <c:pt idx="3">
                  <c:v>3.6140350877192984</c:v>
                </c:pt>
                <c:pt idx="4">
                  <c:v>3.125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F20-465F-80FA-E544018EE13B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2101048335"/>
        <c:axId val="2101710639"/>
      </c:barChart>
      <c:catAx>
        <c:axId val="210104833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2101710639"/>
        <c:crosses val="autoZero"/>
        <c:auto val="1"/>
        <c:lblAlgn val="ctr"/>
        <c:lblOffset val="100"/>
        <c:noMultiLvlLbl val="0"/>
      </c:catAx>
      <c:valAx>
        <c:axId val="21017106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* #,##0.00_-;\-* #,##0.00_-;_-* &quot;-&quot;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2101048335"/>
        <c:crosses val="autoZero"/>
        <c:crossBetween val="between"/>
        <c:majorUnit val="3.5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6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Monitor_ES!$C$294:$H$294</c:f>
              <c:strCache>
                <c:ptCount val="6"/>
                <c:pt idx="0">
                  <c:v>     Contents Click per Session on Monitor Line up</c:v>
                </c:pt>
              </c:strCache>
            </c:strRef>
          </c:tx>
          <c:spPr>
            <a:solidFill>
              <a:srgbClr val="F15628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(Monitor_ES!$R$192:$T$192,Monitor_ES!$I$73:$T$73)</c:f>
              <c:strCache>
                <c:ptCount val="15"/>
                <c:pt idx="0">
                  <c:v>Oct</c:v>
                </c:pt>
                <c:pt idx="1">
                  <c:v>Nov</c:v>
                </c:pt>
                <c:pt idx="2">
                  <c:v>Dec</c:v>
                </c:pt>
                <c:pt idx="3">
                  <c:v>Jan</c:v>
                </c:pt>
                <c:pt idx="4">
                  <c:v>Feb</c:v>
                </c:pt>
                <c:pt idx="5">
                  <c:v>Mar</c:v>
                </c:pt>
                <c:pt idx="6">
                  <c:v>Apr</c:v>
                </c:pt>
                <c:pt idx="7">
                  <c:v>May</c:v>
                </c:pt>
                <c:pt idx="8">
                  <c:v>Jun</c:v>
                </c:pt>
                <c:pt idx="9">
                  <c:v>Jul</c:v>
                </c:pt>
                <c:pt idx="10">
                  <c:v>Aug</c:v>
                </c:pt>
                <c:pt idx="11">
                  <c:v>Sep</c:v>
                </c:pt>
                <c:pt idx="12">
                  <c:v>Oct</c:v>
                </c:pt>
                <c:pt idx="13">
                  <c:v>Nov</c:v>
                </c:pt>
                <c:pt idx="14">
                  <c:v>Dec</c:v>
                </c:pt>
              </c:strCache>
            </c:strRef>
          </c:cat>
          <c:val>
            <c:numRef>
              <c:f>(Monitor_ES!$R$294:$T$294,Monitor_ES!$I$175:$T$175)</c:f>
              <c:numCache>
                <c:formatCode>0.00</c:formatCode>
                <c:ptCount val="15"/>
                <c:pt idx="1">
                  <c:v>0.42857142857142855</c:v>
                </c:pt>
                <c:pt idx="2">
                  <c:v>0.31578947368421051</c:v>
                </c:pt>
                <c:pt idx="3">
                  <c:v>1.5789473684210527</c:v>
                </c:pt>
                <c:pt idx="4">
                  <c:v>1.03125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774-4A08-9C7E-4B1A513784B3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426196959"/>
        <c:axId val="1414583055"/>
      </c:barChart>
      <c:catAx>
        <c:axId val="4261969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414583055"/>
        <c:crosses val="autoZero"/>
        <c:auto val="1"/>
        <c:lblAlgn val="ctr"/>
        <c:lblOffset val="100"/>
        <c:noMultiLvlLbl val="0"/>
      </c:catAx>
      <c:valAx>
        <c:axId val="14145830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* #,##0.00_-;\-* #,##0.00_-;_-* &quot;-&quot;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426196959"/>
        <c:crosses val="autoZero"/>
        <c:crossBetween val="between"/>
        <c:majorUnit val="0.60000000000000009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6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ko-KR"/>
              <a:t>PLP Conversion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Monitor_ES!$C$298</c:f>
              <c:strCache>
                <c:ptCount val="1"/>
                <c:pt idx="0">
                  <c:v>PLP Conversion</c:v>
                </c:pt>
              </c:strCache>
            </c:strRef>
          </c:tx>
          <c:spPr>
            <a:solidFill>
              <a:srgbClr val="F15628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(Monitor_ES!$R$192:$T$192,Monitor_ES!$I$73:$T$73)</c:f>
              <c:strCache>
                <c:ptCount val="15"/>
                <c:pt idx="0">
                  <c:v>Oct</c:v>
                </c:pt>
                <c:pt idx="1">
                  <c:v>Nov</c:v>
                </c:pt>
                <c:pt idx="2">
                  <c:v>Dec</c:v>
                </c:pt>
                <c:pt idx="3">
                  <c:v>Jan</c:v>
                </c:pt>
                <c:pt idx="4">
                  <c:v>Feb</c:v>
                </c:pt>
                <c:pt idx="5">
                  <c:v>Mar</c:v>
                </c:pt>
                <c:pt idx="6">
                  <c:v>Apr</c:v>
                </c:pt>
                <c:pt idx="7">
                  <c:v>May</c:v>
                </c:pt>
                <c:pt idx="8">
                  <c:v>Jun</c:v>
                </c:pt>
                <c:pt idx="9">
                  <c:v>Jul</c:v>
                </c:pt>
                <c:pt idx="10">
                  <c:v>Aug</c:v>
                </c:pt>
                <c:pt idx="11">
                  <c:v>Sep</c:v>
                </c:pt>
                <c:pt idx="12">
                  <c:v>Oct</c:v>
                </c:pt>
                <c:pt idx="13">
                  <c:v>Nov</c:v>
                </c:pt>
                <c:pt idx="14">
                  <c:v>Dec</c:v>
                </c:pt>
              </c:strCache>
            </c:strRef>
          </c:cat>
          <c:val>
            <c:numRef>
              <c:f>(Monitor_ES!$R$298:$T$298,Monitor_ES!$I$179:$T$179)</c:f>
              <c:numCache>
                <c:formatCode>0.00%</c:formatCode>
                <c:ptCount val="15"/>
                <c:pt idx="1">
                  <c:v>0.14285714285714285</c:v>
                </c:pt>
                <c:pt idx="2">
                  <c:v>0.61538461538461542</c:v>
                </c:pt>
                <c:pt idx="3">
                  <c:v>0.61111111111111116</c:v>
                </c:pt>
                <c:pt idx="4">
                  <c:v>0.6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F2E-4762-B167-5A7822A22D60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404165903"/>
        <c:axId val="434323967"/>
      </c:barChart>
      <c:catAx>
        <c:axId val="404165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434323967"/>
        <c:crosses val="autoZero"/>
        <c:auto val="1"/>
        <c:lblAlgn val="ctr"/>
        <c:lblOffset val="100"/>
        <c:noMultiLvlLbl val="0"/>
      </c:catAx>
      <c:valAx>
        <c:axId val="4343239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404165903"/>
        <c:crosses val="autoZero"/>
        <c:crossBetween val="between"/>
        <c:majorUnit val="0.30000000000000004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7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Monitor_ES!$C$299</c:f>
              <c:strCache>
                <c:ptCount val="1"/>
                <c:pt idx="0">
                  <c:v>Product Conversion</c:v>
                </c:pt>
              </c:strCache>
            </c:strRef>
          </c:tx>
          <c:spPr>
            <a:solidFill>
              <a:srgbClr val="F15628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(Monitor_ES!$R$192:$T$192,Monitor_ES!$I$73:$T$73)</c:f>
              <c:strCache>
                <c:ptCount val="15"/>
                <c:pt idx="0">
                  <c:v>Oct</c:v>
                </c:pt>
                <c:pt idx="1">
                  <c:v>Nov</c:v>
                </c:pt>
                <c:pt idx="2">
                  <c:v>Dec</c:v>
                </c:pt>
                <c:pt idx="3">
                  <c:v>Jan</c:v>
                </c:pt>
                <c:pt idx="4">
                  <c:v>Feb</c:v>
                </c:pt>
                <c:pt idx="5">
                  <c:v>Mar</c:v>
                </c:pt>
                <c:pt idx="6">
                  <c:v>Apr</c:v>
                </c:pt>
                <c:pt idx="7">
                  <c:v>May</c:v>
                </c:pt>
                <c:pt idx="8">
                  <c:v>Jun</c:v>
                </c:pt>
                <c:pt idx="9">
                  <c:v>Jul</c:v>
                </c:pt>
                <c:pt idx="10">
                  <c:v>Aug</c:v>
                </c:pt>
                <c:pt idx="11">
                  <c:v>Sep</c:v>
                </c:pt>
                <c:pt idx="12">
                  <c:v>Oct</c:v>
                </c:pt>
                <c:pt idx="13">
                  <c:v>Nov</c:v>
                </c:pt>
                <c:pt idx="14">
                  <c:v>Dec</c:v>
                </c:pt>
              </c:strCache>
            </c:strRef>
          </c:cat>
          <c:val>
            <c:numRef>
              <c:f>(Monitor_ES!$R$299:$T$299,Monitor_ES!$I$180:$T$180)</c:f>
              <c:numCache>
                <c:formatCode>0.00%</c:formatCode>
                <c:ptCount val="15"/>
                <c:pt idx="1">
                  <c:v>0.14285714285714285</c:v>
                </c:pt>
                <c:pt idx="2">
                  <c:v>0.38461538461538464</c:v>
                </c:pt>
                <c:pt idx="3">
                  <c:v>0.59259259259259256</c:v>
                </c:pt>
                <c:pt idx="4">
                  <c:v>0.56666666666666665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7BC-4324-A7F9-A5A81984E7E9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827387071"/>
        <c:axId val="1011109999"/>
      </c:barChart>
      <c:catAx>
        <c:axId val="182738707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011109999"/>
        <c:crosses val="autoZero"/>
        <c:auto val="1"/>
        <c:lblAlgn val="ctr"/>
        <c:lblOffset val="100"/>
        <c:noMultiLvlLbl val="0"/>
      </c:catAx>
      <c:valAx>
        <c:axId val="10111099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827387071"/>
        <c:crosses val="autoZero"/>
        <c:crossBetween val="between"/>
        <c:majorUnit val="0.30000000000000004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7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Monitor_ES!$C$303</c:f>
              <c:strCache>
                <c:ptCount val="1"/>
                <c:pt idx="0">
                  <c:v>Purchase Intent Conversion</c:v>
                </c:pt>
              </c:strCache>
            </c:strRef>
          </c:tx>
          <c:spPr>
            <a:solidFill>
              <a:srgbClr val="F15628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(Monitor_ES!$R$192:$T$192,Monitor_ES!$I$73:$T$73)</c:f>
              <c:strCache>
                <c:ptCount val="15"/>
                <c:pt idx="0">
                  <c:v>Oct</c:v>
                </c:pt>
                <c:pt idx="1">
                  <c:v>Nov</c:v>
                </c:pt>
                <c:pt idx="2">
                  <c:v>Dec</c:v>
                </c:pt>
                <c:pt idx="3">
                  <c:v>Jan</c:v>
                </c:pt>
                <c:pt idx="4">
                  <c:v>Feb</c:v>
                </c:pt>
                <c:pt idx="5">
                  <c:v>Mar</c:v>
                </c:pt>
                <c:pt idx="6">
                  <c:v>Apr</c:v>
                </c:pt>
                <c:pt idx="7">
                  <c:v>May</c:v>
                </c:pt>
                <c:pt idx="8">
                  <c:v>Jun</c:v>
                </c:pt>
                <c:pt idx="9">
                  <c:v>Jul</c:v>
                </c:pt>
                <c:pt idx="10">
                  <c:v>Aug</c:v>
                </c:pt>
                <c:pt idx="11">
                  <c:v>Sep</c:v>
                </c:pt>
                <c:pt idx="12">
                  <c:v>Oct</c:v>
                </c:pt>
                <c:pt idx="13">
                  <c:v>Nov</c:v>
                </c:pt>
                <c:pt idx="14">
                  <c:v>Dec</c:v>
                </c:pt>
              </c:strCache>
            </c:strRef>
          </c:cat>
          <c:val>
            <c:numRef>
              <c:f>(Monitor_ES!$R$303:$T$303,Monitor_ES!$I$185:$T$185)</c:f>
              <c:numCache>
                <c:formatCode>0.00%</c:formatCode>
                <c:ptCount val="15"/>
                <c:pt idx="1">
                  <c:v>0</c:v>
                </c:pt>
                <c:pt idx="2">
                  <c:v>0</c:v>
                </c:pt>
                <c:pt idx="3">
                  <c:v>0.12962962962962962</c:v>
                </c:pt>
                <c:pt idx="4">
                  <c:v>3.3333333333333333E-2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B29-418C-BF3E-5F3DB5094E08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2095793407"/>
        <c:axId val="1173182655"/>
      </c:barChart>
      <c:catAx>
        <c:axId val="20957934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173182655"/>
        <c:crosses val="autoZero"/>
        <c:auto val="1"/>
        <c:lblAlgn val="ctr"/>
        <c:lblOffset val="100"/>
        <c:noMultiLvlLbl val="0"/>
      </c:catAx>
      <c:valAx>
        <c:axId val="1173182655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2095793407"/>
        <c:crosses val="autoZero"/>
        <c:crossBetween val="between"/>
        <c:majorUnit val="8.0000000000000016E-2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7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Monitor_ES!$C$96</c:f>
              <c:strCache>
                <c:ptCount val="1"/>
                <c:pt idx="0">
                  <c:v>Avg. Session Duration (sec.)</c:v>
                </c:pt>
              </c:strCache>
            </c:strRef>
          </c:tx>
          <c:spPr>
            <a:ln w="28575" cap="rnd">
              <a:solidFill>
                <a:srgbClr val="F15628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(Monitor_ES!$S$192:$T$192,Monitor_ES!$I$73:$T$73)</c:f>
              <c:strCache>
                <c:ptCount val="14"/>
                <c:pt idx="0">
                  <c:v>Nov</c:v>
                </c:pt>
                <c:pt idx="1">
                  <c:v>Dec</c:v>
                </c:pt>
                <c:pt idx="2">
                  <c:v>Jan</c:v>
                </c:pt>
                <c:pt idx="3">
                  <c:v>Feb</c:v>
                </c:pt>
                <c:pt idx="4">
                  <c:v>Mar</c:v>
                </c:pt>
                <c:pt idx="5">
                  <c:v>Apr</c:v>
                </c:pt>
                <c:pt idx="6">
                  <c:v>May</c:v>
                </c:pt>
                <c:pt idx="7">
                  <c:v>Jun</c:v>
                </c:pt>
                <c:pt idx="8">
                  <c:v>Jul</c:v>
                </c:pt>
                <c:pt idx="9">
                  <c:v>Aug</c:v>
                </c:pt>
                <c:pt idx="10">
                  <c:v>Sep</c:v>
                </c:pt>
                <c:pt idx="11">
                  <c:v>Oct</c:v>
                </c:pt>
                <c:pt idx="12">
                  <c:v>Nov</c:v>
                </c:pt>
                <c:pt idx="13">
                  <c:v>Dec</c:v>
                </c:pt>
              </c:strCache>
            </c:strRef>
          </c:cat>
          <c:val>
            <c:numRef>
              <c:f>(Monitor_ES!$S$215:$T$215,Monitor_ES!$I$96:$T$96)</c:f>
              <c:numCache>
                <c:formatCode>_(* #,##0_);_(* \(#,##0\);_(* "-"_);_(@_)</c:formatCode>
                <c:ptCount val="14"/>
                <c:pt idx="0">
                  <c:v>384</c:v>
                </c:pt>
                <c:pt idx="1">
                  <c:v>45</c:v>
                </c:pt>
                <c:pt idx="2">
                  <c:v>125</c:v>
                </c:pt>
                <c:pt idx="3">
                  <c:v>58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848-4E8C-8536-535F4327A819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467448704"/>
        <c:axId val="467449184"/>
      </c:lineChart>
      <c:catAx>
        <c:axId val="4674487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467449184"/>
        <c:crosses val="autoZero"/>
        <c:auto val="1"/>
        <c:lblAlgn val="ctr"/>
        <c:lblOffset val="100"/>
        <c:noMultiLvlLbl val="0"/>
      </c:catAx>
      <c:valAx>
        <c:axId val="4674491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4674487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7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TV_BR!$C$295</c:f>
              <c:strCache>
                <c:ptCount val="1"/>
                <c:pt idx="0">
                  <c:v>     Contents Click per Session on TV Line up</c:v>
                </c:pt>
              </c:strCache>
            </c:strRef>
          </c:tx>
          <c:spPr>
            <a:solidFill>
              <a:srgbClr val="F15628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(TV_BR!$R$195:$T$195,TV_BR!$I$78:$T$78)</c:f>
              <c:strCache>
                <c:ptCount val="15"/>
                <c:pt idx="0">
                  <c:v>Oct</c:v>
                </c:pt>
                <c:pt idx="1">
                  <c:v>Nov</c:v>
                </c:pt>
                <c:pt idx="2">
                  <c:v>Dec</c:v>
                </c:pt>
                <c:pt idx="3">
                  <c:v>Jan</c:v>
                </c:pt>
                <c:pt idx="4">
                  <c:v>Feb</c:v>
                </c:pt>
                <c:pt idx="5">
                  <c:v>Mar</c:v>
                </c:pt>
                <c:pt idx="6">
                  <c:v>Apr</c:v>
                </c:pt>
                <c:pt idx="7">
                  <c:v>May</c:v>
                </c:pt>
                <c:pt idx="8">
                  <c:v>Jun</c:v>
                </c:pt>
                <c:pt idx="9">
                  <c:v>Jul</c:v>
                </c:pt>
                <c:pt idx="10">
                  <c:v>Aug</c:v>
                </c:pt>
                <c:pt idx="11">
                  <c:v>Sep</c:v>
                </c:pt>
                <c:pt idx="12">
                  <c:v>Oct</c:v>
                </c:pt>
                <c:pt idx="13">
                  <c:v>Nov</c:v>
                </c:pt>
                <c:pt idx="14">
                  <c:v>Dec</c:v>
                </c:pt>
              </c:strCache>
            </c:strRef>
          </c:cat>
          <c:val>
            <c:numRef>
              <c:f>(TV_BR!$R$295:$T$295,TV_BR!$I$178:$T$178)</c:f>
              <c:numCache>
                <c:formatCode>0.00</c:formatCode>
                <c:ptCount val="15"/>
                <c:pt idx="1">
                  <c:v>1.2573529411764706</c:v>
                </c:pt>
                <c:pt idx="2">
                  <c:v>1.4496644295302012</c:v>
                </c:pt>
                <c:pt idx="3">
                  <c:v>0.97222222222222221</c:v>
                </c:pt>
                <c:pt idx="4">
                  <c:v>0.74025974025974028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EEE-4650-BACB-B410427185E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68883823"/>
        <c:axId val="413634143"/>
      </c:barChart>
      <c:catAx>
        <c:axId val="11688838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413634143"/>
        <c:crosses val="autoZero"/>
        <c:auto val="1"/>
        <c:lblAlgn val="ctr"/>
        <c:lblOffset val="100"/>
        <c:noMultiLvlLbl val="0"/>
      </c:catAx>
      <c:valAx>
        <c:axId val="413634143"/>
        <c:scaling>
          <c:orientation val="minMax"/>
          <c:max val="2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* #,##0.00_-;\-* #,##0.00_-;_-* &quot;-&quot;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168883823"/>
        <c:crosses val="autoZero"/>
        <c:crossBetween val="between"/>
        <c:majorUnit val="1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7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TV_BR!$C$299</c:f>
              <c:strCache>
                <c:ptCount val="1"/>
                <c:pt idx="0">
                  <c:v>PLP Conversion</c:v>
                </c:pt>
              </c:strCache>
            </c:strRef>
          </c:tx>
          <c:spPr>
            <a:solidFill>
              <a:srgbClr val="F15628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(TV_BR!$R$195:$T$195,TV_BR!$I$78:$T$78)</c:f>
              <c:strCache>
                <c:ptCount val="15"/>
                <c:pt idx="0">
                  <c:v>Oct</c:v>
                </c:pt>
                <c:pt idx="1">
                  <c:v>Nov</c:v>
                </c:pt>
                <c:pt idx="2">
                  <c:v>Dec</c:v>
                </c:pt>
                <c:pt idx="3">
                  <c:v>Jan</c:v>
                </c:pt>
                <c:pt idx="4">
                  <c:v>Feb</c:v>
                </c:pt>
                <c:pt idx="5">
                  <c:v>Mar</c:v>
                </c:pt>
                <c:pt idx="6">
                  <c:v>Apr</c:v>
                </c:pt>
                <c:pt idx="7">
                  <c:v>May</c:v>
                </c:pt>
                <c:pt idx="8">
                  <c:v>Jun</c:v>
                </c:pt>
                <c:pt idx="9">
                  <c:v>Jul</c:v>
                </c:pt>
                <c:pt idx="10">
                  <c:v>Aug</c:v>
                </c:pt>
                <c:pt idx="11">
                  <c:v>Sep</c:v>
                </c:pt>
                <c:pt idx="12">
                  <c:v>Oct</c:v>
                </c:pt>
                <c:pt idx="13">
                  <c:v>Nov</c:v>
                </c:pt>
                <c:pt idx="14">
                  <c:v>Dec</c:v>
                </c:pt>
              </c:strCache>
            </c:strRef>
          </c:cat>
          <c:val>
            <c:numRef>
              <c:f>(TV_BR!$R$299:$T$299,TV_BR!$I$182:$T$182)</c:f>
              <c:numCache>
                <c:formatCode>0.00%</c:formatCode>
                <c:ptCount val="15"/>
                <c:pt idx="1">
                  <c:v>0.35714285714285715</c:v>
                </c:pt>
                <c:pt idx="2">
                  <c:v>0.4732142857142857</c:v>
                </c:pt>
                <c:pt idx="3">
                  <c:v>0.45299145299145299</c:v>
                </c:pt>
                <c:pt idx="4">
                  <c:v>0.44927536231884058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A5B-47A9-BFB0-0BFD237840D0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045622639"/>
        <c:axId val="1119779679"/>
      </c:barChart>
      <c:catAx>
        <c:axId val="104562263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119779679"/>
        <c:crosses val="autoZero"/>
        <c:auto val="1"/>
        <c:lblAlgn val="ctr"/>
        <c:lblOffset val="100"/>
        <c:noMultiLvlLbl val="0"/>
      </c:catAx>
      <c:valAx>
        <c:axId val="1119779679"/>
        <c:scaling>
          <c:orientation val="minMax"/>
          <c:max val="0.60000000000000009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045622639"/>
        <c:crosses val="autoZero"/>
        <c:crossBetween val="between"/>
        <c:majorUnit val="0.2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7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TV_BR!$C$300</c:f>
              <c:strCache>
                <c:ptCount val="1"/>
                <c:pt idx="0">
                  <c:v>Product Conversion</c:v>
                </c:pt>
              </c:strCache>
            </c:strRef>
          </c:tx>
          <c:spPr>
            <a:solidFill>
              <a:srgbClr val="F15628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(TV_BR!$R$195:$T$195,TV_BR!$I$78:$T$78)</c:f>
              <c:strCache>
                <c:ptCount val="15"/>
                <c:pt idx="0">
                  <c:v>Oct</c:v>
                </c:pt>
                <c:pt idx="1">
                  <c:v>Nov</c:v>
                </c:pt>
                <c:pt idx="2">
                  <c:v>Dec</c:v>
                </c:pt>
                <c:pt idx="3">
                  <c:v>Jan</c:v>
                </c:pt>
                <c:pt idx="4">
                  <c:v>Feb</c:v>
                </c:pt>
                <c:pt idx="5">
                  <c:v>Mar</c:v>
                </c:pt>
                <c:pt idx="6">
                  <c:v>Apr</c:v>
                </c:pt>
                <c:pt idx="7">
                  <c:v>May</c:v>
                </c:pt>
                <c:pt idx="8">
                  <c:v>Jun</c:v>
                </c:pt>
                <c:pt idx="9">
                  <c:v>Jul</c:v>
                </c:pt>
                <c:pt idx="10">
                  <c:v>Aug</c:v>
                </c:pt>
                <c:pt idx="11">
                  <c:v>Sep</c:v>
                </c:pt>
                <c:pt idx="12">
                  <c:v>Oct</c:v>
                </c:pt>
                <c:pt idx="13">
                  <c:v>Nov</c:v>
                </c:pt>
                <c:pt idx="14">
                  <c:v>Dec</c:v>
                </c:pt>
              </c:strCache>
            </c:strRef>
          </c:cat>
          <c:val>
            <c:numRef>
              <c:f>(TV_BR!$R$300:$T$300,TV_BR!$I$183:$T$183)</c:f>
              <c:numCache>
                <c:formatCode>0.00%</c:formatCode>
                <c:ptCount val="15"/>
                <c:pt idx="1">
                  <c:v>0.25892857142857145</c:v>
                </c:pt>
                <c:pt idx="2">
                  <c:v>0.33035714285714285</c:v>
                </c:pt>
                <c:pt idx="3">
                  <c:v>0.38461538461538464</c:v>
                </c:pt>
                <c:pt idx="4">
                  <c:v>0.27536231884057971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434-4BD0-9698-18A976418BDB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404165903"/>
        <c:axId val="1018622735"/>
      </c:barChart>
      <c:catAx>
        <c:axId val="404165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018622735"/>
        <c:crosses val="autoZero"/>
        <c:auto val="1"/>
        <c:lblAlgn val="ctr"/>
        <c:lblOffset val="100"/>
        <c:noMultiLvlLbl val="0"/>
      </c:catAx>
      <c:valAx>
        <c:axId val="1018622735"/>
        <c:scaling>
          <c:orientation val="minMax"/>
          <c:max val="0.60000000000000009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404165903"/>
        <c:crosses val="autoZero"/>
        <c:crossBetween val="between"/>
        <c:majorUnit val="0.2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7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TV_BR!$C$304</c:f>
              <c:strCache>
                <c:ptCount val="1"/>
                <c:pt idx="0">
                  <c:v>Purchase Intent Conversion</c:v>
                </c:pt>
              </c:strCache>
            </c:strRef>
          </c:tx>
          <c:spPr>
            <a:solidFill>
              <a:srgbClr val="F15628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(TV_BR!$R$195:$T$195,TV_BR!$I$78:$T$78)</c:f>
              <c:strCache>
                <c:ptCount val="15"/>
                <c:pt idx="0">
                  <c:v>Oct</c:v>
                </c:pt>
                <c:pt idx="1">
                  <c:v>Nov</c:v>
                </c:pt>
                <c:pt idx="2">
                  <c:v>Dec</c:v>
                </c:pt>
                <c:pt idx="3">
                  <c:v>Jan</c:v>
                </c:pt>
                <c:pt idx="4">
                  <c:v>Feb</c:v>
                </c:pt>
                <c:pt idx="5">
                  <c:v>Mar</c:v>
                </c:pt>
                <c:pt idx="6">
                  <c:v>Apr</c:v>
                </c:pt>
                <c:pt idx="7">
                  <c:v>May</c:v>
                </c:pt>
                <c:pt idx="8">
                  <c:v>Jun</c:v>
                </c:pt>
                <c:pt idx="9">
                  <c:v>Jul</c:v>
                </c:pt>
                <c:pt idx="10">
                  <c:v>Aug</c:v>
                </c:pt>
                <c:pt idx="11">
                  <c:v>Sep</c:v>
                </c:pt>
                <c:pt idx="12">
                  <c:v>Oct</c:v>
                </c:pt>
                <c:pt idx="13">
                  <c:v>Nov</c:v>
                </c:pt>
                <c:pt idx="14">
                  <c:v>Dec</c:v>
                </c:pt>
              </c:strCache>
            </c:strRef>
          </c:cat>
          <c:val>
            <c:numRef>
              <c:f>(TV_BR!$R$305:$T$305,TV_BR!$I$188:$T$188)</c:f>
              <c:numCache>
                <c:formatCode>0.00%</c:formatCode>
                <c:ptCount val="15"/>
                <c:pt idx="1">
                  <c:v>2.6785714285714284E-2</c:v>
                </c:pt>
                <c:pt idx="2">
                  <c:v>4.4642857142857144E-2</c:v>
                </c:pt>
                <c:pt idx="3">
                  <c:v>2.564102564102564E-2</c:v>
                </c:pt>
                <c:pt idx="4">
                  <c:v>2.1739130434782608E-2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AF3-44AD-B828-E827ACBA803D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413914463"/>
        <c:axId val="1009796495"/>
      </c:barChart>
      <c:catAx>
        <c:axId val="4139144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009796495"/>
        <c:crosses val="autoZero"/>
        <c:auto val="1"/>
        <c:lblAlgn val="ctr"/>
        <c:lblOffset val="100"/>
        <c:noMultiLvlLbl val="0"/>
      </c:catAx>
      <c:valAx>
        <c:axId val="10097964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413914463"/>
        <c:crosses val="autoZero"/>
        <c:crossBetween val="between"/>
        <c:majorUnit val="3.0000000000000006E-2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7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ko-KR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     Total Click per Session on TV Line up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TV_BR!$C$294:$H$294</c:f>
              <c:strCache>
                <c:ptCount val="6"/>
                <c:pt idx="0">
                  <c:v>     Total Click per Session on TV Line up</c:v>
                </c:pt>
              </c:strCache>
            </c:strRef>
          </c:tx>
          <c:spPr>
            <a:solidFill>
              <a:srgbClr val="F15628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(TV_BR!$R$195:$T$195,TV_BR!$I$78:$T$78)</c:f>
              <c:strCache>
                <c:ptCount val="15"/>
                <c:pt idx="0">
                  <c:v>Oct</c:v>
                </c:pt>
                <c:pt idx="1">
                  <c:v>Nov</c:v>
                </c:pt>
                <c:pt idx="2">
                  <c:v>Dec</c:v>
                </c:pt>
                <c:pt idx="3">
                  <c:v>Jan</c:v>
                </c:pt>
                <c:pt idx="4">
                  <c:v>Feb</c:v>
                </c:pt>
                <c:pt idx="5">
                  <c:v>Mar</c:v>
                </c:pt>
                <c:pt idx="6">
                  <c:v>Apr</c:v>
                </c:pt>
                <c:pt idx="7">
                  <c:v>May</c:v>
                </c:pt>
                <c:pt idx="8">
                  <c:v>Jun</c:v>
                </c:pt>
                <c:pt idx="9">
                  <c:v>Jul</c:v>
                </c:pt>
                <c:pt idx="10">
                  <c:v>Aug</c:v>
                </c:pt>
                <c:pt idx="11">
                  <c:v>Sep</c:v>
                </c:pt>
                <c:pt idx="12">
                  <c:v>Oct</c:v>
                </c:pt>
                <c:pt idx="13">
                  <c:v>Nov</c:v>
                </c:pt>
                <c:pt idx="14">
                  <c:v>Dec</c:v>
                </c:pt>
              </c:strCache>
            </c:strRef>
          </c:cat>
          <c:val>
            <c:numRef>
              <c:f>(TV_BR!$R$294:$T$294,TV_BR!$I$177:$T$177)</c:f>
              <c:numCache>
                <c:formatCode>_-* #,##0.00_-;\-* #,##0.00_-;_-* "-"_-;_-@_-</c:formatCode>
                <c:ptCount val="15"/>
                <c:pt idx="1">
                  <c:v>2.75</c:v>
                </c:pt>
                <c:pt idx="2">
                  <c:v>2.8993288590604025</c:v>
                </c:pt>
                <c:pt idx="3">
                  <c:v>2.6319444444444446</c:v>
                </c:pt>
                <c:pt idx="4">
                  <c:v>2.551948051948052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8A4-4886-8702-1F5E199FF194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811147167"/>
        <c:axId val="1039781903"/>
      </c:barChart>
      <c:catAx>
        <c:axId val="18111471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039781903"/>
        <c:crosses val="autoZero"/>
        <c:auto val="1"/>
        <c:lblAlgn val="ctr"/>
        <c:lblOffset val="100"/>
        <c:noMultiLvlLbl val="0"/>
      </c:catAx>
      <c:valAx>
        <c:axId val="1039781903"/>
        <c:scaling>
          <c:orientation val="minMax"/>
          <c:max val="6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* #,##0.00_-;\-* #,##0.00_-;_-* &quot;-&quot;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811147167"/>
        <c:crosses val="autoZero"/>
        <c:crossBetween val="between"/>
        <c:majorUnit val="2"/>
      </c:valAx>
    </c:plotArea>
    <c:legend>
      <c:legendPos val="b"/>
      <c:overlay val="0"/>
    </c:legend>
    <c:plotVisOnly val="1"/>
    <c:dispBlanksAs val="gap"/>
    <c:showDLblsOverMax val="0"/>
    <c:extLst/>
  </c:chart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7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ko-KR"/>
              <a:t>Session</a:t>
            </a:r>
            <a:endParaRPr lang="ko-KR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 alt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1"/>
          <c:order val="1"/>
          <c:tx>
            <c:strRef>
              <c:f>TV_BR!$C$88</c:f>
              <c:strCache>
                <c:ptCount val="1"/>
                <c:pt idx="0">
                  <c:v>          Organic</c:v>
                </c:pt>
              </c:strCache>
            </c:strRef>
          </c:tx>
          <c:spPr>
            <a:solidFill>
              <a:srgbClr val="F15628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(TV_BR!$I$78:$T$78,TV_BR!$I$195:$T$195)</c:f>
              <c:strCache>
                <c:ptCount val="24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  <c:pt idx="12">
                  <c:v>Jan</c:v>
                </c:pt>
                <c:pt idx="13">
                  <c:v>Feb</c:v>
                </c:pt>
                <c:pt idx="14">
                  <c:v>Mar</c:v>
                </c:pt>
                <c:pt idx="15">
                  <c:v>Apr</c:v>
                </c:pt>
                <c:pt idx="16">
                  <c:v>May</c:v>
                </c:pt>
                <c:pt idx="17">
                  <c:v>Jun</c:v>
                </c:pt>
                <c:pt idx="18">
                  <c:v>Jul</c:v>
                </c:pt>
                <c:pt idx="19">
                  <c:v>Aug</c:v>
                </c:pt>
                <c:pt idx="20">
                  <c:v>Sep</c:v>
                </c:pt>
                <c:pt idx="21">
                  <c:v>Oct</c:v>
                </c:pt>
                <c:pt idx="22">
                  <c:v>Nov</c:v>
                </c:pt>
                <c:pt idx="23">
                  <c:v>Dec</c:v>
                </c:pt>
              </c:strCache>
            </c:strRef>
          </c:cat>
          <c:val>
            <c:numRef>
              <c:f>(TV_BR!$R$205:$T$205,TV_BR!$I$88:$T$88)</c:f>
              <c:numCache>
                <c:formatCode>_(* #,##0_);_(* \(#,##0\);_(* "-"_);_(@_)</c:formatCode>
                <c:ptCount val="15"/>
                <c:pt idx="1">
                  <c:v>37</c:v>
                </c:pt>
                <c:pt idx="2">
                  <c:v>18</c:v>
                </c:pt>
                <c:pt idx="3">
                  <c:v>26</c:v>
                </c:pt>
                <c:pt idx="4">
                  <c:v>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E83-49F2-8A7B-2591153C44E1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19"/>
        <c:axId val="1847080704"/>
        <c:axId val="1847086464"/>
      </c:barChart>
      <c:lineChart>
        <c:grouping val="standard"/>
        <c:varyColors val="0"/>
        <c:ser>
          <c:idx val="0"/>
          <c:order val="0"/>
          <c:tx>
            <c:strRef>
              <c:f>TV_BR!$C$85</c:f>
              <c:strCache>
                <c:ptCount val="1"/>
                <c:pt idx="0">
                  <c:v>     TV Lineup (Session)</c:v>
                </c:pt>
              </c:strCache>
            </c:strRef>
          </c:tx>
          <c:spPr>
            <a:ln w="28575" cap="rnd">
              <a:solidFill>
                <a:srgbClr val="5B6777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(TV_BR!$R$195:$T$195,TV_BR!$I$78:$T$78)</c:f>
              <c:strCache>
                <c:ptCount val="15"/>
                <c:pt idx="0">
                  <c:v>Oct</c:v>
                </c:pt>
                <c:pt idx="1">
                  <c:v>Nov</c:v>
                </c:pt>
                <c:pt idx="2">
                  <c:v>Dec</c:v>
                </c:pt>
                <c:pt idx="3">
                  <c:v>Jan</c:v>
                </c:pt>
                <c:pt idx="4">
                  <c:v>Feb</c:v>
                </c:pt>
                <c:pt idx="5">
                  <c:v>Mar</c:v>
                </c:pt>
                <c:pt idx="6">
                  <c:v>Apr</c:v>
                </c:pt>
                <c:pt idx="7">
                  <c:v>May</c:v>
                </c:pt>
                <c:pt idx="8">
                  <c:v>Jun</c:v>
                </c:pt>
                <c:pt idx="9">
                  <c:v>Jul</c:v>
                </c:pt>
                <c:pt idx="10">
                  <c:v>Aug</c:v>
                </c:pt>
                <c:pt idx="11">
                  <c:v>Sep</c:v>
                </c:pt>
                <c:pt idx="12">
                  <c:v>Oct</c:v>
                </c:pt>
                <c:pt idx="13">
                  <c:v>Nov</c:v>
                </c:pt>
                <c:pt idx="14">
                  <c:v>Dec</c:v>
                </c:pt>
              </c:strCache>
            </c:strRef>
          </c:cat>
          <c:val>
            <c:numRef>
              <c:f>(TV_BR!$R$202:$T$202,TV_BR!$I$85:$T$85)</c:f>
              <c:numCache>
                <c:formatCode>_(* #,##0_);_(* \(#,##0\);_(* "-"_);_(@_)</c:formatCode>
                <c:ptCount val="15"/>
                <c:pt idx="1">
                  <c:v>136</c:v>
                </c:pt>
                <c:pt idx="2">
                  <c:v>149</c:v>
                </c:pt>
                <c:pt idx="3">
                  <c:v>144</c:v>
                </c:pt>
                <c:pt idx="4">
                  <c:v>154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E83-49F2-8A7B-2591153C44E1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847039424"/>
        <c:axId val="1847039904"/>
      </c:lineChart>
      <c:catAx>
        <c:axId val="18470394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847039904"/>
        <c:crosses val="autoZero"/>
        <c:auto val="1"/>
        <c:lblAlgn val="ctr"/>
        <c:lblOffset val="100"/>
        <c:noMultiLvlLbl val="0"/>
      </c:catAx>
      <c:valAx>
        <c:axId val="1847039904"/>
        <c:scaling>
          <c:orientation val="minMax"/>
          <c:max val="4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847039424"/>
        <c:crosses val="autoZero"/>
        <c:crossBetween val="between"/>
        <c:majorUnit val="100"/>
      </c:valAx>
      <c:valAx>
        <c:axId val="1847086464"/>
        <c:scaling>
          <c:orientation val="minMax"/>
          <c:max val="200"/>
        </c:scaling>
        <c:delete val="0"/>
        <c:axPos val="r"/>
        <c:numFmt formatCode="_(* #,##0_);_(* \(#,##0\);_(* &quot;-&quot;_);_(@_)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847080704"/>
        <c:crosses val="max"/>
        <c:crossBetween val="between"/>
      </c:valAx>
      <c:catAx>
        <c:axId val="1847080704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847086464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  <c:userShapes r:id="rId3"/>
</c:chartSpace>
</file>

<file path=xl/charts/chart7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ko-KR"/>
              <a:t>Page view per session</a:t>
            </a:r>
            <a:endParaRPr lang="ko-KR" altLang="en-US"/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1"/>
          <c:order val="0"/>
          <c:tx>
            <c:strRef>
              <c:f>TV_BR!$C$96:$H$96</c:f>
              <c:strCache>
                <c:ptCount val="6"/>
                <c:pt idx="0">
                  <c:v>     TV Line up guide(Page View per Session)</c:v>
                </c:pt>
              </c:strCache>
            </c:strRef>
          </c:tx>
          <c:spPr>
            <a:solidFill>
              <a:srgbClr val="F15628"/>
            </a:solidFill>
          </c:spPr>
          <c:invertIfNegative val="0"/>
          <c:dLbls>
            <c:spPr>
              <a:noFill/>
              <a:ln>
                <a:noFill/>
              </a:ln>
              <a:effectLst/>
            </c:sp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(TV_BR!$R$195:$T$195,TV_BR!$I$78:$T$78)</c:f>
              <c:strCache>
                <c:ptCount val="15"/>
                <c:pt idx="0">
                  <c:v>Oct</c:v>
                </c:pt>
                <c:pt idx="1">
                  <c:v>Nov</c:v>
                </c:pt>
                <c:pt idx="2">
                  <c:v>Dec</c:v>
                </c:pt>
                <c:pt idx="3">
                  <c:v>Jan</c:v>
                </c:pt>
                <c:pt idx="4">
                  <c:v>Feb</c:v>
                </c:pt>
                <c:pt idx="5">
                  <c:v>Mar</c:v>
                </c:pt>
                <c:pt idx="6">
                  <c:v>Apr</c:v>
                </c:pt>
                <c:pt idx="7">
                  <c:v>May</c:v>
                </c:pt>
                <c:pt idx="8">
                  <c:v>Jun</c:v>
                </c:pt>
                <c:pt idx="9">
                  <c:v>Jul</c:v>
                </c:pt>
                <c:pt idx="10">
                  <c:v>Aug</c:v>
                </c:pt>
                <c:pt idx="11">
                  <c:v>Sep</c:v>
                </c:pt>
                <c:pt idx="12">
                  <c:v>Oct</c:v>
                </c:pt>
                <c:pt idx="13">
                  <c:v>Nov</c:v>
                </c:pt>
                <c:pt idx="14">
                  <c:v>Dec</c:v>
                </c:pt>
              </c:strCache>
            </c:strRef>
          </c:cat>
          <c:val>
            <c:numRef>
              <c:f>(TV_BR!$R$213:$T$213,TV_BR!$I$96:$T$96)</c:f>
              <c:numCache>
                <c:formatCode>_-* #,##0.00_-;\-* #,##0.00_-;_-* "-"_-;_-@_-</c:formatCode>
                <c:ptCount val="15"/>
                <c:pt idx="1">
                  <c:v>1.2794117647058822</c:v>
                </c:pt>
                <c:pt idx="2">
                  <c:v>1.1275167785234899</c:v>
                </c:pt>
                <c:pt idx="3">
                  <c:v>1.2013888888888888</c:v>
                </c:pt>
                <c:pt idx="4">
                  <c:v>1.1038961038961039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486-4660-9FF0-3278960D1C5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47088864"/>
        <c:axId val="1847084064"/>
      </c:barChart>
      <c:catAx>
        <c:axId val="18470888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847084064"/>
        <c:crosses val="autoZero"/>
        <c:auto val="1"/>
        <c:lblAlgn val="ctr"/>
        <c:lblOffset val="100"/>
        <c:noMultiLvlLbl val="0"/>
      </c:catAx>
      <c:valAx>
        <c:axId val="18470840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* #,##0.00_-;\-* #,##0.00_-;_-* &quot;-&quot;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847088864"/>
        <c:crosses val="autoZero"/>
        <c:crossBetween val="between"/>
        <c:majorUnit val="0.4"/>
      </c:valAx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  <c:extLst/>
  </c:chart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8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ko-KR"/>
              <a:t>Exit Rate</a:t>
            </a:r>
            <a:endParaRPr lang="ko-KR" altLang="en-US"/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TV_BR!$C$216:$H$216</c:f>
              <c:strCache>
                <c:ptCount val="6"/>
                <c:pt idx="0">
                  <c:v>     Micro</c:v>
                </c:pt>
              </c:strCache>
            </c:strRef>
          </c:tx>
          <c:spPr>
            <a:solidFill>
              <a:srgbClr val="5B6777"/>
            </a:solidFill>
          </c:spPr>
          <c:invertIfNegative val="0"/>
          <c:dLbls>
            <c:delete val="1"/>
          </c:dLbls>
          <c:cat>
            <c:strRef>
              <c:f>(TV_BR!$R$195:$T$195,TV_BR!$I$78:$T$78)</c:f>
              <c:strCache>
                <c:ptCount val="15"/>
                <c:pt idx="0">
                  <c:v>Oct</c:v>
                </c:pt>
                <c:pt idx="1">
                  <c:v>Nov</c:v>
                </c:pt>
                <c:pt idx="2">
                  <c:v>Dec</c:v>
                </c:pt>
                <c:pt idx="3">
                  <c:v>Jan</c:v>
                </c:pt>
                <c:pt idx="4">
                  <c:v>Feb</c:v>
                </c:pt>
                <c:pt idx="5">
                  <c:v>Mar</c:v>
                </c:pt>
                <c:pt idx="6">
                  <c:v>Apr</c:v>
                </c:pt>
                <c:pt idx="7">
                  <c:v>May</c:v>
                </c:pt>
                <c:pt idx="8">
                  <c:v>Jun</c:v>
                </c:pt>
                <c:pt idx="9">
                  <c:v>Jul</c:v>
                </c:pt>
                <c:pt idx="10">
                  <c:v>Aug</c:v>
                </c:pt>
                <c:pt idx="11">
                  <c:v>Sep</c:v>
                </c:pt>
                <c:pt idx="12">
                  <c:v>Oct</c:v>
                </c:pt>
                <c:pt idx="13">
                  <c:v>Nov</c:v>
                </c:pt>
                <c:pt idx="14">
                  <c:v>Dec</c:v>
                </c:pt>
              </c:strCache>
            </c:strRef>
          </c:cat>
          <c:val>
            <c:numRef>
              <c:f>(TV_BR!$R$216:$T$216,TV_BR!$I$99:$T$99)</c:f>
              <c:numCache>
                <c:formatCode>0.0%</c:formatCode>
                <c:ptCount val="15"/>
                <c:pt idx="1">
                  <c:v>0.34992858600285653</c:v>
                </c:pt>
                <c:pt idx="2">
                  <c:v>0.41756842775302355</c:v>
                </c:pt>
                <c:pt idx="3">
                  <c:v>0.48128451626099406</c:v>
                </c:pt>
                <c:pt idx="4">
                  <c:v>0.48816234498308908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41D-41A4-8A19-2383E14032BA}"/>
            </c:ext>
          </c:extLst>
        </c:ser>
        <c:ser>
          <c:idx val="1"/>
          <c:order val="1"/>
          <c:tx>
            <c:strRef>
              <c:f>TV_BR!$C$100:$H$100</c:f>
              <c:strCache>
                <c:ptCount val="6"/>
                <c:pt idx="0">
                  <c:v>     TV Line up guide</c:v>
                </c:pt>
              </c:strCache>
            </c:strRef>
          </c:tx>
          <c:spPr>
            <a:solidFill>
              <a:srgbClr val="F15628"/>
            </a:solidFill>
          </c:spPr>
          <c:invertIfNegative val="0"/>
          <c:dLbls>
            <c:spPr>
              <a:noFill/>
              <a:ln>
                <a:noFill/>
              </a:ln>
              <a:effectLst/>
            </c:sp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(TV_BR!$R$195:$T$195,TV_BR!$I$78:$T$78)</c:f>
              <c:strCache>
                <c:ptCount val="15"/>
                <c:pt idx="0">
                  <c:v>Oct</c:v>
                </c:pt>
                <c:pt idx="1">
                  <c:v>Nov</c:v>
                </c:pt>
                <c:pt idx="2">
                  <c:v>Dec</c:v>
                </c:pt>
                <c:pt idx="3">
                  <c:v>Jan</c:v>
                </c:pt>
                <c:pt idx="4">
                  <c:v>Feb</c:v>
                </c:pt>
                <c:pt idx="5">
                  <c:v>Mar</c:v>
                </c:pt>
                <c:pt idx="6">
                  <c:v>Apr</c:v>
                </c:pt>
                <c:pt idx="7">
                  <c:v>May</c:v>
                </c:pt>
                <c:pt idx="8">
                  <c:v>Jun</c:v>
                </c:pt>
                <c:pt idx="9">
                  <c:v>Jul</c:v>
                </c:pt>
                <c:pt idx="10">
                  <c:v>Aug</c:v>
                </c:pt>
                <c:pt idx="11">
                  <c:v>Sep</c:v>
                </c:pt>
                <c:pt idx="12">
                  <c:v>Oct</c:v>
                </c:pt>
                <c:pt idx="13">
                  <c:v>Nov</c:v>
                </c:pt>
                <c:pt idx="14">
                  <c:v>Dec</c:v>
                </c:pt>
              </c:strCache>
            </c:strRef>
          </c:cat>
          <c:val>
            <c:numRef>
              <c:f>(TV_BR!$R$217:$T$217,TV_BR!$I$100:$T$100)</c:f>
              <c:numCache>
                <c:formatCode>0.0%</c:formatCode>
                <c:ptCount val="15"/>
                <c:pt idx="1">
                  <c:v>0.55882352941176472</c:v>
                </c:pt>
                <c:pt idx="2">
                  <c:v>0.39597315436241609</c:v>
                </c:pt>
                <c:pt idx="3">
                  <c:v>0.34027777777777779</c:v>
                </c:pt>
                <c:pt idx="4">
                  <c:v>0.38961038961038963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41D-41A4-8A19-2383E14032BA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847181024"/>
        <c:axId val="1847175264"/>
      </c:barChart>
      <c:catAx>
        <c:axId val="18471810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847175264"/>
        <c:crosses val="autoZero"/>
        <c:auto val="1"/>
        <c:lblAlgn val="ctr"/>
        <c:lblOffset val="100"/>
        <c:noMultiLvlLbl val="0"/>
      </c:catAx>
      <c:valAx>
        <c:axId val="1847175264"/>
        <c:scaling>
          <c:orientation val="minMax"/>
          <c:max val="0.8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847181024"/>
        <c:crosses val="autoZero"/>
        <c:crossBetween val="between"/>
        <c:majorUnit val="0.30000000000000004"/>
      </c:valAx>
    </c:plotArea>
    <c:legend>
      <c:legendPos val="b"/>
      <c:overlay val="0"/>
    </c:legend>
    <c:plotVisOnly val="1"/>
    <c:dispBlanksAs val="gap"/>
    <c:showDLblsOverMax val="0"/>
    <c:extLst/>
  </c:chart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8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TV_BR!$C$101</c:f>
              <c:strCache>
                <c:ptCount val="1"/>
                <c:pt idx="0">
                  <c:v>Avg. Session Duration (sec.)</c:v>
                </c:pt>
              </c:strCache>
            </c:strRef>
          </c:tx>
          <c:spPr>
            <a:ln w="28575" cap="rnd">
              <a:solidFill>
                <a:srgbClr val="F15628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(TV_BR!$R$195:$T$195,TV_BR!$I$78:$T$78)</c:f>
              <c:strCache>
                <c:ptCount val="15"/>
                <c:pt idx="0">
                  <c:v>Oct</c:v>
                </c:pt>
                <c:pt idx="1">
                  <c:v>Nov</c:v>
                </c:pt>
                <c:pt idx="2">
                  <c:v>Dec</c:v>
                </c:pt>
                <c:pt idx="3">
                  <c:v>Jan</c:v>
                </c:pt>
                <c:pt idx="4">
                  <c:v>Feb</c:v>
                </c:pt>
                <c:pt idx="5">
                  <c:v>Mar</c:v>
                </c:pt>
                <c:pt idx="6">
                  <c:v>Apr</c:v>
                </c:pt>
                <c:pt idx="7">
                  <c:v>May</c:v>
                </c:pt>
                <c:pt idx="8">
                  <c:v>Jun</c:v>
                </c:pt>
                <c:pt idx="9">
                  <c:v>Jul</c:v>
                </c:pt>
                <c:pt idx="10">
                  <c:v>Aug</c:v>
                </c:pt>
                <c:pt idx="11">
                  <c:v>Sep</c:v>
                </c:pt>
                <c:pt idx="12">
                  <c:v>Oct</c:v>
                </c:pt>
                <c:pt idx="13">
                  <c:v>Nov</c:v>
                </c:pt>
                <c:pt idx="14">
                  <c:v>Dec</c:v>
                </c:pt>
              </c:strCache>
            </c:strRef>
          </c:cat>
          <c:val>
            <c:numRef>
              <c:f>(TV_BR!$R$218:$T$218,TV_BR!$I$101:$T$101)</c:f>
              <c:numCache>
                <c:formatCode>_(* #,##0_);_(* \(#,##0\);_(* "-"_);_(@_)</c:formatCode>
                <c:ptCount val="15"/>
                <c:pt idx="1">
                  <c:v>333</c:v>
                </c:pt>
                <c:pt idx="2">
                  <c:v>175</c:v>
                </c:pt>
                <c:pt idx="3">
                  <c:v>97</c:v>
                </c:pt>
                <c:pt idx="4">
                  <c:v>151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D80-49FF-881B-981289FB87E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33601615"/>
        <c:axId val="233585295"/>
      </c:lineChart>
      <c:catAx>
        <c:axId val="23360161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233585295"/>
        <c:crosses val="autoZero"/>
        <c:auto val="1"/>
        <c:lblAlgn val="ctr"/>
        <c:lblOffset val="100"/>
        <c:noMultiLvlLbl val="0"/>
      </c:catAx>
      <c:valAx>
        <c:axId val="2335852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23360161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8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ko-KR"/>
              <a:t>Session</a:t>
            </a:r>
            <a:endParaRPr lang="ko-KR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 alt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2"/>
          <c:order val="1"/>
          <c:tx>
            <c:strRef>
              <c:f>Monitor_BR!$C$202:$H$202</c:f>
              <c:strCache>
                <c:ptCount val="6"/>
                <c:pt idx="0">
                  <c:v>          Organic</c:v>
                </c:pt>
              </c:strCache>
            </c:strRef>
          </c:tx>
          <c:spPr>
            <a:solidFill>
              <a:srgbClr val="F15628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(Monitor_BR!$R$192:$T$192,Monitor_BR!$I$73:$T$73)</c:f>
              <c:strCache>
                <c:ptCount val="15"/>
                <c:pt idx="0">
                  <c:v>Oct</c:v>
                </c:pt>
                <c:pt idx="1">
                  <c:v>Nov</c:v>
                </c:pt>
                <c:pt idx="2">
                  <c:v>Dec</c:v>
                </c:pt>
                <c:pt idx="3">
                  <c:v>Jan</c:v>
                </c:pt>
                <c:pt idx="4">
                  <c:v>Feb</c:v>
                </c:pt>
                <c:pt idx="5">
                  <c:v>Mar</c:v>
                </c:pt>
                <c:pt idx="6">
                  <c:v>Apr</c:v>
                </c:pt>
                <c:pt idx="7">
                  <c:v>May</c:v>
                </c:pt>
                <c:pt idx="8">
                  <c:v>Jun</c:v>
                </c:pt>
                <c:pt idx="9">
                  <c:v>Jul</c:v>
                </c:pt>
                <c:pt idx="10">
                  <c:v>Aug</c:v>
                </c:pt>
                <c:pt idx="11">
                  <c:v>Sep</c:v>
                </c:pt>
                <c:pt idx="12">
                  <c:v>Oct</c:v>
                </c:pt>
                <c:pt idx="13">
                  <c:v>Nov</c:v>
                </c:pt>
                <c:pt idx="14">
                  <c:v>Dec</c:v>
                </c:pt>
              </c:strCache>
            </c:strRef>
          </c:cat>
          <c:val>
            <c:numRef>
              <c:f>(Monitor_BR!$R$202:$T$202,Monitor_BR!$I$83:$T$83)</c:f>
              <c:numCache>
                <c:formatCode>_(* #,##0_);_(* \(#,##0\);_(* "-"_);_(@_)</c:formatCode>
                <c:ptCount val="15"/>
                <c:pt idx="1">
                  <c:v>0</c:v>
                </c:pt>
                <c:pt idx="2">
                  <c:v>0</c:v>
                </c:pt>
                <c:pt idx="3">
                  <c:v>3</c:v>
                </c:pt>
                <c:pt idx="4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385-468E-B64B-DAF30EB37E87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axId val="1043298815"/>
        <c:axId val="1114422383"/>
      </c:barChart>
      <c:lineChart>
        <c:grouping val="standard"/>
        <c:varyColors val="0"/>
        <c:ser>
          <c:idx val="1"/>
          <c:order val="0"/>
          <c:tx>
            <c:strRef>
              <c:f>Monitor_BR!$C$199:$H$199</c:f>
              <c:strCache>
                <c:ptCount val="6"/>
                <c:pt idx="0">
                  <c:v>     Monitor Line up (Session)</c:v>
                </c:pt>
              </c:strCache>
            </c:strRef>
          </c:tx>
          <c:spPr>
            <a:ln w="28575" cap="rnd">
              <a:solidFill>
                <a:srgbClr val="5B6777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(Monitor_BR!$R$192:$T$192,Monitor_BR!$I$73:$T$73)</c:f>
              <c:strCache>
                <c:ptCount val="15"/>
                <c:pt idx="0">
                  <c:v>Oct</c:v>
                </c:pt>
                <c:pt idx="1">
                  <c:v>Nov</c:v>
                </c:pt>
                <c:pt idx="2">
                  <c:v>Dec</c:v>
                </c:pt>
                <c:pt idx="3">
                  <c:v>Jan</c:v>
                </c:pt>
                <c:pt idx="4">
                  <c:v>Feb</c:v>
                </c:pt>
                <c:pt idx="5">
                  <c:v>Mar</c:v>
                </c:pt>
                <c:pt idx="6">
                  <c:v>Apr</c:v>
                </c:pt>
                <c:pt idx="7">
                  <c:v>May</c:v>
                </c:pt>
                <c:pt idx="8">
                  <c:v>Jun</c:v>
                </c:pt>
                <c:pt idx="9">
                  <c:v>Jul</c:v>
                </c:pt>
                <c:pt idx="10">
                  <c:v>Aug</c:v>
                </c:pt>
                <c:pt idx="11">
                  <c:v>Sep</c:v>
                </c:pt>
                <c:pt idx="12">
                  <c:v>Oct</c:v>
                </c:pt>
                <c:pt idx="13">
                  <c:v>Nov</c:v>
                </c:pt>
                <c:pt idx="14">
                  <c:v>Dec</c:v>
                </c:pt>
              </c:strCache>
            </c:strRef>
          </c:cat>
          <c:val>
            <c:numRef>
              <c:f>(Monitor_BR!$R$199:$T$199,Monitor_BR!$I$80:$T$80)</c:f>
              <c:numCache>
                <c:formatCode>_(* #,##0_);_(* \(#,##0\);_(* "-"_);_(@_)</c:formatCode>
                <c:ptCount val="15"/>
                <c:pt idx="1">
                  <c:v>13</c:v>
                </c:pt>
                <c:pt idx="2">
                  <c:v>21</c:v>
                </c:pt>
                <c:pt idx="3">
                  <c:v>35</c:v>
                </c:pt>
                <c:pt idx="4">
                  <c:v>44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385-468E-B64B-DAF30EB37E87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423902623"/>
        <c:axId val="1173180991"/>
      </c:lineChart>
      <c:catAx>
        <c:axId val="14239026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173180991"/>
        <c:crosses val="autoZero"/>
        <c:auto val="1"/>
        <c:lblAlgn val="ctr"/>
        <c:lblOffset val="100"/>
        <c:noMultiLvlLbl val="0"/>
      </c:catAx>
      <c:valAx>
        <c:axId val="1173180991"/>
        <c:scaling>
          <c:orientation val="minMax"/>
          <c:max val="8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423902623"/>
        <c:crosses val="autoZero"/>
        <c:crossBetween val="between"/>
        <c:majorUnit val="20"/>
      </c:valAx>
      <c:valAx>
        <c:axId val="1114422383"/>
        <c:scaling>
          <c:orientation val="minMax"/>
          <c:max val="30"/>
          <c:min val="0"/>
        </c:scaling>
        <c:delete val="0"/>
        <c:axPos val="r"/>
        <c:numFmt formatCode="_(* #,##0_);_(* \(#,##0\);_(* &quot;-&quot;_);_(@_)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043298815"/>
        <c:crosses val="max"/>
        <c:crossBetween val="between"/>
        <c:majorUnit val="30"/>
      </c:valAx>
      <c:catAx>
        <c:axId val="1043298815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114422383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8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ko-KR"/>
              <a:t>Page view per session</a:t>
            </a:r>
            <a:endParaRPr lang="ko-KR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 alt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Monitor_BR!$C$210:$H$210</c:f>
              <c:strCache>
                <c:ptCount val="6"/>
                <c:pt idx="0">
                  <c:v>     Monitor Line up guide (Page view per session)</c:v>
                </c:pt>
              </c:strCache>
            </c:strRef>
          </c:tx>
          <c:spPr>
            <a:solidFill>
              <a:srgbClr val="F15628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(Monitor_BR!$R$192:$T$192,Monitor_BR!$I$73:$T$73)</c:f>
              <c:strCache>
                <c:ptCount val="15"/>
                <c:pt idx="0">
                  <c:v>Oct</c:v>
                </c:pt>
                <c:pt idx="1">
                  <c:v>Nov</c:v>
                </c:pt>
                <c:pt idx="2">
                  <c:v>Dec</c:v>
                </c:pt>
                <c:pt idx="3">
                  <c:v>Jan</c:v>
                </c:pt>
                <c:pt idx="4">
                  <c:v>Feb</c:v>
                </c:pt>
                <c:pt idx="5">
                  <c:v>Mar</c:v>
                </c:pt>
                <c:pt idx="6">
                  <c:v>Apr</c:v>
                </c:pt>
                <c:pt idx="7">
                  <c:v>May</c:v>
                </c:pt>
                <c:pt idx="8">
                  <c:v>Jun</c:v>
                </c:pt>
                <c:pt idx="9">
                  <c:v>Jul</c:v>
                </c:pt>
                <c:pt idx="10">
                  <c:v>Aug</c:v>
                </c:pt>
                <c:pt idx="11">
                  <c:v>Sep</c:v>
                </c:pt>
                <c:pt idx="12">
                  <c:v>Oct</c:v>
                </c:pt>
                <c:pt idx="13">
                  <c:v>Nov</c:v>
                </c:pt>
                <c:pt idx="14">
                  <c:v>Dec</c:v>
                </c:pt>
              </c:strCache>
            </c:strRef>
          </c:cat>
          <c:val>
            <c:numRef>
              <c:f>(Monitor_BR!$R$210:$T$210,Monitor_BR!$I$91:$T$91)</c:f>
              <c:numCache>
                <c:formatCode>_-* #,##0.00_-;\-* #,##0.00_-;_-* "-"_-;_-@_-</c:formatCode>
                <c:ptCount val="15"/>
                <c:pt idx="1">
                  <c:v>0.69230769230769229</c:v>
                </c:pt>
                <c:pt idx="2">
                  <c:v>1.1904761904761905</c:v>
                </c:pt>
                <c:pt idx="3">
                  <c:v>1.3714285714285714</c:v>
                </c:pt>
                <c:pt idx="4">
                  <c:v>1.1363636363636365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4C9-4844-9054-3B1FB1D7E463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414883039"/>
        <c:axId val="1011110415"/>
      </c:barChart>
      <c:catAx>
        <c:axId val="141488303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011110415"/>
        <c:crosses val="autoZero"/>
        <c:auto val="1"/>
        <c:lblAlgn val="ctr"/>
        <c:lblOffset val="100"/>
        <c:noMultiLvlLbl val="0"/>
      </c:catAx>
      <c:valAx>
        <c:axId val="1011110415"/>
        <c:scaling>
          <c:orientation val="minMax"/>
          <c:max val="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* #,##0.00_-;\-* #,##0.00_-;_-* &quot;-&quot;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414883039"/>
        <c:crosses val="autoZero"/>
        <c:crossBetween val="between"/>
        <c:majorUnit val="1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8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ko-KR"/>
              <a:t>Exit Rate</a:t>
            </a:r>
            <a:endParaRPr lang="ko-KR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 alt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Monitor_BR!$C$213:$H$213</c:f>
              <c:strCache>
                <c:ptCount val="6"/>
                <c:pt idx="0">
                  <c:v>     Micro</c:v>
                </c:pt>
              </c:strCache>
            </c:strRef>
          </c:tx>
          <c:spPr>
            <a:solidFill>
              <a:srgbClr val="5B6777"/>
            </a:solidFill>
            <a:ln>
              <a:noFill/>
            </a:ln>
            <a:effectLst/>
          </c:spPr>
          <c:invertIfNegative val="0"/>
          <c:cat>
            <c:strRef>
              <c:f>(Monitor_BR!$R$192:$T$192,Monitor_BR!$I$73:$T$73)</c:f>
              <c:strCache>
                <c:ptCount val="15"/>
                <c:pt idx="0">
                  <c:v>Oct</c:v>
                </c:pt>
                <c:pt idx="1">
                  <c:v>Nov</c:v>
                </c:pt>
                <c:pt idx="2">
                  <c:v>Dec</c:v>
                </c:pt>
                <c:pt idx="3">
                  <c:v>Jan</c:v>
                </c:pt>
                <c:pt idx="4">
                  <c:v>Feb</c:v>
                </c:pt>
                <c:pt idx="5">
                  <c:v>Mar</c:v>
                </c:pt>
                <c:pt idx="6">
                  <c:v>Apr</c:v>
                </c:pt>
                <c:pt idx="7">
                  <c:v>May</c:v>
                </c:pt>
                <c:pt idx="8">
                  <c:v>Jun</c:v>
                </c:pt>
                <c:pt idx="9">
                  <c:v>Jul</c:v>
                </c:pt>
                <c:pt idx="10">
                  <c:v>Aug</c:v>
                </c:pt>
                <c:pt idx="11">
                  <c:v>Sep</c:v>
                </c:pt>
                <c:pt idx="12">
                  <c:v>Oct</c:v>
                </c:pt>
                <c:pt idx="13">
                  <c:v>Nov</c:v>
                </c:pt>
                <c:pt idx="14">
                  <c:v>Dec</c:v>
                </c:pt>
              </c:strCache>
            </c:strRef>
          </c:cat>
          <c:val>
            <c:numRef>
              <c:f>(Monitor_BR!$R$213:$T$213,Monitor_BR!$I$94:$T$94)</c:f>
              <c:numCache>
                <c:formatCode>0.0%</c:formatCode>
                <c:ptCount val="15"/>
                <c:pt idx="1">
                  <c:v>0.44316730523627074</c:v>
                </c:pt>
                <c:pt idx="2">
                  <c:v>0.69260512324794588</c:v>
                </c:pt>
                <c:pt idx="3">
                  <c:v>0.73431578947368426</c:v>
                </c:pt>
                <c:pt idx="4">
                  <c:v>0.57044278320874064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1B7-4F37-851B-A6C6905DC811}"/>
            </c:ext>
          </c:extLst>
        </c:ser>
        <c:ser>
          <c:idx val="1"/>
          <c:order val="1"/>
          <c:tx>
            <c:strRef>
              <c:f>Monitor_BR!$C$214</c:f>
              <c:strCache>
                <c:ptCount val="1"/>
                <c:pt idx="0">
                  <c:v>     Monitor Line up guide</c:v>
                </c:pt>
              </c:strCache>
            </c:strRef>
          </c:tx>
          <c:spPr>
            <a:solidFill>
              <a:srgbClr val="F15628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(Monitor_BR!$R$192:$T$192,Monitor_BR!$I$73:$T$73)</c:f>
              <c:strCache>
                <c:ptCount val="15"/>
                <c:pt idx="0">
                  <c:v>Oct</c:v>
                </c:pt>
                <c:pt idx="1">
                  <c:v>Nov</c:v>
                </c:pt>
                <c:pt idx="2">
                  <c:v>Dec</c:v>
                </c:pt>
                <c:pt idx="3">
                  <c:v>Jan</c:v>
                </c:pt>
                <c:pt idx="4">
                  <c:v>Feb</c:v>
                </c:pt>
                <c:pt idx="5">
                  <c:v>Mar</c:v>
                </c:pt>
                <c:pt idx="6">
                  <c:v>Apr</c:v>
                </c:pt>
                <c:pt idx="7">
                  <c:v>May</c:v>
                </c:pt>
                <c:pt idx="8">
                  <c:v>Jun</c:v>
                </c:pt>
                <c:pt idx="9">
                  <c:v>Jul</c:v>
                </c:pt>
                <c:pt idx="10">
                  <c:v>Aug</c:v>
                </c:pt>
                <c:pt idx="11">
                  <c:v>Sep</c:v>
                </c:pt>
                <c:pt idx="12">
                  <c:v>Oct</c:v>
                </c:pt>
                <c:pt idx="13">
                  <c:v>Nov</c:v>
                </c:pt>
                <c:pt idx="14">
                  <c:v>Dec</c:v>
                </c:pt>
              </c:strCache>
            </c:strRef>
          </c:cat>
          <c:val>
            <c:numRef>
              <c:f>(Monitor_BR!$R$214:$T$214,Monitor_BR!$I$95:$T$95)</c:f>
              <c:numCache>
                <c:formatCode>0.0%</c:formatCode>
                <c:ptCount val="15"/>
                <c:pt idx="1">
                  <c:v>0.46153846153846156</c:v>
                </c:pt>
                <c:pt idx="2">
                  <c:v>0.5714285714285714</c:v>
                </c:pt>
                <c:pt idx="3">
                  <c:v>0.5714285714285714</c:v>
                </c:pt>
                <c:pt idx="4">
                  <c:v>0.5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1B7-4F37-851B-A6C6905DC8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25214207"/>
        <c:axId val="1017066511"/>
      </c:barChart>
      <c:catAx>
        <c:axId val="11252142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017066511"/>
        <c:crosses val="autoZero"/>
        <c:auto val="1"/>
        <c:lblAlgn val="ctr"/>
        <c:lblOffset val="100"/>
        <c:noMultiLvlLbl val="0"/>
      </c:catAx>
      <c:valAx>
        <c:axId val="1017066511"/>
        <c:scaling>
          <c:orientation val="minMax"/>
          <c:max val="0.9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125214207"/>
        <c:crosses val="autoZero"/>
        <c:crossBetween val="between"/>
        <c:majorUnit val="0.30000000000000004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8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ko-KR"/>
              <a:t>Total Click per Session</a:t>
            </a:r>
            <a:r>
              <a:rPr lang="en-US" altLang="ko-KR" baseline="0"/>
              <a:t> on Monitor Line up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Monitor_BR!$C$174:$H$174</c:f>
              <c:strCache>
                <c:ptCount val="6"/>
                <c:pt idx="0">
                  <c:v>     Total Click per Session on Monitor Line up</c:v>
                </c:pt>
              </c:strCache>
            </c:strRef>
          </c:tx>
          <c:spPr>
            <a:solidFill>
              <a:srgbClr val="F15628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(Monitor_BR!$R$192:$T$192,Monitor_BR!$I$73:$T$73)</c:f>
              <c:strCache>
                <c:ptCount val="15"/>
                <c:pt idx="0">
                  <c:v>Oct</c:v>
                </c:pt>
                <c:pt idx="1">
                  <c:v>Nov</c:v>
                </c:pt>
                <c:pt idx="2">
                  <c:v>Dec</c:v>
                </c:pt>
                <c:pt idx="3">
                  <c:v>Jan</c:v>
                </c:pt>
                <c:pt idx="4">
                  <c:v>Feb</c:v>
                </c:pt>
                <c:pt idx="5">
                  <c:v>Mar</c:v>
                </c:pt>
                <c:pt idx="6">
                  <c:v>Apr</c:v>
                </c:pt>
                <c:pt idx="7">
                  <c:v>May</c:v>
                </c:pt>
                <c:pt idx="8">
                  <c:v>Jun</c:v>
                </c:pt>
                <c:pt idx="9">
                  <c:v>Jul</c:v>
                </c:pt>
                <c:pt idx="10">
                  <c:v>Aug</c:v>
                </c:pt>
                <c:pt idx="11">
                  <c:v>Sep</c:v>
                </c:pt>
                <c:pt idx="12">
                  <c:v>Oct</c:v>
                </c:pt>
                <c:pt idx="13">
                  <c:v>Nov</c:v>
                </c:pt>
                <c:pt idx="14">
                  <c:v>Dec</c:v>
                </c:pt>
              </c:strCache>
            </c:strRef>
          </c:cat>
          <c:val>
            <c:numRef>
              <c:f>(Monitor_BR!$R$293:$T$293,Monitor_BR!$I$174:$T$174)</c:f>
              <c:numCache>
                <c:formatCode>_-* #,##0.00_-;\-* #,##0.00_-;_-* "-"_-;_-@_-</c:formatCode>
                <c:ptCount val="15"/>
                <c:pt idx="1">
                  <c:v>0.46153846153846156</c:v>
                </c:pt>
                <c:pt idx="2">
                  <c:v>2.9523809523809526</c:v>
                </c:pt>
                <c:pt idx="3">
                  <c:v>2.4857142857142858</c:v>
                </c:pt>
                <c:pt idx="4">
                  <c:v>2.5909090909090908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AFA-4D7C-BC7E-AC839BC7A57C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2101048335"/>
        <c:axId val="2101710639"/>
      </c:barChart>
      <c:catAx>
        <c:axId val="210104833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2101710639"/>
        <c:crosses val="autoZero"/>
        <c:auto val="1"/>
        <c:lblAlgn val="ctr"/>
        <c:lblOffset val="100"/>
        <c:noMultiLvlLbl val="0"/>
      </c:catAx>
      <c:valAx>
        <c:axId val="21017106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* #,##0.00_-;\-* #,##0.00_-;_-* &quot;-&quot;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2101048335"/>
        <c:crosses val="autoZero"/>
        <c:crossBetween val="between"/>
        <c:majorUnit val="3.5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8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Monitor_BR!$C$294:$H$294</c:f>
              <c:strCache>
                <c:ptCount val="6"/>
                <c:pt idx="0">
                  <c:v>     Contents Click per Session on Monitor Line up</c:v>
                </c:pt>
              </c:strCache>
            </c:strRef>
          </c:tx>
          <c:spPr>
            <a:solidFill>
              <a:srgbClr val="F15628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(Monitor_BR!$R$192:$T$192,Monitor_BR!$I$73:$T$73)</c:f>
              <c:strCache>
                <c:ptCount val="15"/>
                <c:pt idx="0">
                  <c:v>Oct</c:v>
                </c:pt>
                <c:pt idx="1">
                  <c:v>Nov</c:v>
                </c:pt>
                <c:pt idx="2">
                  <c:v>Dec</c:v>
                </c:pt>
                <c:pt idx="3">
                  <c:v>Jan</c:v>
                </c:pt>
                <c:pt idx="4">
                  <c:v>Feb</c:v>
                </c:pt>
                <c:pt idx="5">
                  <c:v>Mar</c:v>
                </c:pt>
                <c:pt idx="6">
                  <c:v>Apr</c:v>
                </c:pt>
                <c:pt idx="7">
                  <c:v>May</c:v>
                </c:pt>
                <c:pt idx="8">
                  <c:v>Jun</c:v>
                </c:pt>
                <c:pt idx="9">
                  <c:v>Jul</c:v>
                </c:pt>
                <c:pt idx="10">
                  <c:v>Aug</c:v>
                </c:pt>
                <c:pt idx="11">
                  <c:v>Sep</c:v>
                </c:pt>
                <c:pt idx="12">
                  <c:v>Oct</c:v>
                </c:pt>
                <c:pt idx="13">
                  <c:v>Nov</c:v>
                </c:pt>
                <c:pt idx="14">
                  <c:v>Dec</c:v>
                </c:pt>
              </c:strCache>
            </c:strRef>
          </c:cat>
          <c:val>
            <c:numRef>
              <c:f>(Monitor_BR!$R$294:$T$294,Monitor_BR!$I$175:$T$175)</c:f>
              <c:numCache>
                <c:formatCode>0.00</c:formatCode>
                <c:ptCount val="15"/>
                <c:pt idx="1">
                  <c:v>0</c:v>
                </c:pt>
                <c:pt idx="2">
                  <c:v>0.80952380952380953</c:v>
                </c:pt>
                <c:pt idx="3">
                  <c:v>0.6</c:v>
                </c:pt>
                <c:pt idx="4">
                  <c:v>1.0909090909090908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6E2-42CC-A28D-80C2369A4D51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426196959"/>
        <c:axId val="1414583055"/>
      </c:barChart>
      <c:catAx>
        <c:axId val="4261969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414583055"/>
        <c:crosses val="autoZero"/>
        <c:auto val="1"/>
        <c:lblAlgn val="ctr"/>
        <c:lblOffset val="100"/>
        <c:noMultiLvlLbl val="0"/>
      </c:catAx>
      <c:valAx>
        <c:axId val="14145830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* #,##0.00_-;\-* #,##0.00_-;_-* &quot;-&quot;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426196959"/>
        <c:crosses val="autoZero"/>
        <c:crossBetween val="between"/>
        <c:majorUnit val="0.60000000000000009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8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ko-KR"/>
              <a:t>PLP Conversion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Monitor_BR!$C$298</c:f>
              <c:strCache>
                <c:ptCount val="1"/>
                <c:pt idx="0">
                  <c:v>PLP Conversion</c:v>
                </c:pt>
              </c:strCache>
            </c:strRef>
          </c:tx>
          <c:spPr>
            <a:solidFill>
              <a:srgbClr val="F15628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(Monitor_BR!$R$192:$T$192,Monitor_BR!$I$73:$T$73)</c:f>
              <c:strCache>
                <c:ptCount val="15"/>
                <c:pt idx="0">
                  <c:v>Oct</c:v>
                </c:pt>
                <c:pt idx="1">
                  <c:v>Nov</c:v>
                </c:pt>
                <c:pt idx="2">
                  <c:v>Dec</c:v>
                </c:pt>
                <c:pt idx="3">
                  <c:v>Jan</c:v>
                </c:pt>
                <c:pt idx="4">
                  <c:v>Feb</c:v>
                </c:pt>
                <c:pt idx="5">
                  <c:v>Mar</c:v>
                </c:pt>
                <c:pt idx="6">
                  <c:v>Apr</c:v>
                </c:pt>
                <c:pt idx="7">
                  <c:v>May</c:v>
                </c:pt>
                <c:pt idx="8">
                  <c:v>Jun</c:v>
                </c:pt>
                <c:pt idx="9">
                  <c:v>Jul</c:v>
                </c:pt>
                <c:pt idx="10">
                  <c:v>Aug</c:v>
                </c:pt>
                <c:pt idx="11">
                  <c:v>Sep</c:v>
                </c:pt>
                <c:pt idx="12">
                  <c:v>Oct</c:v>
                </c:pt>
                <c:pt idx="13">
                  <c:v>Nov</c:v>
                </c:pt>
                <c:pt idx="14">
                  <c:v>Dec</c:v>
                </c:pt>
              </c:strCache>
            </c:strRef>
          </c:cat>
          <c:val>
            <c:numRef>
              <c:f>(Monitor_BR!$R$298:$T$298,Monitor_BR!$I$179:$T$179)</c:f>
              <c:numCache>
                <c:formatCode>0.00%</c:formatCode>
                <c:ptCount val="15"/>
                <c:pt idx="1">
                  <c:v>0.375</c:v>
                </c:pt>
                <c:pt idx="2">
                  <c:v>0.5</c:v>
                </c:pt>
                <c:pt idx="3">
                  <c:v>0.44827586206896552</c:v>
                </c:pt>
                <c:pt idx="4">
                  <c:v>0.25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64C-45F9-9CAD-4F0986F8B059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404165903"/>
        <c:axId val="434323967"/>
      </c:barChart>
      <c:catAx>
        <c:axId val="404165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434323967"/>
        <c:crosses val="autoZero"/>
        <c:auto val="1"/>
        <c:lblAlgn val="ctr"/>
        <c:lblOffset val="100"/>
        <c:noMultiLvlLbl val="0"/>
      </c:catAx>
      <c:valAx>
        <c:axId val="434323967"/>
        <c:scaling>
          <c:orientation val="minMax"/>
          <c:max val="0.60000000000000009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404165903"/>
        <c:crosses val="autoZero"/>
        <c:crossBetween val="between"/>
        <c:majorUnit val="0.30000000000000004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8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Monitor_BR!$C$299</c:f>
              <c:strCache>
                <c:ptCount val="1"/>
                <c:pt idx="0">
                  <c:v>Product Conversion</c:v>
                </c:pt>
              </c:strCache>
            </c:strRef>
          </c:tx>
          <c:spPr>
            <a:solidFill>
              <a:srgbClr val="F15628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(Monitor_BR!$R$192:$T$192,Monitor_BR!$I$73:$T$73)</c:f>
              <c:strCache>
                <c:ptCount val="15"/>
                <c:pt idx="0">
                  <c:v>Oct</c:v>
                </c:pt>
                <c:pt idx="1">
                  <c:v>Nov</c:v>
                </c:pt>
                <c:pt idx="2">
                  <c:v>Dec</c:v>
                </c:pt>
                <c:pt idx="3">
                  <c:v>Jan</c:v>
                </c:pt>
                <c:pt idx="4">
                  <c:v>Feb</c:v>
                </c:pt>
                <c:pt idx="5">
                  <c:v>Mar</c:v>
                </c:pt>
                <c:pt idx="6">
                  <c:v>Apr</c:v>
                </c:pt>
                <c:pt idx="7">
                  <c:v>May</c:v>
                </c:pt>
                <c:pt idx="8">
                  <c:v>Jun</c:v>
                </c:pt>
                <c:pt idx="9">
                  <c:v>Jul</c:v>
                </c:pt>
                <c:pt idx="10">
                  <c:v>Aug</c:v>
                </c:pt>
                <c:pt idx="11">
                  <c:v>Sep</c:v>
                </c:pt>
                <c:pt idx="12">
                  <c:v>Oct</c:v>
                </c:pt>
                <c:pt idx="13">
                  <c:v>Nov</c:v>
                </c:pt>
                <c:pt idx="14">
                  <c:v>Dec</c:v>
                </c:pt>
              </c:strCache>
            </c:strRef>
          </c:cat>
          <c:val>
            <c:numRef>
              <c:f>(Monitor_BR!$R$299:$T$299,Monitor_BR!$I$180:$T$180)</c:f>
              <c:numCache>
                <c:formatCode>0.00%</c:formatCode>
                <c:ptCount val="15"/>
                <c:pt idx="1">
                  <c:v>0</c:v>
                </c:pt>
                <c:pt idx="2">
                  <c:v>0.3125</c:v>
                </c:pt>
                <c:pt idx="3">
                  <c:v>0.44827586206896552</c:v>
                </c:pt>
                <c:pt idx="4">
                  <c:v>0.1875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9D4-481A-94DF-D09C98192328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827387071"/>
        <c:axId val="1011109999"/>
      </c:barChart>
      <c:catAx>
        <c:axId val="182738707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011109999"/>
        <c:crosses val="autoZero"/>
        <c:auto val="1"/>
        <c:lblAlgn val="ctr"/>
        <c:lblOffset val="100"/>
        <c:noMultiLvlLbl val="0"/>
      </c:catAx>
      <c:valAx>
        <c:axId val="1011109999"/>
        <c:scaling>
          <c:orientation val="minMax"/>
          <c:max val="0.60000000000000009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827387071"/>
        <c:crosses val="autoZero"/>
        <c:crossBetween val="between"/>
        <c:majorUnit val="0.30000000000000004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8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Monitor_BR!$C$303</c:f>
              <c:strCache>
                <c:ptCount val="1"/>
                <c:pt idx="0">
                  <c:v>Purchase Intent Conversion</c:v>
                </c:pt>
              </c:strCache>
            </c:strRef>
          </c:tx>
          <c:spPr>
            <a:solidFill>
              <a:srgbClr val="F15628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(Monitor_BR!$R$192:$T$192,Monitor_BR!$I$73:$T$73)</c:f>
              <c:strCache>
                <c:ptCount val="15"/>
                <c:pt idx="0">
                  <c:v>Oct</c:v>
                </c:pt>
                <c:pt idx="1">
                  <c:v>Nov</c:v>
                </c:pt>
                <c:pt idx="2">
                  <c:v>Dec</c:v>
                </c:pt>
                <c:pt idx="3">
                  <c:v>Jan</c:v>
                </c:pt>
                <c:pt idx="4">
                  <c:v>Feb</c:v>
                </c:pt>
                <c:pt idx="5">
                  <c:v>Mar</c:v>
                </c:pt>
                <c:pt idx="6">
                  <c:v>Apr</c:v>
                </c:pt>
                <c:pt idx="7">
                  <c:v>May</c:v>
                </c:pt>
                <c:pt idx="8">
                  <c:v>Jun</c:v>
                </c:pt>
                <c:pt idx="9">
                  <c:v>Jul</c:v>
                </c:pt>
                <c:pt idx="10">
                  <c:v>Aug</c:v>
                </c:pt>
                <c:pt idx="11">
                  <c:v>Sep</c:v>
                </c:pt>
                <c:pt idx="12">
                  <c:v>Oct</c:v>
                </c:pt>
                <c:pt idx="13">
                  <c:v>Nov</c:v>
                </c:pt>
                <c:pt idx="14">
                  <c:v>Dec</c:v>
                </c:pt>
              </c:strCache>
            </c:strRef>
          </c:cat>
          <c:val>
            <c:numRef>
              <c:f>(Monitor_BR!$R$303:$T$303,Monitor_BR!$I$185:$T$185)</c:f>
              <c:numCache>
                <c:formatCode>0.00%</c:formatCode>
                <c:ptCount val="15"/>
                <c:pt idx="1">
                  <c:v>0</c:v>
                </c:pt>
                <c:pt idx="2">
                  <c:v>0.1875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421-4A56-BAEB-08B584CF0C2B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2095793407"/>
        <c:axId val="1173182655"/>
      </c:barChart>
      <c:catAx>
        <c:axId val="20957934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173182655"/>
        <c:crosses val="autoZero"/>
        <c:auto val="1"/>
        <c:lblAlgn val="ctr"/>
        <c:lblOffset val="100"/>
        <c:noMultiLvlLbl val="0"/>
      </c:catAx>
      <c:valAx>
        <c:axId val="1173182655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2095793407"/>
        <c:crosses val="autoZero"/>
        <c:crossBetween val="between"/>
        <c:majorUnit val="8.0000000000000016E-2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9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Monitor_BR!$C$96</c:f>
              <c:strCache>
                <c:ptCount val="1"/>
                <c:pt idx="0">
                  <c:v>Avg. Session Duration (sec.)</c:v>
                </c:pt>
              </c:strCache>
            </c:strRef>
          </c:tx>
          <c:spPr>
            <a:ln w="28575" cap="rnd">
              <a:solidFill>
                <a:srgbClr val="F15628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(Monitor_BR!$S$192:$T$192,Monitor_BR!$I$73:$T$73)</c:f>
              <c:strCache>
                <c:ptCount val="14"/>
                <c:pt idx="0">
                  <c:v>Nov</c:v>
                </c:pt>
                <c:pt idx="1">
                  <c:v>Dec</c:v>
                </c:pt>
                <c:pt idx="2">
                  <c:v>Jan</c:v>
                </c:pt>
                <c:pt idx="3">
                  <c:v>Feb</c:v>
                </c:pt>
                <c:pt idx="4">
                  <c:v>Mar</c:v>
                </c:pt>
                <c:pt idx="5">
                  <c:v>Apr</c:v>
                </c:pt>
                <c:pt idx="6">
                  <c:v>May</c:v>
                </c:pt>
                <c:pt idx="7">
                  <c:v>Jun</c:v>
                </c:pt>
                <c:pt idx="8">
                  <c:v>Jul</c:v>
                </c:pt>
                <c:pt idx="9">
                  <c:v>Aug</c:v>
                </c:pt>
                <c:pt idx="10">
                  <c:v>Sep</c:v>
                </c:pt>
                <c:pt idx="11">
                  <c:v>Oct</c:v>
                </c:pt>
                <c:pt idx="12">
                  <c:v>Nov</c:v>
                </c:pt>
                <c:pt idx="13">
                  <c:v>Dec</c:v>
                </c:pt>
              </c:strCache>
            </c:strRef>
          </c:cat>
          <c:val>
            <c:numRef>
              <c:f>(Monitor_BR!$S$215:$T$215,Monitor_BR!$I$96:$T$96)</c:f>
              <c:numCache>
                <c:formatCode>_(* #,##0_);_(* \(#,##0\);_(* "-"_);_(@_)</c:formatCode>
                <c:ptCount val="14"/>
                <c:pt idx="0">
                  <c:v>176</c:v>
                </c:pt>
                <c:pt idx="1">
                  <c:v>59</c:v>
                </c:pt>
                <c:pt idx="2">
                  <c:v>215</c:v>
                </c:pt>
                <c:pt idx="3">
                  <c:v>219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F6F-414D-BE27-EE485E20CA05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551336080"/>
        <c:axId val="551336560"/>
      </c:lineChart>
      <c:catAx>
        <c:axId val="5513360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551336560"/>
        <c:crosses val="autoZero"/>
        <c:auto val="1"/>
        <c:lblAlgn val="ctr"/>
        <c:lblOffset val="100"/>
        <c:noMultiLvlLbl val="0"/>
      </c:catAx>
      <c:valAx>
        <c:axId val="5513365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55133608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9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'TV_CA-EN'!$C$295</c:f>
              <c:strCache>
                <c:ptCount val="1"/>
                <c:pt idx="0">
                  <c:v>     Contents Click per Session on TV Line up</c:v>
                </c:pt>
              </c:strCache>
            </c:strRef>
          </c:tx>
          <c:spPr>
            <a:solidFill>
              <a:srgbClr val="F15628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('TV_CA-EN'!$R$195:$T$195,'TV_CA-EN'!$I$78:$T$78)</c:f>
              <c:strCache>
                <c:ptCount val="15"/>
                <c:pt idx="0">
                  <c:v>Oct</c:v>
                </c:pt>
                <c:pt idx="1">
                  <c:v>Nov</c:v>
                </c:pt>
                <c:pt idx="2">
                  <c:v>Dec</c:v>
                </c:pt>
                <c:pt idx="3">
                  <c:v>Jan</c:v>
                </c:pt>
                <c:pt idx="4">
                  <c:v>Feb</c:v>
                </c:pt>
                <c:pt idx="5">
                  <c:v>Mar</c:v>
                </c:pt>
                <c:pt idx="6">
                  <c:v>Apr</c:v>
                </c:pt>
                <c:pt idx="7">
                  <c:v>May</c:v>
                </c:pt>
                <c:pt idx="8">
                  <c:v>Jun</c:v>
                </c:pt>
                <c:pt idx="9">
                  <c:v>Jul</c:v>
                </c:pt>
                <c:pt idx="10">
                  <c:v>Aug</c:v>
                </c:pt>
                <c:pt idx="11">
                  <c:v>Sep</c:v>
                </c:pt>
                <c:pt idx="12">
                  <c:v>Oct</c:v>
                </c:pt>
                <c:pt idx="13">
                  <c:v>Nov</c:v>
                </c:pt>
                <c:pt idx="14">
                  <c:v>Dec</c:v>
                </c:pt>
              </c:strCache>
            </c:strRef>
          </c:cat>
          <c:val>
            <c:numRef>
              <c:f>('TV_CA-EN'!$R$295:$T$295,'TV_CA-EN'!$I$178:$T$178)</c:f>
              <c:numCache>
                <c:formatCode>0.00</c:formatCode>
                <c:ptCount val="15"/>
                <c:pt idx="0">
                  <c:v>1.5454545454545454</c:v>
                </c:pt>
                <c:pt idx="1">
                  <c:v>1.0535714285714286</c:v>
                </c:pt>
                <c:pt idx="2">
                  <c:v>1.1650485436893203</c:v>
                </c:pt>
                <c:pt idx="3">
                  <c:v>0.85981308411214952</c:v>
                </c:pt>
                <c:pt idx="4">
                  <c:v>0.94805194805194803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B4B-4EAD-BCC6-00F91A8D9BE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68883823"/>
        <c:axId val="413634143"/>
      </c:barChart>
      <c:catAx>
        <c:axId val="11688838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413634143"/>
        <c:crosses val="autoZero"/>
        <c:auto val="1"/>
        <c:lblAlgn val="ctr"/>
        <c:lblOffset val="100"/>
        <c:noMultiLvlLbl val="0"/>
      </c:catAx>
      <c:valAx>
        <c:axId val="413634143"/>
        <c:scaling>
          <c:orientation val="minMax"/>
          <c:max val="2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168883823"/>
        <c:crosses val="autoZero"/>
        <c:crossBetween val="between"/>
        <c:majorUnit val="1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9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'TV_CA-EN'!$C$299</c:f>
              <c:strCache>
                <c:ptCount val="1"/>
                <c:pt idx="0">
                  <c:v>PLP Conversion</c:v>
                </c:pt>
              </c:strCache>
            </c:strRef>
          </c:tx>
          <c:spPr>
            <a:solidFill>
              <a:srgbClr val="F15628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('TV_CA-EN'!$R$195:$T$195,'TV_CA-EN'!$I$78:$T$78)</c:f>
              <c:strCache>
                <c:ptCount val="15"/>
                <c:pt idx="0">
                  <c:v>Oct</c:v>
                </c:pt>
                <c:pt idx="1">
                  <c:v>Nov</c:v>
                </c:pt>
                <c:pt idx="2">
                  <c:v>Dec</c:v>
                </c:pt>
                <c:pt idx="3">
                  <c:v>Jan</c:v>
                </c:pt>
                <c:pt idx="4">
                  <c:v>Feb</c:v>
                </c:pt>
                <c:pt idx="5">
                  <c:v>Mar</c:v>
                </c:pt>
                <c:pt idx="6">
                  <c:v>Apr</c:v>
                </c:pt>
                <c:pt idx="7">
                  <c:v>May</c:v>
                </c:pt>
                <c:pt idx="8">
                  <c:v>Jun</c:v>
                </c:pt>
                <c:pt idx="9">
                  <c:v>Jul</c:v>
                </c:pt>
                <c:pt idx="10">
                  <c:v>Aug</c:v>
                </c:pt>
                <c:pt idx="11">
                  <c:v>Sep</c:v>
                </c:pt>
                <c:pt idx="12">
                  <c:v>Oct</c:v>
                </c:pt>
                <c:pt idx="13">
                  <c:v>Nov</c:v>
                </c:pt>
                <c:pt idx="14">
                  <c:v>Dec</c:v>
                </c:pt>
              </c:strCache>
            </c:strRef>
          </c:cat>
          <c:val>
            <c:numRef>
              <c:f>('TV_CA-EN'!$R$299:$T$299,'TV_CA-EN'!$I$182:$T$182)</c:f>
              <c:numCache>
                <c:formatCode>0.00%</c:formatCode>
                <c:ptCount val="15"/>
                <c:pt idx="0">
                  <c:v>0.125</c:v>
                </c:pt>
                <c:pt idx="1">
                  <c:v>0.65517241379310343</c:v>
                </c:pt>
                <c:pt idx="2">
                  <c:v>0.42696629213483145</c:v>
                </c:pt>
                <c:pt idx="3">
                  <c:v>0.41860465116279072</c:v>
                </c:pt>
                <c:pt idx="4">
                  <c:v>0.35294117647058826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782-475B-A3A0-9A6D04430671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045622639"/>
        <c:axId val="1119779679"/>
      </c:barChart>
      <c:catAx>
        <c:axId val="104562263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119779679"/>
        <c:crosses val="autoZero"/>
        <c:auto val="1"/>
        <c:lblAlgn val="ctr"/>
        <c:lblOffset val="100"/>
        <c:noMultiLvlLbl val="0"/>
      </c:catAx>
      <c:valAx>
        <c:axId val="11197796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045622639"/>
        <c:crosses val="autoZero"/>
        <c:crossBetween val="between"/>
        <c:majorUnit val="0.2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9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'TV_CA-EN'!$C$300</c:f>
              <c:strCache>
                <c:ptCount val="1"/>
                <c:pt idx="0">
                  <c:v>Product Conversion</c:v>
                </c:pt>
              </c:strCache>
            </c:strRef>
          </c:tx>
          <c:spPr>
            <a:solidFill>
              <a:srgbClr val="F15628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('TV_CA-EN'!$R$195:$T$195,'TV_CA-EN'!$I$78:$T$78)</c:f>
              <c:strCache>
                <c:ptCount val="15"/>
                <c:pt idx="0">
                  <c:v>Oct</c:v>
                </c:pt>
                <c:pt idx="1">
                  <c:v>Nov</c:v>
                </c:pt>
                <c:pt idx="2">
                  <c:v>Dec</c:v>
                </c:pt>
                <c:pt idx="3">
                  <c:v>Jan</c:v>
                </c:pt>
                <c:pt idx="4">
                  <c:v>Feb</c:v>
                </c:pt>
                <c:pt idx="5">
                  <c:v>Mar</c:v>
                </c:pt>
                <c:pt idx="6">
                  <c:v>Apr</c:v>
                </c:pt>
                <c:pt idx="7">
                  <c:v>May</c:v>
                </c:pt>
                <c:pt idx="8">
                  <c:v>Jun</c:v>
                </c:pt>
                <c:pt idx="9">
                  <c:v>Jul</c:v>
                </c:pt>
                <c:pt idx="10">
                  <c:v>Aug</c:v>
                </c:pt>
                <c:pt idx="11">
                  <c:v>Sep</c:v>
                </c:pt>
                <c:pt idx="12">
                  <c:v>Oct</c:v>
                </c:pt>
                <c:pt idx="13">
                  <c:v>Nov</c:v>
                </c:pt>
                <c:pt idx="14">
                  <c:v>Dec</c:v>
                </c:pt>
              </c:strCache>
            </c:strRef>
          </c:cat>
          <c:val>
            <c:numRef>
              <c:f>('TV_CA-EN'!$R$300:$T$300,'TV_CA-EN'!$I$183:$T$183)</c:f>
              <c:numCache>
                <c:formatCode>0.00%</c:formatCode>
                <c:ptCount val="15"/>
                <c:pt idx="0">
                  <c:v>0</c:v>
                </c:pt>
                <c:pt idx="1">
                  <c:v>0.50574712643678166</c:v>
                </c:pt>
                <c:pt idx="2">
                  <c:v>0.34831460674157305</c:v>
                </c:pt>
                <c:pt idx="3">
                  <c:v>0.22093023255813954</c:v>
                </c:pt>
                <c:pt idx="4">
                  <c:v>0.25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AF8-42BA-B5D1-2188885A0114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404165903"/>
        <c:axId val="1018622735"/>
      </c:barChart>
      <c:catAx>
        <c:axId val="404165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018622735"/>
        <c:crosses val="autoZero"/>
        <c:auto val="1"/>
        <c:lblAlgn val="ctr"/>
        <c:lblOffset val="100"/>
        <c:noMultiLvlLbl val="0"/>
      </c:catAx>
      <c:valAx>
        <c:axId val="1018622735"/>
        <c:scaling>
          <c:orientation val="minMax"/>
          <c:max val="0.60000000000000009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404165903"/>
        <c:crosses val="autoZero"/>
        <c:crossBetween val="between"/>
        <c:majorUnit val="0.2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9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'TV_CA-EN'!$C$304</c:f>
              <c:strCache>
                <c:ptCount val="1"/>
                <c:pt idx="0">
                  <c:v>Purchase Intent Conversion</c:v>
                </c:pt>
              </c:strCache>
            </c:strRef>
          </c:tx>
          <c:spPr>
            <a:solidFill>
              <a:srgbClr val="F15628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('TV_CA-EN'!$R$195:$T$195,'TV_CA-EN'!$I$78:$T$78)</c:f>
              <c:strCache>
                <c:ptCount val="15"/>
                <c:pt idx="0">
                  <c:v>Oct</c:v>
                </c:pt>
                <c:pt idx="1">
                  <c:v>Nov</c:v>
                </c:pt>
                <c:pt idx="2">
                  <c:v>Dec</c:v>
                </c:pt>
                <c:pt idx="3">
                  <c:v>Jan</c:v>
                </c:pt>
                <c:pt idx="4">
                  <c:v>Feb</c:v>
                </c:pt>
                <c:pt idx="5">
                  <c:v>Mar</c:v>
                </c:pt>
                <c:pt idx="6">
                  <c:v>Apr</c:v>
                </c:pt>
                <c:pt idx="7">
                  <c:v>May</c:v>
                </c:pt>
                <c:pt idx="8">
                  <c:v>Jun</c:v>
                </c:pt>
                <c:pt idx="9">
                  <c:v>Jul</c:v>
                </c:pt>
                <c:pt idx="10">
                  <c:v>Aug</c:v>
                </c:pt>
                <c:pt idx="11">
                  <c:v>Sep</c:v>
                </c:pt>
                <c:pt idx="12">
                  <c:v>Oct</c:v>
                </c:pt>
                <c:pt idx="13">
                  <c:v>Nov</c:v>
                </c:pt>
                <c:pt idx="14">
                  <c:v>Dec</c:v>
                </c:pt>
              </c:strCache>
            </c:strRef>
          </c:cat>
          <c:val>
            <c:numRef>
              <c:f>('TV_CA-EN'!$R$305:$T$305,'TV_CA-EN'!$I$188:$T$188)</c:f>
              <c:numCache>
                <c:formatCode>0.00%</c:formatCode>
                <c:ptCount val="15"/>
                <c:pt idx="0">
                  <c:v>0</c:v>
                </c:pt>
                <c:pt idx="1">
                  <c:v>4.5977011494252873E-2</c:v>
                </c:pt>
                <c:pt idx="2">
                  <c:v>3.3707865168539325E-2</c:v>
                </c:pt>
                <c:pt idx="3">
                  <c:v>2.3255813953488372E-2</c:v>
                </c:pt>
                <c:pt idx="4">
                  <c:v>2.9411764705882353E-2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F14-40B3-8A31-130411F58685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413914463"/>
        <c:axId val="1009796495"/>
      </c:barChart>
      <c:catAx>
        <c:axId val="4139144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009796495"/>
        <c:crosses val="autoZero"/>
        <c:auto val="1"/>
        <c:lblAlgn val="ctr"/>
        <c:lblOffset val="100"/>
        <c:noMultiLvlLbl val="0"/>
      </c:catAx>
      <c:valAx>
        <c:axId val="10097964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413914463"/>
        <c:crosses val="autoZero"/>
        <c:crossBetween val="between"/>
        <c:majorUnit val="3.0000000000000006E-2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9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ko-KR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     Total Click per Session on TV Line up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'TV_CA-EN'!$C$294:$H$294</c:f>
              <c:strCache>
                <c:ptCount val="6"/>
                <c:pt idx="0">
                  <c:v>     Total Click per Session on TV Line up</c:v>
                </c:pt>
              </c:strCache>
            </c:strRef>
          </c:tx>
          <c:spPr>
            <a:solidFill>
              <a:srgbClr val="F15628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('TV_CA-EN'!$R$195:$T$195,'TV_CA-EN'!$I$78:$T$78)</c:f>
              <c:strCache>
                <c:ptCount val="15"/>
                <c:pt idx="0">
                  <c:v>Oct</c:v>
                </c:pt>
                <c:pt idx="1">
                  <c:v>Nov</c:v>
                </c:pt>
                <c:pt idx="2">
                  <c:v>Dec</c:v>
                </c:pt>
                <c:pt idx="3">
                  <c:v>Jan</c:v>
                </c:pt>
                <c:pt idx="4">
                  <c:v>Feb</c:v>
                </c:pt>
                <c:pt idx="5">
                  <c:v>Mar</c:v>
                </c:pt>
                <c:pt idx="6">
                  <c:v>Apr</c:v>
                </c:pt>
                <c:pt idx="7">
                  <c:v>May</c:v>
                </c:pt>
                <c:pt idx="8">
                  <c:v>Jun</c:v>
                </c:pt>
                <c:pt idx="9">
                  <c:v>Jul</c:v>
                </c:pt>
                <c:pt idx="10">
                  <c:v>Aug</c:v>
                </c:pt>
                <c:pt idx="11">
                  <c:v>Sep</c:v>
                </c:pt>
                <c:pt idx="12">
                  <c:v>Oct</c:v>
                </c:pt>
                <c:pt idx="13">
                  <c:v>Nov</c:v>
                </c:pt>
                <c:pt idx="14">
                  <c:v>Dec</c:v>
                </c:pt>
              </c:strCache>
            </c:strRef>
          </c:cat>
          <c:val>
            <c:numRef>
              <c:f>('TV_CA-EN'!$R$294:$T$294,'TV_CA-EN'!$I$177:$T$177)</c:f>
              <c:numCache>
                <c:formatCode>_-* #,##0.00_-;\-* #,##0.00_-;_-* "-"_-;_-@_-</c:formatCode>
                <c:ptCount val="15"/>
                <c:pt idx="0">
                  <c:v>7.9090909090909092</c:v>
                </c:pt>
                <c:pt idx="1">
                  <c:v>3.1607142857142856</c:v>
                </c:pt>
                <c:pt idx="2">
                  <c:v>2.883495145631068</c:v>
                </c:pt>
                <c:pt idx="3">
                  <c:v>3.1401869158878504</c:v>
                </c:pt>
                <c:pt idx="4">
                  <c:v>3.1428571428571428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4B5-4FD0-AC8F-8DEF93D1586A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811147167"/>
        <c:axId val="1039781903"/>
      </c:barChart>
      <c:catAx>
        <c:axId val="18111471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039781903"/>
        <c:crosses val="autoZero"/>
        <c:auto val="1"/>
        <c:lblAlgn val="ctr"/>
        <c:lblOffset val="100"/>
        <c:noMultiLvlLbl val="0"/>
      </c:catAx>
      <c:valAx>
        <c:axId val="10397819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* #,##0.00_-;\-* #,##0.00_-;_-* &quot;-&quot;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811147167"/>
        <c:crosses val="autoZero"/>
        <c:crossBetween val="between"/>
        <c:majorUnit val="3"/>
      </c:valAx>
    </c:plotArea>
    <c:legend>
      <c:legendPos val="b"/>
      <c:overlay val="0"/>
    </c:legend>
    <c:plotVisOnly val="1"/>
    <c:dispBlanksAs val="gap"/>
    <c:showDLblsOverMax val="0"/>
    <c:extLst/>
  </c:chart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9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ko-KR"/>
              <a:t>Session</a:t>
            </a:r>
            <a:endParaRPr lang="ko-KR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 alt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1"/>
          <c:order val="1"/>
          <c:tx>
            <c:strRef>
              <c:f>'TV_CA-EN'!$C$88</c:f>
              <c:strCache>
                <c:ptCount val="1"/>
                <c:pt idx="0">
                  <c:v>          Organic</c:v>
                </c:pt>
              </c:strCache>
            </c:strRef>
          </c:tx>
          <c:spPr>
            <a:solidFill>
              <a:srgbClr val="F15628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('TV_CA-EN'!$I$78:$T$78,'TV_CA-EN'!$I$195:$T$195)</c:f>
              <c:strCache>
                <c:ptCount val="24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  <c:pt idx="12">
                  <c:v>Jan</c:v>
                </c:pt>
                <c:pt idx="13">
                  <c:v>Feb</c:v>
                </c:pt>
                <c:pt idx="14">
                  <c:v>Mar</c:v>
                </c:pt>
                <c:pt idx="15">
                  <c:v>Apr</c:v>
                </c:pt>
                <c:pt idx="16">
                  <c:v>May</c:v>
                </c:pt>
                <c:pt idx="17">
                  <c:v>Jun</c:v>
                </c:pt>
                <c:pt idx="18">
                  <c:v>Jul</c:v>
                </c:pt>
                <c:pt idx="19">
                  <c:v>Aug</c:v>
                </c:pt>
                <c:pt idx="20">
                  <c:v>Sep</c:v>
                </c:pt>
                <c:pt idx="21">
                  <c:v>Oct</c:v>
                </c:pt>
                <c:pt idx="22">
                  <c:v>Nov</c:v>
                </c:pt>
                <c:pt idx="23">
                  <c:v>Dec</c:v>
                </c:pt>
              </c:strCache>
            </c:strRef>
          </c:cat>
          <c:val>
            <c:numRef>
              <c:f>('TV_CA-EN'!$R$205:$T$205,'TV_CA-EN'!$I$88:$T$88)</c:f>
              <c:numCache>
                <c:formatCode>_(* #,##0_);_(* \(#,##0\);_(* "-"_);_(@_)</c:formatCode>
                <c:ptCount val="15"/>
                <c:pt idx="0">
                  <c:v>1</c:v>
                </c:pt>
                <c:pt idx="1">
                  <c:v>15</c:v>
                </c:pt>
                <c:pt idx="2">
                  <c:v>35</c:v>
                </c:pt>
                <c:pt idx="3">
                  <c:v>43</c:v>
                </c:pt>
                <c:pt idx="4">
                  <c:v>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EC0-45FC-A967-CDD747D7659A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19"/>
        <c:axId val="1847080704"/>
        <c:axId val="1847086464"/>
      </c:barChart>
      <c:lineChart>
        <c:grouping val="standard"/>
        <c:varyColors val="0"/>
        <c:ser>
          <c:idx val="0"/>
          <c:order val="0"/>
          <c:tx>
            <c:strRef>
              <c:f>'TV_CA-EN'!$C$85</c:f>
              <c:strCache>
                <c:ptCount val="1"/>
                <c:pt idx="0">
                  <c:v>     TV Lineup (Session)</c:v>
                </c:pt>
              </c:strCache>
            </c:strRef>
          </c:tx>
          <c:spPr>
            <a:ln w="28575" cap="rnd">
              <a:solidFill>
                <a:srgbClr val="5B6777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('TV_CA-EN'!$R$195:$T$195,'TV_CA-EN'!$I$78:$T$78)</c:f>
              <c:strCache>
                <c:ptCount val="15"/>
                <c:pt idx="0">
                  <c:v>Oct</c:v>
                </c:pt>
                <c:pt idx="1">
                  <c:v>Nov</c:v>
                </c:pt>
                <c:pt idx="2">
                  <c:v>Dec</c:v>
                </c:pt>
                <c:pt idx="3">
                  <c:v>Jan</c:v>
                </c:pt>
                <c:pt idx="4">
                  <c:v>Feb</c:v>
                </c:pt>
                <c:pt idx="5">
                  <c:v>Mar</c:v>
                </c:pt>
                <c:pt idx="6">
                  <c:v>Apr</c:v>
                </c:pt>
                <c:pt idx="7">
                  <c:v>May</c:v>
                </c:pt>
                <c:pt idx="8">
                  <c:v>Jun</c:v>
                </c:pt>
                <c:pt idx="9">
                  <c:v>Jul</c:v>
                </c:pt>
                <c:pt idx="10">
                  <c:v>Aug</c:v>
                </c:pt>
                <c:pt idx="11">
                  <c:v>Sep</c:v>
                </c:pt>
                <c:pt idx="12">
                  <c:v>Oct</c:v>
                </c:pt>
                <c:pt idx="13">
                  <c:v>Nov</c:v>
                </c:pt>
                <c:pt idx="14">
                  <c:v>Dec</c:v>
                </c:pt>
              </c:strCache>
            </c:strRef>
          </c:cat>
          <c:val>
            <c:numRef>
              <c:f>('TV_CA-EN'!$R$202:$T$202,'TV_CA-EN'!$I$85:$T$85)</c:f>
              <c:numCache>
                <c:formatCode>_(* #,##0_);_(* \(#,##0\);_(* "-"_);_(@_)</c:formatCode>
                <c:ptCount val="15"/>
                <c:pt idx="0">
                  <c:v>11</c:v>
                </c:pt>
                <c:pt idx="1">
                  <c:v>112</c:v>
                </c:pt>
                <c:pt idx="2">
                  <c:v>103</c:v>
                </c:pt>
                <c:pt idx="3">
                  <c:v>107</c:v>
                </c:pt>
                <c:pt idx="4">
                  <c:v>77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EC0-45FC-A967-CDD747D7659A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847039424"/>
        <c:axId val="1847039904"/>
      </c:lineChart>
      <c:catAx>
        <c:axId val="18470394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847039904"/>
        <c:crosses val="autoZero"/>
        <c:auto val="1"/>
        <c:lblAlgn val="ctr"/>
        <c:lblOffset val="100"/>
        <c:noMultiLvlLbl val="0"/>
      </c:catAx>
      <c:valAx>
        <c:axId val="1847039904"/>
        <c:scaling>
          <c:orientation val="minMax"/>
          <c:max val="5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847039424"/>
        <c:crosses val="autoZero"/>
        <c:crossBetween val="between"/>
        <c:majorUnit val="100"/>
      </c:valAx>
      <c:valAx>
        <c:axId val="1847086464"/>
        <c:scaling>
          <c:orientation val="minMax"/>
          <c:max val="200"/>
        </c:scaling>
        <c:delete val="0"/>
        <c:axPos val="r"/>
        <c:numFmt formatCode="_(* #,##0_);_(* \(#,##0\);_(* &quot;-&quot;_);_(@_)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847080704"/>
        <c:crosses val="max"/>
        <c:crossBetween val="between"/>
        <c:majorUnit val="50"/>
      </c:valAx>
      <c:catAx>
        <c:axId val="1847080704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847086464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  <c:userShapes r:id="rId3"/>
</c:chartSpace>
</file>

<file path=xl/charts/chart9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ko-KR"/>
              <a:t>Page view per session</a:t>
            </a:r>
            <a:endParaRPr lang="ko-KR" altLang="en-US"/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1"/>
          <c:order val="0"/>
          <c:tx>
            <c:strRef>
              <c:f>'TV_CA-EN'!$C$96:$H$96</c:f>
              <c:strCache>
                <c:ptCount val="6"/>
                <c:pt idx="0">
                  <c:v>     TV Line up guide(Page View per Session)</c:v>
                </c:pt>
              </c:strCache>
            </c:strRef>
          </c:tx>
          <c:spPr>
            <a:solidFill>
              <a:srgbClr val="F15628"/>
            </a:solidFill>
          </c:spPr>
          <c:invertIfNegative val="0"/>
          <c:dLbls>
            <c:spPr>
              <a:noFill/>
              <a:ln>
                <a:noFill/>
              </a:ln>
              <a:effectLst/>
            </c:sp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('TV_CA-EN'!$R$195:$T$195,'TV_CA-EN'!$I$78:$T$78)</c:f>
              <c:strCache>
                <c:ptCount val="15"/>
                <c:pt idx="0">
                  <c:v>Oct</c:v>
                </c:pt>
                <c:pt idx="1">
                  <c:v>Nov</c:v>
                </c:pt>
                <c:pt idx="2">
                  <c:v>Dec</c:v>
                </c:pt>
                <c:pt idx="3">
                  <c:v>Jan</c:v>
                </c:pt>
                <c:pt idx="4">
                  <c:v>Feb</c:v>
                </c:pt>
                <c:pt idx="5">
                  <c:v>Mar</c:v>
                </c:pt>
                <c:pt idx="6">
                  <c:v>Apr</c:v>
                </c:pt>
                <c:pt idx="7">
                  <c:v>May</c:v>
                </c:pt>
                <c:pt idx="8">
                  <c:v>Jun</c:v>
                </c:pt>
                <c:pt idx="9">
                  <c:v>Jul</c:v>
                </c:pt>
                <c:pt idx="10">
                  <c:v>Aug</c:v>
                </c:pt>
                <c:pt idx="11">
                  <c:v>Sep</c:v>
                </c:pt>
                <c:pt idx="12">
                  <c:v>Oct</c:v>
                </c:pt>
                <c:pt idx="13">
                  <c:v>Nov</c:v>
                </c:pt>
                <c:pt idx="14">
                  <c:v>Dec</c:v>
                </c:pt>
              </c:strCache>
            </c:strRef>
          </c:cat>
          <c:val>
            <c:numRef>
              <c:f>('TV_CA-EN'!$R$213:$T$213,'TV_CA-EN'!$I$96:$T$96)</c:f>
              <c:numCache>
                <c:formatCode>_-* #,##0.00_-;\-* #,##0.00_-;_-* "-"_-;_-@_-</c:formatCode>
                <c:ptCount val="15"/>
                <c:pt idx="0">
                  <c:v>1.8181818181818181</c:v>
                </c:pt>
                <c:pt idx="1">
                  <c:v>1.2589285714285714</c:v>
                </c:pt>
                <c:pt idx="2">
                  <c:v>1.2233009708737863</c:v>
                </c:pt>
                <c:pt idx="3">
                  <c:v>1.3364485981308412</c:v>
                </c:pt>
                <c:pt idx="4">
                  <c:v>1.4285714285714286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8A0-4E3A-9E1B-D2253DF7296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47088864"/>
        <c:axId val="1847084064"/>
      </c:barChart>
      <c:catAx>
        <c:axId val="18470888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847084064"/>
        <c:crosses val="autoZero"/>
        <c:auto val="1"/>
        <c:lblAlgn val="ctr"/>
        <c:lblOffset val="100"/>
        <c:noMultiLvlLbl val="0"/>
      </c:catAx>
      <c:valAx>
        <c:axId val="18470840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* #,##0.00_-;\-* #,##0.00_-;_-* &quot;-&quot;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847088864"/>
        <c:crosses val="autoZero"/>
        <c:crossBetween val="between"/>
        <c:majorUnit val="0.4"/>
      </c:valAx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  <c:extLst/>
  </c:chart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9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ko-KR"/>
              <a:t>Exit Rate</a:t>
            </a:r>
            <a:endParaRPr lang="ko-KR" altLang="en-US"/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'TV_CA-EN'!$C$216:$H$216</c:f>
              <c:strCache>
                <c:ptCount val="6"/>
                <c:pt idx="0">
                  <c:v>     Micro</c:v>
                </c:pt>
              </c:strCache>
            </c:strRef>
          </c:tx>
          <c:spPr>
            <a:solidFill>
              <a:srgbClr val="5B6777"/>
            </a:solidFill>
          </c:spPr>
          <c:invertIfNegative val="0"/>
          <c:dLbls>
            <c:delete val="1"/>
          </c:dLbls>
          <c:cat>
            <c:strRef>
              <c:f>('TV_CA-EN'!$R$195:$T$195,'TV_CA-EN'!$I$78:$T$78)</c:f>
              <c:strCache>
                <c:ptCount val="15"/>
                <c:pt idx="0">
                  <c:v>Oct</c:v>
                </c:pt>
                <c:pt idx="1">
                  <c:v>Nov</c:v>
                </c:pt>
                <c:pt idx="2">
                  <c:v>Dec</c:v>
                </c:pt>
                <c:pt idx="3">
                  <c:v>Jan</c:v>
                </c:pt>
                <c:pt idx="4">
                  <c:v>Feb</c:v>
                </c:pt>
                <c:pt idx="5">
                  <c:v>Mar</c:v>
                </c:pt>
                <c:pt idx="6">
                  <c:v>Apr</c:v>
                </c:pt>
                <c:pt idx="7">
                  <c:v>May</c:v>
                </c:pt>
                <c:pt idx="8">
                  <c:v>Jun</c:v>
                </c:pt>
                <c:pt idx="9">
                  <c:v>Jul</c:v>
                </c:pt>
                <c:pt idx="10">
                  <c:v>Aug</c:v>
                </c:pt>
                <c:pt idx="11">
                  <c:v>Sep</c:v>
                </c:pt>
                <c:pt idx="12">
                  <c:v>Oct</c:v>
                </c:pt>
                <c:pt idx="13">
                  <c:v>Nov</c:v>
                </c:pt>
                <c:pt idx="14">
                  <c:v>Dec</c:v>
                </c:pt>
              </c:strCache>
            </c:strRef>
          </c:cat>
          <c:val>
            <c:numRef>
              <c:f>('TV_CA-EN'!$R$216:$T$216,'TV_CA-EN'!$I$99:$T$99)</c:f>
              <c:numCache>
                <c:formatCode>0.0%</c:formatCode>
                <c:ptCount val="15"/>
                <c:pt idx="0">
                  <c:v>0.48958333333333331</c:v>
                </c:pt>
                <c:pt idx="1">
                  <c:v>0.43396226415094341</c:v>
                </c:pt>
                <c:pt idx="2">
                  <c:v>0.19117647058823528</c:v>
                </c:pt>
                <c:pt idx="3">
                  <c:v>0.39436619718309857</c:v>
                </c:pt>
                <c:pt idx="4">
                  <c:v>0.32142857142857145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4E5-4830-BE22-459ED07BA826}"/>
            </c:ext>
          </c:extLst>
        </c:ser>
        <c:ser>
          <c:idx val="1"/>
          <c:order val="1"/>
          <c:tx>
            <c:strRef>
              <c:f>'TV_CA-EN'!$C$100:$H$100</c:f>
              <c:strCache>
                <c:ptCount val="6"/>
                <c:pt idx="0">
                  <c:v>     TV Line up guide</c:v>
                </c:pt>
              </c:strCache>
            </c:strRef>
          </c:tx>
          <c:spPr>
            <a:solidFill>
              <a:srgbClr val="F15628"/>
            </a:solidFill>
          </c:spPr>
          <c:invertIfNegative val="0"/>
          <c:dLbls>
            <c:spPr>
              <a:noFill/>
              <a:ln>
                <a:noFill/>
              </a:ln>
              <a:effectLst/>
            </c:sp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('TV_CA-EN'!$R$195:$T$195,'TV_CA-EN'!$I$78:$T$78)</c:f>
              <c:strCache>
                <c:ptCount val="15"/>
                <c:pt idx="0">
                  <c:v>Oct</c:v>
                </c:pt>
                <c:pt idx="1">
                  <c:v>Nov</c:v>
                </c:pt>
                <c:pt idx="2">
                  <c:v>Dec</c:v>
                </c:pt>
                <c:pt idx="3">
                  <c:v>Jan</c:v>
                </c:pt>
                <c:pt idx="4">
                  <c:v>Feb</c:v>
                </c:pt>
                <c:pt idx="5">
                  <c:v>Mar</c:v>
                </c:pt>
                <c:pt idx="6">
                  <c:v>Apr</c:v>
                </c:pt>
                <c:pt idx="7">
                  <c:v>May</c:v>
                </c:pt>
                <c:pt idx="8">
                  <c:v>Jun</c:v>
                </c:pt>
                <c:pt idx="9">
                  <c:v>Jul</c:v>
                </c:pt>
                <c:pt idx="10">
                  <c:v>Aug</c:v>
                </c:pt>
                <c:pt idx="11">
                  <c:v>Sep</c:v>
                </c:pt>
                <c:pt idx="12">
                  <c:v>Oct</c:v>
                </c:pt>
                <c:pt idx="13">
                  <c:v>Nov</c:v>
                </c:pt>
                <c:pt idx="14">
                  <c:v>Dec</c:v>
                </c:pt>
              </c:strCache>
            </c:strRef>
          </c:cat>
          <c:val>
            <c:numRef>
              <c:f>('TV_CA-EN'!$R$217:$T$217,'TV_CA-EN'!$I$100:$T$100)</c:f>
              <c:numCache>
                <c:formatCode>0.0%</c:formatCode>
                <c:ptCount val="15"/>
                <c:pt idx="0">
                  <c:v>0.36363636363636365</c:v>
                </c:pt>
                <c:pt idx="1">
                  <c:v>0.25</c:v>
                </c:pt>
                <c:pt idx="2">
                  <c:v>0.38834951456310679</c:v>
                </c:pt>
                <c:pt idx="3">
                  <c:v>0.38317757009345793</c:v>
                </c:pt>
                <c:pt idx="4">
                  <c:v>0.4935064935064935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4E5-4830-BE22-459ED07BA826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847181024"/>
        <c:axId val="1847175264"/>
      </c:barChart>
      <c:catAx>
        <c:axId val="18471810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847175264"/>
        <c:crosses val="autoZero"/>
        <c:auto val="1"/>
        <c:lblAlgn val="ctr"/>
        <c:lblOffset val="100"/>
        <c:noMultiLvlLbl val="0"/>
      </c:catAx>
      <c:valAx>
        <c:axId val="1847175264"/>
        <c:scaling>
          <c:orientation val="minMax"/>
          <c:max val="0.8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847181024"/>
        <c:crosses val="autoZero"/>
        <c:crossBetween val="between"/>
        <c:majorUnit val="0.30000000000000004"/>
      </c:valAx>
    </c:plotArea>
    <c:legend>
      <c:legendPos val="b"/>
      <c:overlay val="0"/>
    </c:legend>
    <c:plotVisOnly val="1"/>
    <c:dispBlanksAs val="gap"/>
    <c:showDLblsOverMax val="0"/>
    <c:extLst/>
  </c:chart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9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'TV_CA-EN'!$C$101</c:f>
              <c:strCache>
                <c:ptCount val="1"/>
                <c:pt idx="0">
                  <c:v>Avg. Session Duration (sec.)</c:v>
                </c:pt>
              </c:strCache>
            </c:strRef>
          </c:tx>
          <c:spPr>
            <a:ln w="28575" cap="rnd">
              <a:solidFill>
                <a:srgbClr val="F15628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('TV_CA-EN'!$R$195:$T$195,'TV_CA-EN'!$I$78:$T$78)</c:f>
              <c:strCache>
                <c:ptCount val="15"/>
                <c:pt idx="0">
                  <c:v>Oct</c:v>
                </c:pt>
                <c:pt idx="1">
                  <c:v>Nov</c:v>
                </c:pt>
                <c:pt idx="2">
                  <c:v>Dec</c:v>
                </c:pt>
                <c:pt idx="3">
                  <c:v>Jan</c:v>
                </c:pt>
                <c:pt idx="4">
                  <c:v>Feb</c:v>
                </c:pt>
                <c:pt idx="5">
                  <c:v>Mar</c:v>
                </c:pt>
                <c:pt idx="6">
                  <c:v>Apr</c:v>
                </c:pt>
                <c:pt idx="7">
                  <c:v>May</c:v>
                </c:pt>
                <c:pt idx="8">
                  <c:v>Jun</c:v>
                </c:pt>
                <c:pt idx="9">
                  <c:v>Jul</c:v>
                </c:pt>
                <c:pt idx="10">
                  <c:v>Aug</c:v>
                </c:pt>
                <c:pt idx="11">
                  <c:v>Sep</c:v>
                </c:pt>
                <c:pt idx="12">
                  <c:v>Oct</c:v>
                </c:pt>
                <c:pt idx="13">
                  <c:v>Nov</c:v>
                </c:pt>
                <c:pt idx="14">
                  <c:v>Dec</c:v>
                </c:pt>
              </c:strCache>
            </c:strRef>
          </c:cat>
          <c:val>
            <c:numRef>
              <c:f>('TV_CA-EN'!$R$218:$T$218,'TV_CA-EN'!$I$101:$T$101)</c:f>
              <c:numCache>
                <c:formatCode>_(* #,##0_);_(* \(#,##0\);_(* "-"_);_(@_)</c:formatCode>
                <c:ptCount val="15"/>
                <c:pt idx="0">
                  <c:v>179</c:v>
                </c:pt>
                <c:pt idx="1">
                  <c:v>142</c:v>
                </c:pt>
                <c:pt idx="2">
                  <c:v>154</c:v>
                </c:pt>
                <c:pt idx="3">
                  <c:v>118</c:v>
                </c:pt>
                <c:pt idx="4">
                  <c:v>115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918-412F-BD28-9C54860D0F68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233601615"/>
        <c:axId val="233585295"/>
      </c:lineChart>
      <c:catAx>
        <c:axId val="23360161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233585295"/>
        <c:crosses val="autoZero"/>
        <c:auto val="1"/>
        <c:lblAlgn val="ctr"/>
        <c:lblOffset val="100"/>
        <c:noMultiLvlLbl val="0"/>
      </c:catAx>
      <c:valAx>
        <c:axId val="2335852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23360161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10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ko-KR"/>
              <a:t>Session</a:t>
            </a:r>
            <a:endParaRPr lang="ko-KR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 alt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2"/>
          <c:order val="1"/>
          <c:tx>
            <c:strRef>
              <c:f>'Monitor_CA-EN'!$C$202:$H$202</c:f>
              <c:strCache>
                <c:ptCount val="6"/>
                <c:pt idx="0">
                  <c:v>          Organic</c:v>
                </c:pt>
              </c:strCache>
            </c:strRef>
          </c:tx>
          <c:spPr>
            <a:solidFill>
              <a:srgbClr val="F15628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('Monitor_CA-EN'!$R$192:$T$192,'Monitor_CA-EN'!$I$73:$T$73)</c:f>
              <c:strCache>
                <c:ptCount val="15"/>
                <c:pt idx="0">
                  <c:v>Oct</c:v>
                </c:pt>
                <c:pt idx="1">
                  <c:v>Nov</c:v>
                </c:pt>
                <c:pt idx="2">
                  <c:v>Dec</c:v>
                </c:pt>
                <c:pt idx="3">
                  <c:v>Jan</c:v>
                </c:pt>
                <c:pt idx="4">
                  <c:v>Feb</c:v>
                </c:pt>
                <c:pt idx="5">
                  <c:v>Mar</c:v>
                </c:pt>
                <c:pt idx="6">
                  <c:v>Apr</c:v>
                </c:pt>
                <c:pt idx="7">
                  <c:v>May</c:v>
                </c:pt>
                <c:pt idx="8">
                  <c:v>Jun</c:v>
                </c:pt>
                <c:pt idx="9">
                  <c:v>Jul</c:v>
                </c:pt>
                <c:pt idx="10">
                  <c:v>Aug</c:v>
                </c:pt>
                <c:pt idx="11">
                  <c:v>Sep</c:v>
                </c:pt>
                <c:pt idx="12">
                  <c:v>Oct</c:v>
                </c:pt>
                <c:pt idx="13">
                  <c:v>Nov</c:v>
                </c:pt>
                <c:pt idx="14">
                  <c:v>Dec</c:v>
                </c:pt>
              </c:strCache>
            </c:strRef>
          </c:cat>
          <c:val>
            <c:numRef>
              <c:f>('Monitor_CA-EN'!$R$202:$T$202,'Monitor_CA-EN'!$I$83:$T$83)</c:f>
              <c:numCache>
                <c:formatCode>_(* #,##0_);_(* \(#,##0\);_(* "-"_);_(@_)</c:formatCode>
                <c:ptCount val="15"/>
                <c:pt idx="0">
                  <c:v>2</c:v>
                </c:pt>
                <c:pt idx="1">
                  <c:v>1</c:v>
                </c:pt>
                <c:pt idx="2">
                  <c:v>1</c:v>
                </c:pt>
                <c:pt idx="3">
                  <c:v>0</c:v>
                </c:pt>
                <c:pt idx="4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AA2-4037-B49B-89857B4142AA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axId val="1423902623"/>
        <c:axId val="1173180991"/>
      </c:barChart>
      <c:lineChart>
        <c:grouping val="standard"/>
        <c:varyColors val="0"/>
        <c:ser>
          <c:idx val="1"/>
          <c:order val="0"/>
          <c:tx>
            <c:strRef>
              <c:f>'Monitor_CA-EN'!$C$199:$H$199</c:f>
              <c:strCache>
                <c:ptCount val="6"/>
                <c:pt idx="0">
                  <c:v>     Monitor Line up (Session)</c:v>
                </c:pt>
              </c:strCache>
            </c:strRef>
          </c:tx>
          <c:spPr>
            <a:ln w="28575" cap="rnd">
              <a:solidFill>
                <a:srgbClr val="5B6777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('Monitor_CA-EN'!$R$192:$T$192,'Monitor_CA-EN'!$I$73:$T$73)</c:f>
              <c:strCache>
                <c:ptCount val="15"/>
                <c:pt idx="0">
                  <c:v>Oct</c:v>
                </c:pt>
                <c:pt idx="1">
                  <c:v>Nov</c:v>
                </c:pt>
                <c:pt idx="2">
                  <c:v>Dec</c:v>
                </c:pt>
                <c:pt idx="3">
                  <c:v>Jan</c:v>
                </c:pt>
                <c:pt idx="4">
                  <c:v>Feb</c:v>
                </c:pt>
                <c:pt idx="5">
                  <c:v>Mar</c:v>
                </c:pt>
                <c:pt idx="6">
                  <c:v>Apr</c:v>
                </c:pt>
                <c:pt idx="7">
                  <c:v>May</c:v>
                </c:pt>
                <c:pt idx="8">
                  <c:v>Jun</c:v>
                </c:pt>
                <c:pt idx="9">
                  <c:v>Jul</c:v>
                </c:pt>
                <c:pt idx="10">
                  <c:v>Aug</c:v>
                </c:pt>
                <c:pt idx="11">
                  <c:v>Sep</c:v>
                </c:pt>
                <c:pt idx="12">
                  <c:v>Oct</c:v>
                </c:pt>
                <c:pt idx="13">
                  <c:v>Nov</c:v>
                </c:pt>
                <c:pt idx="14">
                  <c:v>Dec</c:v>
                </c:pt>
              </c:strCache>
            </c:strRef>
          </c:cat>
          <c:val>
            <c:numRef>
              <c:f>('Monitor_CA-EN'!$R$199:$T$199,'Monitor_CA-EN'!$I$80:$T$80)</c:f>
              <c:numCache>
                <c:formatCode>_(* #,##0_);_(* \(#,##0\);_(* "-"_);_(@_)</c:formatCode>
                <c:ptCount val="15"/>
                <c:pt idx="0">
                  <c:v>11</c:v>
                </c:pt>
                <c:pt idx="1">
                  <c:v>61</c:v>
                </c:pt>
                <c:pt idx="2">
                  <c:v>46</c:v>
                </c:pt>
                <c:pt idx="3">
                  <c:v>25</c:v>
                </c:pt>
                <c:pt idx="4">
                  <c:v>26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AA2-4037-B49B-89857B4142AA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551342320"/>
        <c:axId val="551344720"/>
      </c:lineChart>
      <c:catAx>
        <c:axId val="14239026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173180991"/>
        <c:crosses val="autoZero"/>
        <c:auto val="1"/>
        <c:lblAlgn val="ctr"/>
        <c:lblOffset val="100"/>
        <c:noMultiLvlLbl val="0"/>
      </c:catAx>
      <c:valAx>
        <c:axId val="1173180991"/>
        <c:scaling>
          <c:orientation val="minMax"/>
          <c:max val="40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423902623"/>
        <c:crosses val="autoZero"/>
        <c:crossBetween val="between"/>
        <c:majorUnit val="100"/>
      </c:valAx>
      <c:valAx>
        <c:axId val="551344720"/>
        <c:scaling>
          <c:orientation val="minMax"/>
          <c:max val="200"/>
        </c:scaling>
        <c:delete val="0"/>
        <c:axPos val="r"/>
        <c:numFmt formatCode="_(* #,##0_);_(* \(#,##0\);_(* &quot;-&quot;_);_(@_)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551342320"/>
        <c:crosses val="max"/>
        <c:crossBetween val="between"/>
      </c:valAx>
      <c:catAx>
        <c:axId val="551342320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551344720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10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ko-KR"/>
              <a:t>Page view per session</a:t>
            </a:r>
            <a:endParaRPr lang="ko-KR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 alt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'Monitor_CA-EN'!$C$210:$H$210</c:f>
              <c:strCache>
                <c:ptCount val="6"/>
                <c:pt idx="0">
                  <c:v>     Monitor Line up guide (Page view per session)</c:v>
                </c:pt>
              </c:strCache>
            </c:strRef>
          </c:tx>
          <c:spPr>
            <a:solidFill>
              <a:srgbClr val="F15628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('Monitor_CA-EN'!$R$192:$T$192,'Monitor_CA-EN'!$I$73:$T$73)</c:f>
              <c:strCache>
                <c:ptCount val="15"/>
                <c:pt idx="0">
                  <c:v>Oct</c:v>
                </c:pt>
                <c:pt idx="1">
                  <c:v>Nov</c:v>
                </c:pt>
                <c:pt idx="2">
                  <c:v>Dec</c:v>
                </c:pt>
                <c:pt idx="3">
                  <c:v>Jan</c:v>
                </c:pt>
                <c:pt idx="4">
                  <c:v>Feb</c:v>
                </c:pt>
                <c:pt idx="5">
                  <c:v>Mar</c:v>
                </c:pt>
                <c:pt idx="6">
                  <c:v>Apr</c:v>
                </c:pt>
                <c:pt idx="7">
                  <c:v>May</c:v>
                </c:pt>
                <c:pt idx="8">
                  <c:v>Jun</c:v>
                </c:pt>
                <c:pt idx="9">
                  <c:v>Jul</c:v>
                </c:pt>
                <c:pt idx="10">
                  <c:v>Aug</c:v>
                </c:pt>
                <c:pt idx="11">
                  <c:v>Sep</c:v>
                </c:pt>
                <c:pt idx="12">
                  <c:v>Oct</c:v>
                </c:pt>
                <c:pt idx="13">
                  <c:v>Nov</c:v>
                </c:pt>
                <c:pt idx="14">
                  <c:v>Dec</c:v>
                </c:pt>
              </c:strCache>
            </c:strRef>
          </c:cat>
          <c:val>
            <c:numRef>
              <c:f>('Monitor_CA-EN'!$R$210:$T$210,'Monitor_CA-EN'!$I$91:$T$91)</c:f>
              <c:numCache>
                <c:formatCode>_-* #,##0.00_-;\-* #,##0.00_-;_-* "-"_-;_-@_-</c:formatCode>
                <c:ptCount val="15"/>
                <c:pt idx="0">
                  <c:v>1.2727272727272727</c:v>
                </c:pt>
                <c:pt idx="1">
                  <c:v>1.1639344262295082</c:v>
                </c:pt>
                <c:pt idx="2">
                  <c:v>1.0652173913043479</c:v>
                </c:pt>
                <c:pt idx="3">
                  <c:v>1.08</c:v>
                </c:pt>
                <c:pt idx="4">
                  <c:v>0.96153846153846156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444-464E-BA59-E47D7054273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14883039"/>
        <c:axId val="1011110415"/>
      </c:barChart>
      <c:catAx>
        <c:axId val="141488303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011110415"/>
        <c:crosses val="autoZero"/>
        <c:auto val="1"/>
        <c:lblAlgn val="ctr"/>
        <c:lblOffset val="100"/>
        <c:noMultiLvlLbl val="0"/>
      </c:catAx>
      <c:valAx>
        <c:axId val="1011110415"/>
        <c:scaling>
          <c:orientation val="minMax"/>
          <c:max val="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* #,##0.00_-;\-* #,##0.00_-;_-* &quot;-&quot;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414883039"/>
        <c:crosses val="autoZero"/>
        <c:crossBetween val="between"/>
        <c:majorUnit val="1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10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ko-KR"/>
              <a:t>Exit Rate</a:t>
            </a:r>
            <a:endParaRPr lang="ko-KR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 alt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'Monitor_CA-EN'!$C$213:$H$213</c:f>
              <c:strCache>
                <c:ptCount val="6"/>
                <c:pt idx="0">
                  <c:v>     Micro</c:v>
                </c:pt>
              </c:strCache>
            </c:strRef>
          </c:tx>
          <c:spPr>
            <a:solidFill>
              <a:srgbClr val="5B6777"/>
            </a:solidFill>
            <a:ln>
              <a:noFill/>
            </a:ln>
            <a:effectLst/>
          </c:spPr>
          <c:invertIfNegative val="0"/>
          <c:cat>
            <c:strRef>
              <c:f>('Monitor_CA-EN'!$R$192:$T$192,'Monitor_CA-EN'!$I$73:$T$73)</c:f>
              <c:strCache>
                <c:ptCount val="15"/>
                <c:pt idx="0">
                  <c:v>Oct</c:v>
                </c:pt>
                <c:pt idx="1">
                  <c:v>Nov</c:v>
                </c:pt>
                <c:pt idx="2">
                  <c:v>Dec</c:v>
                </c:pt>
                <c:pt idx="3">
                  <c:v>Jan</c:v>
                </c:pt>
                <c:pt idx="4">
                  <c:v>Feb</c:v>
                </c:pt>
                <c:pt idx="5">
                  <c:v>Mar</c:v>
                </c:pt>
                <c:pt idx="6">
                  <c:v>Apr</c:v>
                </c:pt>
                <c:pt idx="7">
                  <c:v>May</c:v>
                </c:pt>
                <c:pt idx="8">
                  <c:v>Jun</c:v>
                </c:pt>
                <c:pt idx="9">
                  <c:v>Jul</c:v>
                </c:pt>
                <c:pt idx="10">
                  <c:v>Aug</c:v>
                </c:pt>
                <c:pt idx="11">
                  <c:v>Sep</c:v>
                </c:pt>
                <c:pt idx="12">
                  <c:v>Oct</c:v>
                </c:pt>
                <c:pt idx="13">
                  <c:v>Nov</c:v>
                </c:pt>
                <c:pt idx="14">
                  <c:v>Dec</c:v>
                </c:pt>
              </c:strCache>
            </c:strRef>
          </c:cat>
          <c:val>
            <c:numRef>
              <c:f>('Monitor_CA-EN'!$R$213:$T$213,'Monitor_CA-EN'!$I$94:$T$94)</c:f>
              <c:numCache>
                <c:formatCode>0.0%</c:formatCode>
                <c:ptCount val="15"/>
                <c:pt idx="0">
                  <c:v>0.47385620915032678</c:v>
                </c:pt>
                <c:pt idx="1">
                  <c:v>0.39641943734015345</c:v>
                </c:pt>
                <c:pt idx="2">
                  <c:v>0.53125</c:v>
                </c:pt>
                <c:pt idx="3">
                  <c:v>0.79740871613663133</c:v>
                </c:pt>
                <c:pt idx="4">
                  <c:v>0.71994884910485935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724-47C2-9A48-6665C366C902}"/>
            </c:ext>
          </c:extLst>
        </c:ser>
        <c:ser>
          <c:idx val="1"/>
          <c:order val="1"/>
          <c:tx>
            <c:strRef>
              <c:f>'Monitor_CA-EN'!$C$214</c:f>
              <c:strCache>
                <c:ptCount val="1"/>
                <c:pt idx="0">
                  <c:v>     Monitor Line up guide</c:v>
                </c:pt>
              </c:strCache>
            </c:strRef>
          </c:tx>
          <c:spPr>
            <a:solidFill>
              <a:srgbClr val="F15628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('Monitor_CA-EN'!$R$192:$T$192,'Monitor_CA-EN'!$I$73:$T$73)</c:f>
              <c:strCache>
                <c:ptCount val="15"/>
                <c:pt idx="0">
                  <c:v>Oct</c:v>
                </c:pt>
                <c:pt idx="1">
                  <c:v>Nov</c:v>
                </c:pt>
                <c:pt idx="2">
                  <c:v>Dec</c:v>
                </c:pt>
                <c:pt idx="3">
                  <c:v>Jan</c:v>
                </c:pt>
                <c:pt idx="4">
                  <c:v>Feb</c:v>
                </c:pt>
                <c:pt idx="5">
                  <c:v>Mar</c:v>
                </c:pt>
                <c:pt idx="6">
                  <c:v>Apr</c:v>
                </c:pt>
                <c:pt idx="7">
                  <c:v>May</c:v>
                </c:pt>
                <c:pt idx="8">
                  <c:v>Jun</c:v>
                </c:pt>
                <c:pt idx="9">
                  <c:v>Jul</c:v>
                </c:pt>
                <c:pt idx="10">
                  <c:v>Aug</c:v>
                </c:pt>
                <c:pt idx="11">
                  <c:v>Sep</c:v>
                </c:pt>
                <c:pt idx="12">
                  <c:v>Oct</c:v>
                </c:pt>
                <c:pt idx="13">
                  <c:v>Nov</c:v>
                </c:pt>
                <c:pt idx="14">
                  <c:v>Dec</c:v>
                </c:pt>
              </c:strCache>
            </c:strRef>
          </c:cat>
          <c:val>
            <c:numRef>
              <c:f>('Monitor_CA-EN'!$R$214:$T$214,'Monitor_CA-EN'!$I$95:$T$95)</c:f>
              <c:numCache>
                <c:formatCode>0.0%</c:formatCode>
                <c:ptCount val="15"/>
                <c:pt idx="0">
                  <c:v>0.36363636363636365</c:v>
                </c:pt>
                <c:pt idx="1">
                  <c:v>0.36065573770491804</c:v>
                </c:pt>
                <c:pt idx="2">
                  <c:v>0.19565217391304349</c:v>
                </c:pt>
                <c:pt idx="3">
                  <c:v>0.36</c:v>
                </c:pt>
                <c:pt idx="4">
                  <c:v>0.34615384615384615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724-47C2-9A48-6665C366C90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25214207"/>
        <c:axId val="1017066511"/>
      </c:barChart>
      <c:catAx>
        <c:axId val="11252142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017066511"/>
        <c:crosses val="autoZero"/>
        <c:auto val="1"/>
        <c:lblAlgn val="ctr"/>
        <c:lblOffset val="100"/>
        <c:noMultiLvlLbl val="0"/>
      </c:catAx>
      <c:valAx>
        <c:axId val="1017066511"/>
        <c:scaling>
          <c:orientation val="minMax"/>
          <c:max val="0.9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125214207"/>
        <c:crosses val="autoZero"/>
        <c:crossBetween val="between"/>
        <c:majorUnit val="0.30000000000000004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10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ko-KR"/>
              <a:t>Total Click per Session</a:t>
            </a:r>
            <a:r>
              <a:rPr lang="en-US" altLang="ko-KR" baseline="0"/>
              <a:t> on Monitor Line up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'Monitor_CA-EN'!$C$174:$H$174</c:f>
              <c:strCache>
                <c:ptCount val="6"/>
                <c:pt idx="0">
                  <c:v>     Total Click per Session on Monitor Line up</c:v>
                </c:pt>
              </c:strCache>
            </c:strRef>
          </c:tx>
          <c:spPr>
            <a:solidFill>
              <a:srgbClr val="F15628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('Monitor_CA-EN'!$R$192:$T$192,'Monitor_CA-EN'!$I$73:$T$73)</c:f>
              <c:strCache>
                <c:ptCount val="15"/>
                <c:pt idx="0">
                  <c:v>Oct</c:v>
                </c:pt>
                <c:pt idx="1">
                  <c:v>Nov</c:v>
                </c:pt>
                <c:pt idx="2">
                  <c:v>Dec</c:v>
                </c:pt>
                <c:pt idx="3">
                  <c:v>Jan</c:v>
                </c:pt>
                <c:pt idx="4">
                  <c:v>Feb</c:v>
                </c:pt>
                <c:pt idx="5">
                  <c:v>Mar</c:v>
                </c:pt>
                <c:pt idx="6">
                  <c:v>Apr</c:v>
                </c:pt>
                <c:pt idx="7">
                  <c:v>May</c:v>
                </c:pt>
                <c:pt idx="8">
                  <c:v>Jun</c:v>
                </c:pt>
                <c:pt idx="9">
                  <c:v>Jul</c:v>
                </c:pt>
                <c:pt idx="10">
                  <c:v>Aug</c:v>
                </c:pt>
                <c:pt idx="11">
                  <c:v>Sep</c:v>
                </c:pt>
                <c:pt idx="12">
                  <c:v>Oct</c:v>
                </c:pt>
                <c:pt idx="13">
                  <c:v>Nov</c:v>
                </c:pt>
                <c:pt idx="14">
                  <c:v>Dec</c:v>
                </c:pt>
              </c:strCache>
            </c:strRef>
          </c:cat>
          <c:val>
            <c:numRef>
              <c:f>('Monitor_CA-EN'!$R$293:$T$293,'Monitor_CA-EN'!$I$174:$T$174)</c:f>
              <c:numCache>
                <c:formatCode>_-* #,##0.00_-;\-* #,##0.00_-;_-* "-"_-;_-@_-</c:formatCode>
                <c:ptCount val="15"/>
                <c:pt idx="0">
                  <c:v>5.5454545454545459</c:v>
                </c:pt>
                <c:pt idx="1">
                  <c:v>2.9672131147540983</c:v>
                </c:pt>
                <c:pt idx="2">
                  <c:v>2.4347826086956523</c:v>
                </c:pt>
                <c:pt idx="3">
                  <c:v>3</c:v>
                </c:pt>
                <c:pt idx="4">
                  <c:v>2.0769230769230771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F09-4BC7-9320-B344D9853264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2101048335"/>
        <c:axId val="2101710639"/>
      </c:barChart>
      <c:catAx>
        <c:axId val="210104833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2101710639"/>
        <c:crosses val="autoZero"/>
        <c:auto val="1"/>
        <c:lblAlgn val="ctr"/>
        <c:lblOffset val="100"/>
        <c:noMultiLvlLbl val="0"/>
      </c:catAx>
      <c:valAx>
        <c:axId val="21017106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* #,##0.00_-;\-* #,##0.00_-;_-* &quot;-&quot;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2101048335"/>
        <c:crosses val="autoZero"/>
        <c:crossBetween val="between"/>
        <c:majorUnit val="3.5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10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'Monitor_CA-EN'!$C$294:$H$294</c:f>
              <c:strCache>
                <c:ptCount val="6"/>
                <c:pt idx="0">
                  <c:v>     Contents Click per Session on Monitor Line up</c:v>
                </c:pt>
              </c:strCache>
            </c:strRef>
          </c:tx>
          <c:spPr>
            <a:solidFill>
              <a:srgbClr val="F15628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('Monitor_CA-EN'!$R$192:$T$192,'Monitor_CA-EN'!$I$73:$T$73)</c:f>
              <c:strCache>
                <c:ptCount val="15"/>
                <c:pt idx="0">
                  <c:v>Oct</c:v>
                </c:pt>
                <c:pt idx="1">
                  <c:v>Nov</c:v>
                </c:pt>
                <c:pt idx="2">
                  <c:v>Dec</c:v>
                </c:pt>
                <c:pt idx="3">
                  <c:v>Jan</c:v>
                </c:pt>
                <c:pt idx="4">
                  <c:v>Feb</c:v>
                </c:pt>
                <c:pt idx="5">
                  <c:v>Mar</c:v>
                </c:pt>
                <c:pt idx="6">
                  <c:v>Apr</c:v>
                </c:pt>
                <c:pt idx="7">
                  <c:v>May</c:v>
                </c:pt>
                <c:pt idx="8">
                  <c:v>Jun</c:v>
                </c:pt>
                <c:pt idx="9">
                  <c:v>Jul</c:v>
                </c:pt>
                <c:pt idx="10">
                  <c:v>Aug</c:v>
                </c:pt>
                <c:pt idx="11">
                  <c:v>Sep</c:v>
                </c:pt>
                <c:pt idx="12">
                  <c:v>Oct</c:v>
                </c:pt>
                <c:pt idx="13">
                  <c:v>Nov</c:v>
                </c:pt>
                <c:pt idx="14">
                  <c:v>Dec</c:v>
                </c:pt>
              </c:strCache>
            </c:strRef>
          </c:cat>
          <c:val>
            <c:numRef>
              <c:f>('Monitor_CA-EN'!$R$294:$T$294,'Monitor_CA-EN'!$I$175:$T$175)</c:f>
              <c:numCache>
                <c:formatCode>0.00</c:formatCode>
                <c:ptCount val="15"/>
                <c:pt idx="0">
                  <c:v>9.0909090909090912E-2</c:v>
                </c:pt>
                <c:pt idx="1">
                  <c:v>1.0491803278688525</c:v>
                </c:pt>
                <c:pt idx="2">
                  <c:v>0.65217391304347827</c:v>
                </c:pt>
                <c:pt idx="3">
                  <c:v>1.2</c:v>
                </c:pt>
                <c:pt idx="4">
                  <c:v>0.46153846153846156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8A3-4937-AA93-6C901F0515B0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426196959"/>
        <c:axId val="1414583055"/>
      </c:barChart>
      <c:catAx>
        <c:axId val="4261969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414583055"/>
        <c:crosses val="autoZero"/>
        <c:auto val="1"/>
        <c:lblAlgn val="ctr"/>
        <c:lblOffset val="100"/>
        <c:noMultiLvlLbl val="0"/>
      </c:catAx>
      <c:valAx>
        <c:axId val="14145830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426196959"/>
        <c:crosses val="autoZero"/>
        <c:crossBetween val="between"/>
        <c:majorUnit val="0.60000000000000009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10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ko-KR"/>
              <a:t>PLP Conversion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'Monitor_CA-EN'!$C$298</c:f>
              <c:strCache>
                <c:ptCount val="1"/>
                <c:pt idx="0">
                  <c:v>PLP Conversion</c:v>
                </c:pt>
              </c:strCache>
            </c:strRef>
          </c:tx>
          <c:spPr>
            <a:solidFill>
              <a:srgbClr val="F15628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('Monitor_CA-EN'!$R$192:$T$192,'Monitor_CA-EN'!$I$73:$T$73)</c:f>
              <c:strCache>
                <c:ptCount val="15"/>
                <c:pt idx="0">
                  <c:v>Oct</c:v>
                </c:pt>
                <c:pt idx="1">
                  <c:v>Nov</c:v>
                </c:pt>
                <c:pt idx="2">
                  <c:v>Dec</c:v>
                </c:pt>
                <c:pt idx="3">
                  <c:v>Jan</c:v>
                </c:pt>
                <c:pt idx="4">
                  <c:v>Feb</c:v>
                </c:pt>
                <c:pt idx="5">
                  <c:v>Mar</c:v>
                </c:pt>
                <c:pt idx="6">
                  <c:v>Apr</c:v>
                </c:pt>
                <c:pt idx="7">
                  <c:v>May</c:v>
                </c:pt>
                <c:pt idx="8">
                  <c:v>Jun</c:v>
                </c:pt>
                <c:pt idx="9">
                  <c:v>Jul</c:v>
                </c:pt>
                <c:pt idx="10">
                  <c:v>Aug</c:v>
                </c:pt>
                <c:pt idx="11">
                  <c:v>Sep</c:v>
                </c:pt>
                <c:pt idx="12">
                  <c:v>Oct</c:v>
                </c:pt>
                <c:pt idx="13">
                  <c:v>Nov</c:v>
                </c:pt>
                <c:pt idx="14">
                  <c:v>Dec</c:v>
                </c:pt>
              </c:strCache>
            </c:strRef>
          </c:cat>
          <c:val>
            <c:numRef>
              <c:f>('Monitor_CA-EN'!$R$298:$T$298,'Monitor_CA-EN'!$I$179:$T$179)</c:f>
              <c:numCache>
                <c:formatCode>0.00%</c:formatCode>
                <c:ptCount val="15"/>
                <c:pt idx="0">
                  <c:v>0.42857142857142855</c:v>
                </c:pt>
                <c:pt idx="1">
                  <c:v>0.5</c:v>
                </c:pt>
                <c:pt idx="2">
                  <c:v>0.69047619047619047</c:v>
                </c:pt>
                <c:pt idx="3">
                  <c:v>0.66666666666666663</c:v>
                </c:pt>
                <c:pt idx="4">
                  <c:v>0.54545454545454541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1F6-4B66-BCA6-D77C2AFF73BB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404165903"/>
        <c:axId val="434323967"/>
      </c:barChart>
      <c:catAx>
        <c:axId val="404165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434323967"/>
        <c:crosses val="autoZero"/>
        <c:auto val="1"/>
        <c:lblAlgn val="ctr"/>
        <c:lblOffset val="100"/>
        <c:noMultiLvlLbl val="0"/>
      </c:catAx>
      <c:valAx>
        <c:axId val="4343239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404165903"/>
        <c:crosses val="autoZero"/>
        <c:crossBetween val="between"/>
        <c:majorUnit val="0.4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10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'Monitor_CA-EN'!$C$299</c:f>
              <c:strCache>
                <c:ptCount val="1"/>
                <c:pt idx="0">
                  <c:v>Product Conversion</c:v>
                </c:pt>
              </c:strCache>
            </c:strRef>
          </c:tx>
          <c:spPr>
            <a:solidFill>
              <a:srgbClr val="F15628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('Monitor_CA-EN'!$R$192:$T$192,'Monitor_CA-EN'!$I$73:$T$73)</c:f>
              <c:strCache>
                <c:ptCount val="15"/>
                <c:pt idx="0">
                  <c:v>Oct</c:v>
                </c:pt>
                <c:pt idx="1">
                  <c:v>Nov</c:v>
                </c:pt>
                <c:pt idx="2">
                  <c:v>Dec</c:v>
                </c:pt>
                <c:pt idx="3">
                  <c:v>Jan</c:v>
                </c:pt>
                <c:pt idx="4">
                  <c:v>Feb</c:v>
                </c:pt>
                <c:pt idx="5">
                  <c:v>Mar</c:v>
                </c:pt>
                <c:pt idx="6">
                  <c:v>Apr</c:v>
                </c:pt>
                <c:pt idx="7">
                  <c:v>May</c:v>
                </c:pt>
                <c:pt idx="8">
                  <c:v>Jun</c:v>
                </c:pt>
                <c:pt idx="9">
                  <c:v>Jul</c:v>
                </c:pt>
                <c:pt idx="10">
                  <c:v>Aug</c:v>
                </c:pt>
                <c:pt idx="11">
                  <c:v>Sep</c:v>
                </c:pt>
                <c:pt idx="12">
                  <c:v>Oct</c:v>
                </c:pt>
                <c:pt idx="13">
                  <c:v>Nov</c:v>
                </c:pt>
                <c:pt idx="14">
                  <c:v>Dec</c:v>
                </c:pt>
              </c:strCache>
            </c:strRef>
          </c:cat>
          <c:val>
            <c:numRef>
              <c:f>('Monitor_CA-EN'!$R$299:$T$299,'Monitor_CA-EN'!$I$180:$T$180)</c:f>
              <c:numCache>
                <c:formatCode>0.00%</c:formatCode>
                <c:ptCount val="15"/>
                <c:pt idx="0">
                  <c:v>0</c:v>
                </c:pt>
                <c:pt idx="1">
                  <c:v>0.32</c:v>
                </c:pt>
                <c:pt idx="2">
                  <c:v>0.5714285714285714</c:v>
                </c:pt>
                <c:pt idx="3">
                  <c:v>0.58333333333333337</c:v>
                </c:pt>
                <c:pt idx="4">
                  <c:v>0.45454545454545453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CBD-4AC6-97CD-27BE1B53040E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827387071"/>
        <c:axId val="1011109999"/>
      </c:barChart>
      <c:catAx>
        <c:axId val="182738707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011109999"/>
        <c:crosses val="autoZero"/>
        <c:auto val="1"/>
        <c:lblAlgn val="ctr"/>
        <c:lblOffset val="100"/>
        <c:noMultiLvlLbl val="0"/>
      </c:catAx>
      <c:valAx>
        <c:axId val="1011109999"/>
        <c:scaling>
          <c:orientation val="minMax"/>
          <c:max val="0.60000000000000009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827387071"/>
        <c:crosses val="autoZero"/>
        <c:crossBetween val="between"/>
        <c:majorUnit val="0.30000000000000004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10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'Monitor_CA-EN'!$C$303</c:f>
              <c:strCache>
                <c:ptCount val="1"/>
                <c:pt idx="0">
                  <c:v>Purchase Intent Conversion</c:v>
                </c:pt>
              </c:strCache>
            </c:strRef>
          </c:tx>
          <c:spPr>
            <a:solidFill>
              <a:srgbClr val="F15628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('Monitor_CA-EN'!$R$192:$T$192,'Monitor_CA-EN'!$I$73:$T$73)</c:f>
              <c:strCache>
                <c:ptCount val="15"/>
                <c:pt idx="0">
                  <c:v>Oct</c:v>
                </c:pt>
                <c:pt idx="1">
                  <c:v>Nov</c:v>
                </c:pt>
                <c:pt idx="2">
                  <c:v>Dec</c:v>
                </c:pt>
                <c:pt idx="3">
                  <c:v>Jan</c:v>
                </c:pt>
                <c:pt idx="4">
                  <c:v>Feb</c:v>
                </c:pt>
                <c:pt idx="5">
                  <c:v>Mar</c:v>
                </c:pt>
                <c:pt idx="6">
                  <c:v>Apr</c:v>
                </c:pt>
                <c:pt idx="7">
                  <c:v>May</c:v>
                </c:pt>
                <c:pt idx="8">
                  <c:v>Jun</c:v>
                </c:pt>
                <c:pt idx="9">
                  <c:v>Jul</c:v>
                </c:pt>
                <c:pt idx="10">
                  <c:v>Aug</c:v>
                </c:pt>
                <c:pt idx="11">
                  <c:v>Sep</c:v>
                </c:pt>
                <c:pt idx="12">
                  <c:v>Oct</c:v>
                </c:pt>
                <c:pt idx="13">
                  <c:v>Nov</c:v>
                </c:pt>
                <c:pt idx="14">
                  <c:v>Dec</c:v>
                </c:pt>
              </c:strCache>
            </c:strRef>
          </c:cat>
          <c:val>
            <c:numRef>
              <c:f>('Monitor_CA-EN'!$R$303:$T$303,'Monitor_CA-EN'!$I$185:$T$185)</c:f>
              <c:numCache>
                <c:formatCode>0.00%</c:formatCode>
                <c:ptCount val="15"/>
                <c:pt idx="0">
                  <c:v>0</c:v>
                </c:pt>
                <c:pt idx="1">
                  <c:v>0.06</c:v>
                </c:pt>
                <c:pt idx="2">
                  <c:v>7.1428571428571425E-2</c:v>
                </c:pt>
                <c:pt idx="3">
                  <c:v>4.1666666666666664E-2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D41-42A7-B888-8A072FA7F31B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2095793407"/>
        <c:axId val="1173182655"/>
      </c:barChart>
      <c:catAx>
        <c:axId val="20957934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173182655"/>
        <c:crosses val="autoZero"/>
        <c:auto val="1"/>
        <c:lblAlgn val="ctr"/>
        <c:lblOffset val="100"/>
        <c:noMultiLvlLbl val="0"/>
      </c:catAx>
      <c:valAx>
        <c:axId val="1173182655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2095793407"/>
        <c:crosses val="autoZero"/>
        <c:crossBetween val="between"/>
        <c:majorUnit val="4.0000000000000008E-2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10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'Monitor_CA-EN'!$C$96:$H$96</c:f>
              <c:strCache>
                <c:ptCount val="6"/>
                <c:pt idx="0">
                  <c:v>Avg. Session Duration (sec.)</c:v>
                </c:pt>
              </c:strCache>
            </c:strRef>
          </c:tx>
          <c:spPr>
            <a:ln w="28575" cap="rnd">
              <a:solidFill>
                <a:srgbClr val="F15628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('Monitor_CA-EN'!$R$192:$T$192,'Monitor_CA-EN'!$I$73:$T$73)</c:f>
              <c:strCache>
                <c:ptCount val="15"/>
                <c:pt idx="0">
                  <c:v>Oct</c:v>
                </c:pt>
                <c:pt idx="1">
                  <c:v>Nov</c:v>
                </c:pt>
                <c:pt idx="2">
                  <c:v>Dec</c:v>
                </c:pt>
                <c:pt idx="3">
                  <c:v>Jan</c:v>
                </c:pt>
                <c:pt idx="4">
                  <c:v>Feb</c:v>
                </c:pt>
                <c:pt idx="5">
                  <c:v>Mar</c:v>
                </c:pt>
                <c:pt idx="6">
                  <c:v>Apr</c:v>
                </c:pt>
                <c:pt idx="7">
                  <c:v>May</c:v>
                </c:pt>
                <c:pt idx="8">
                  <c:v>Jun</c:v>
                </c:pt>
                <c:pt idx="9">
                  <c:v>Jul</c:v>
                </c:pt>
                <c:pt idx="10">
                  <c:v>Aug</c:v>
                </c:pt>
                <c:pt idx="11">
                  <c:v>Sep</c:v>
                </c:pt>
                <c:pt idx="12">
                  <c:v>Oct</c:v>
                </c:pt>
                <c:pt idx="13">
                  <c:v>Nov</c:v>
                </c:pt>
                <c:pt idx="14">
                  <c:v>Dec</c:v>
                </c:pt>
              </c:strCache>
            </c:strRef>
          </c:cat>
          <c:val>
            <c:numRef>
              <c:f>('Monitor_CA-EN'!$R$215:$T$215,'Monitor_CA-EN'!$I$96:$T$96)</c:f>
              <c:numCache>
                <c:formatCode>_(* #,##0_);_(* \(#,##0\);_(* "-"_);_(@_)</c:formatCode>
                <c:ptCount val="15"/>
                <c:pt idx="0">
                  <c:v>98</c:v>
                </c:pt>
                <c:pt idx="1">
                  <c:v>172</c:v>
                </c:pt>
                <c:pt idx="2">
                  <c:v>167</c:v>
                </c:pt>
                <c:pt idx="3">
                  <c:v>149</c:v>
                </c:pt>
                <c:pt idx="4">
                  <c:v>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6DA-43FC-B0EB-EDEE67253A71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644394576"/>
        <c:axId val="644379696"/>
      </c:lineChart>
      <c:catAx>
        <c:axId val="6443945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644379696"/>
        <c:crosses val="autoZero"/>
        <c:auto val="1"/>
        <c:lblAlgn val="ctr"/>
        <c:lblOffset val="100"/>
        <c:noMultiLvlLbl val="0"/>
      </c:catAx>
      <c:valAx>
        <c:axId val="6443796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64439457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10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'TV_CA-FR'!$C$295</c:f>
              <c:strCache>
                <c:ptCount val="1"/>
                <c:pt idx="0">
                  <c:v>     Contents Click per Session on TV Line up</c:v>
                </c:pt>
              </c:strCache>
            </c:strRef>
          </c:tx>
          <c:spPr>
            <a:solidFill>
              <a:srgbClr val="F15628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('TV_CA-FR'!$R$195:$T$195,'TV_CA-FR'!$I$78:$T$78)</c:f>
              <c:strCache>
                <c:ptCount val="15"/>
                <c:pt idx="0">
                  <c:v>Oct</c:v>
                </c:pt>
                <c:pt idx="1">
                  <c:v>Nov</c:v>
                </c:pt>
                <c:pt idx="2">
                  <c:v>Dec</c:v>
                </c:pt>
                <c:pt idx="3">
                  <c:v>Jan</c:v>
                </c:pt>
                <c:pt idx="4">
                  <c:v>Feb</c:v>
                </c:pt>
                <c:pt idx="5">
                  <c:v>Mar</c:v>
                </c:pt>
                <c:pt idx="6">
                  <c:v>Apr</c:v>
                </c:pt>
                <c:pt idx="7">
                  <c:v>May</c:v>
                </c:pt>
                <c:pt idx="8">
                  <c:v>Jun</c:v>
                </c:pt>
                <c:pt idx="9">
                  <c:v>Jul</c:v>
                </c:pt>
                <c:pt idx="10">
                  <c:v>Aug</c:v>
                </c:pt>
                <c:pt idx="11">
                  <c:v>Sep</c:v>
                </c:pt>
                <c:pt idx="12">
                  <c:v>Oct</c:v>
                </c:pt>
                <c:pt idx="13">
                  <c:v>Nov</c:v>
                </c:pt>
                <c:pt idx="14">
                  <c:v>Dec</c:v>
                </c:pt>
              </c:strCache>
            </c:strRef>
          </c:cat>
          <c:val>
            <c:numRef>
              <c:f>('TV_CA-FR'!$R$295:$T$295,'TV_CA-FR'!$I$178:$T$178)</c:f>
              <c:numCache>
                <c:formatCode>0.00</c:formatCode>
                <c:ptCount val="15"/>
                <c:pt idx="0">
                  <c:v>1.3333333333333333</c:v>
                </c:pt>
                <c:pt idx="1">
                  <c:v>1.2333333333333334</c:v>
                </c:pt>
                <c:pt idx="2">
                  <c:v>0.95</c:v>
                </c:pt>
                <c:pt idx="3">
                  <c:v>0.82499999999999996</c:v>
                </c:pt>
                <c:pt idx="4">
                  <c:v>0.21428571428571427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D1B-4961-AC29-116301DAE3F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68883823"/>
        <c:axId val="413634143"/>
      </c:barChart>
      <c:catAx>
        <c:axId val="11688838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413634143"/>
        <c:crosses val="autoZero"/>
        <c:auto val="1"/>
        <c:lblAlgn val="ctr"/>
        <c:lblOffset val="100"/>
        <c:noMultiLvlLbl val="0"/>
      </c:catAx>
      <c:valAx>
        <c:axId val="413634143"/>
        <c:scaling>
          <c:orientation val="minMax"/>
          <c:max val="2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168883823"/>
        <c:crosses val="autoZero"/>
        <c:crossBetween val="between"/>
        <c:majorUnit val="1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1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'TV_CA-FR'!$C$299</c:f>
              <c:strCache>
                <c:ptCount val="1"/>
                <c:pt idx="0">
                  <c:v>PLP Conversion</c:v>
                </c:pt>
              </c:strCache>
            </c:strRef>
          </c:tx>
          <c:spPr>
            <a:solidFill>
              <a:srgbClr val="F15628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('TV_CA-FR'!$R$195:$T$195,'TV_CA-FR'!$I$78:$T$78)</c:f>
              <c:strCache>
                <c:ptCount val="15"/>
                <c:pt idx="0">
                  <c:v>Oct</c:v>
                </c:pt>
                <c:pt idx="1">
                  <c:v>Nov</c:v>
                </c:pt>
                <c:pt idx="2">
                  <c:v>Dec</c:v>
                </c:pt>
                <c:pt idx="3">
                  <c:v>Jan</c:v>
                </c:pt>
                <c:pt idx="4">
                  <c:v>Feb</c:v>
                </c:pt>
                <c:pt idx="5">
                  <c:v>Mar</c:v>
                </c:pt>
                <c:pt idx="6">
                  <c:v>Apr</c:v>
                </c:pt>
                <c:pt idx="7">
                  <c:v>May</c:v>
                </c:pt>
                <c:pt idx="8">
                  <c:v>Jun</c:v>
                </c:pt>
                <c:pt idx="9">
                  <c:v>Jul</c:v>
                </c:pt>
                <c:pt idx="10">
                  <c:v>Aug</c:v>
                </c:pt>
                <c:pt idx="11">
                  <c:v>Sep</c:v>
                </c:pt>
                <c:pt idx="12">
                  <c:v>Oct</c:v>
                </c:pt>
                <c:pt idx="13">
                  <c:v>Nov</c:v>
                </c:pt>
                <c:pt idx="14">
                  <c:v>Dec</c:v>
                </c:pt>
              </c:strCache>
            </c:strRef>
          </c:cat>
          <c:val>
            <c:numRef>
              <c:f>('TV_CA-FR'!$R$299:$T$299,'TV_CA-FR'!$I$182:$T$182)</c:f>
              <c:numCache>
                <c:formatCode>0.00%</c:formatCode>
                <c:ptCount val="15"/>
                <c:pt idx="0">
                  <c:v>0.6</c:v>
                </c:pt>
                <c:pt idx="1">
                  <c:v>0.52</c:v>
                </c:pt>
                <c:pt idx="2">
                  <c:v>0.31578947368421051</c:v>
                </c:pt>
                <c:pt idx="3">
                  <c:v>0.28125</c:v>
                </c:pt>
                <c:pt idx="4">
                  <c:v>9.0909090909090912E-2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99F-4712-895F-4BA5CB505F7F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045622639"/>
        <c:axId val="1119779679"/>
      </c:barChart>
      <c:catAx>
        <c:axId val="104562263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119779679"/>
        <c:crosses val="autoZero"/>
        <c:auto val="1"/>
        <c:lblAlgn val="ctr"/>
        <c:lblOffset val="100"/>
        <c:noMultiLvlLbl val="0"/>
      </c:catAx>
      <c:valAx>
        <c:axId val="1119779679"/>
        <c:scaling>
          <c:orientation val="minMax"/>
          <c:max val="0.60000000000000009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045622639"/>
        <c:crosses val="autoZero"/>
        <c:crossBetween val="between"/>
        <c:majorUnit val="0.2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1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'TV_CA-FR'!$C$300</c:f>
              <c:strCache>
                <c:ptCount val="1"/>
                <c:pt idx="0">
                  <c:v>Product Conversion</c:v>
                </c:pt>
              </c:strCache>
            </c:strRef>
          </c:tx>
          <c:spPr>
            <a:solidFill>
              <a:srgbClr val="F15628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('TV_CA-FR'!$R$195:$T$195,'TV_CA-FR'!$I$78:$T$78)</c:f>
              <c:strCache>
                <c:ptCount val="15"/>
                <c:pt idx="0">
                  <c:v>Oct</c:v>
                </c:pt>
                <c:pt idx="1">
                  <c:v>Nov</c:v>
                </c:pt>
                <c:pt idx="2">
                  <c:v>Dec</c:v>
                </c:pt>
                <c:pt idx="3">
                  <c:v>Jan</c:v>
                </c:pt>
                <c:pt idx="4">
                  <c:v>Feb</c:v>
                </c:pt>
                <c:pt idx="5">
                  <c:v>Mar</c:v>
                </c:pt>
                <c:pt idx="6">
                  <c:v>Apr</c:v>
                </c:pt>
                <c:pt idx="7">
                  <c:v>May</c:v>
                </c:pt>
                <c:pt idx="8">
                  <c:v>Jun</c:v>
                </c:pt>
                <c:pt idx="9">
                  <c:v>Jul</c:v>
                </c:pt>
                <c:pt idx="10">
                  <c:v>Aug</c:v>
                </c:pt>
                <c:pt idx="11">
                  <c:v>Sep</c:v>
                </c:pt>
                <c:pt idx="12">
                  <c:v>Oct</c:v>
                </c:pt>
                <c:pt idx="13">
                  <c:v>Nov</c:v>
                </c:pt>
                <c:pt idx="14">
                  <c:v>Dec</c:v>
                </c:pt>
              </c:strCache>
            </c:strRef>
          </c:cat>
          <c:val>
            <c:numRef>
              <c:f>('TV_CA-FR'!$R$300:$T$300,'TV_CA-FR'!$I$183:$T$183)</c:f>
              <c:numCache>
                <c:formatCode>0.00%</c:formatCode>
                <c:ptCount val="15"/>
                <c:pt idx="0">
                  <c:v>0.1</c:v>
                </c:pt>
                <c:pt idx="1">
                  <c:v>0.36</c:v>
                </c:pt>
                <c:pt idx="2">
                  <c:v>0.15789473684210525</c:v>
                </c:pt>
                <c:pt idx="3">
                  <c:v>0.1875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D4A-4871-B905-C5B9F415F33A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404165903"/>
        <c:axId val="1018622735"/>
      </c:barChart>
      <c:catAx>
        <c:axId val="404165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018622735"/>
        <c:crosses val="autoZero"/>
        <c:auto val="1"/>
        <c:lblAlgn val="ctr"/>
        <c:lblOffset val="100"/>
        <c:noMultiLvlLbl val="0"/>
      </c:catAx>
      <c:valAx>
        <c:axId val="1018622735"/>
        <c:scaling>
          <c:orientation val="minMax"/>
          <c:max val="0.60000000000000009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404165903"/>
        <c:crosses val="autoZero"/>
        <c:crossBetween val="between"/>
        <c:majorUnit val="0.2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1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'TV_CA-FR'!$C$304</c:f>
              <c:strCache>
                <c:ptCount val="1"/>
                <c:pt idx="0">
                  <c:v>Purchase Intent Conversion</c:v>
                </c:pt>
              </c:strCache>
            </c:strRef>
          </c:tx>
          <c:spPr>
            <a:solidFill>
              <a:srgbClr val="F15628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('TV_CA-FR'!$R$195:$T$195,'TV_CA-FR'!$I$78:$T$78)</c:f>
              <c:strCache>
                <c:ptCount val="15"/>
                <c:pt idx="0">
                  <c:v>Oct</c:v>
                </c:pt>
                <c:pt idx="1">
                  <c:v>Nov</c:v>
                </c:pt>
                <c:pt idx="2">
                  <c:v>Dec</c:v>
                </c:pt>
                <c:pt idx="3">
                  <c:v>Jan</c:v>
                </c:pt>
                <c:pt idx="4">
                  <c:v>Feb</c:v>
                </c:pt>
                <c:pt idx="5">
                  <c:v>Mar</c:v>
                </c:pt>
                <c:pt idx="6">
                  <c:v>Apr</c:v>
                </c:pt>
                <c:pt idx="7">
                  <c:v>May</c:v>
                </c:pt>
                <c:pt idx="8">
                  <c:v>Jun</c:v>
                </c:pt>
                <c:pt idx="9">
                  <c:v>Jul</c:v>
                </c:pt>
                <c:pt idx="10">
                  <c:v>Aug</c:v>
                </c:pt>
                <c:pt idx="11">
                  <c:v>Sep</c:v>
                </c:pt>
                <c:pt idx="12">
                  <c:v>Oct</c:v>
                </c:pt>
                <c:pt idx="13">
                  <c:v>Nov</c:v>
                </c:pt>
                <c:pt idx="14">
                  <c:v>Dec</c:v>
                </c:pt>
              </c:strCache>
            </c:strRef>
          </c:cat>
          <c:val>
            <c:numRef>
              <c:f>('TV_CA-FR'!$R$305:$T$305,'TV_CA-FR'!$I$188:$T$188)</c:f>
              <c:numCache>
                <c:formatCode>0.00%</c:formatCode>
                <c:ptCount val="1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55C-4730-B746-A67F1230CD3F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413914463"/>
        <c:axId val="1009796495"/>
      </c:barChart>
      <c:catAx>
        <c:axId val="4139144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009796495"/>
        <c:crosses val="autoZero"/>
        <c:auto val="1"/>
        <c:lblAlgn val="ctr"/>
        <c:lblOffset val="100"/>
        <c:noMultiLvlLbl val="0"/>
      </c:catAx>
      <c:valAx>
        <c:axId val="10097964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413914463"/>
        <c:crosses val="autoZero"/>
        <c:crossBetween val="between"/>
        <c:majorUnit val="0.5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1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ko-KR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     Total Click per Session on TV Line up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'TV_CA-FR'!$C$294:$H$294</c:f>
              <c:strCache>
                <c:ptCount val="6"/>
                <c:pt idx="0">
                  <c:v>     Total Click per Session on TV Line up</c:v>
                </c:pt>
              </c:strCache>
            </c:strRef>
          </c:tx>
          <c:spPr>
            <a:solidFill>
              <a:srgbClr val="F15628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('TV_CA-FR'!$R$195:$T$195,'TV_CA-FR'!$I$78:$T$78)</c:f>
              <c:strCache>
                <c:ptCount val="15"/>
                <c:pt idx="0">
                  <c:v>Oct</c:v>
                </c:pt>
                <c:pt idx="1">
                  <c:v>Nov</c:v>
                </c:pt>
                <c:pt idx="2">
                  <c:v>Dec</c:v>
                </c:pt>
                <c:pt idx="3">
                  <c:v>Jan</c:v>
                </c:pt>
                <c:pt idx="4">
                  <c:v>Feb</c:v>
                </c:pt>
                <c:pt idx="5">
                  <c:v>Mar</c:v>
                </c:pt>
                <c:pt idx="6">
                  <c:v>Apr</c:v>
                </c:pt>
                <c:pt idx="7">
                  <c:v>May</c:v>
                </c:pt>
                <c:pt idx="8">
                  <c:v>Jun</c:v>
                </c:pt>
                <c:pt idx="9">
                  <c:v>Jul</c:v>
                </c:pt>
                <c:pt idx="10">
                  <c:v>Aug</c:v>
                </c:pt>
                <c:pt idx="11">
                  <c:v>Sep</c:v>
                </c:pt>
                <c:pt idx="12">
                  <c:v>Oct</c:v>
                </c:pt>
                <c:pt idx="13">
                  <c:v>Nov</c:v>
                </c:pt>
                <c:pt idx="14">
                  <c:v>Dec</c:v>
                </c:pt>
              </c:strCache>
            </c:strRef>
          </c:cat>
          <c:val>
            <c:numRef>
              <c:f>('TV_CA-FR'!$R$294:$T$294,'TV_CA-FR'!$I$177:$T$177)</c:f>
              <c:numCache>
                <c:formatCode>_-* #,##0.00_-;\-* #,##0.00_-;_-* "-"_-;_-@_-</c:formatCode>
                <c:ptCount val="15"/>
                <c:pt idx="0">
                  <c:v>5.916666666666667</c:v>
                </c:pt>
                <c:pt idx="1">
                  <c:v>3.2333333333333334</c:v>
                </c:pt>
                <c:pt idx="2">
                  <c:v>2.8</c:v>
                </c:pt>
                <c:pt idx="3">
                  <c:v>2.5</c:v>
                </c:pt>
                <c:pt idx="4">
                  <c:v>1.7142857142857142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8AC-4D13-B08C-A957D4BB3908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811147167"/>
        <c:axId val="1039781903"/>
      </c:barChart>
      <c:catAx>
        <c:axId val="18111471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039781903"/>
        <c:crosses val="autoZero"/>
        <c:auto val="1"/>
        <c:lblAlgn val="ctr"/>
        <c:lblOffset val="100"/>
        <c:noMultiLvlLbl val="0"/>
      </c:catAx>
      <c:valAx>
        <c:axId val="10397819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* #,##0.00_-;\-* #,##0.00_-;_-* &quot;-&quot;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811147167"/>
        <c:crosses val="autoZero"/>
        <c:crossBetween val="between"/>
        <c:majorUnit val="3"/>
      </c:valAx>
    </c:plotArea>
    <c:legend>
      <c:legendPos val="b"/>
      <c:overlay val="0"/>
    </c:legend>
    <c:plotVisOnly val="1"/>
    <c:dispBlanksAs val="gap"/>
    <c:showDLblsOverMax val="0"/>
    <c:extLst/>
  </c:chart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1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ko-KR"/>
              <a:t>Session</a:t>
            </a:r>
            <a:endParaRPr lang="ko-KR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 alt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1"/>
          <c:order val="1"/>
          <c:tx>
            <c:strRef>
              <c:f>'TV_CA-FR'!$C$88</c:f>
              <c:strCache>
                <c:ptCount val="1"/>
                <c:pt idx="0">
                  <c:v>          Organic</c:v>
                </c:pt>
              </c:strCache>
            </c:strRef>
          </c:tx>
          <c:spPr>
            <a:solidFill>
              <a:srgbClr val="F15628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('TV_CA-FR'!$I$78:$T$78,'TV_CA-FR'!$I$195:$T$195)</c:f>
              <c:strCache>
                <c:ptCount val="24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  <c:pt idx="12">
                  <c:v>Jan</c:v>
                </c:pt>
                <c:pt idx="13">
                  <c:v>Feb</c:v>
                </c:pt>
                <c:pt idx="14">
                  <c:v>Mar</c:v>
                </c:pt>
                <c:pt idx="15">
                  <c:v>Apr</c:v>
                </c:pt>
                <c:pt idx="16">
                  <c:v>May</c:v>
                </c:pt>
                <c:pt idx="17">
                  <c:v>Jun</c:v>
                </c:pt>
                <c:pt idx="18">
                  <c:v>Jul</c:v>
                </c:pt>
                <c:pt idx="19">
                  <c:v>Aug</c:v>
                </c:pt>
                <c:pt idx="20">
                  <c:v>Sep</c:v>
                </c:pt>
                <c:pt idx="21">
                  <c:v>Oct</c:v>
                </c:pt>
                <c:pt idx="22">
                  <c:v>Nov</c:v>
                </c:pt>
                <c:pt idx="23">
                  <c:v>Dec</c:v>
                </c:pt>
              </c:strCache>
            </c:strRef>
          </c:cat>
          <c:val>
            <c:numRef>
              <c:f>('TV_CA-FR'!$R$205:$T$205,'TV_CA-FR'!$I$88:$T$88)</c:f>
              <c:numCache>
                <c:formatCode>_(* #,##0_);_(* \(#,##0\);_(* "-"_);_(@_)</c:formatCode>
                <c:ptCount val="15"/>
                <c:pt idx="0">
                  <c:v>2</c:v>
                </c:pt>
                <c:pt idx="1">
                  <c:v>7</c:v>
                </c:pt>
                <c:pt idx="2">
                  <c:v>8</c:v>
                </c:pt>
                <c:pt idx="3">
                  <c:v>8</c:v>
                </c:pt>
                <c:pt idx="4">
                  <c:v>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CB9-4F45-8EA9-6F37F661600C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19"/>
        <c:axId val="1847080704"/>
        <c:axId val="1847086464"/>
      </c:barChart>
      <c:lineChart>
        <c:grouping val="standard"/>
        <c:varyColors val="0"/>
        <c:ser>
          <c:idx val="0"/>
          <c:order val="0"/>
          <c:tx>
            <c:strRef>
              <c:f>'TV_CA-FR'!$C$85</c:f>
              <c:strCache>
                <c:ptCount val="1"/>
                <c:pt idx="0">
                  <c:v>     TV Lineup (Session)</c:v>
                </c:pt>
              </c:strCache>
            </c:strRef>
          </c:tx>
          <c:spPr>
            <a:ln w="28575" cap="rnd">
              <a:solidFill>
                <a:srgbClr val="5B6777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('TV_CA-FR'!$R$195:$T$195,'TV_CA-FR'!$I$78:$T$78)</c:f>
              <c:strCache>
                <c:ptCount val="15"/>
                <c:pt idx="0">
                  <c:v>Oct</c:v>
                </c:pt>
                <c:pt idx="1">
                  <c:v>Nov</c:v>
                </c:pt>
                <c:pt idx="2">
                  <c:v>Dec</c:v>
                </c:pt>
                <c:pt idx="3">
                  <c:v>Jan</c:v>
                </c:pt>
                <c:pt idx="4">
                  <c:v>Feb</c:v>
                </c:pt>
                <c:pt idx="5">
                  <c:v>Mar</c:v>
                </c:pt>
                <c:pt idx="6">
                  <c:v>Apr</c:v>
                </c:pt>
                <c:pt idx="7">
                  <c:v>May</c:v>
                </c:pt>
                <c:pt idx="8">
                  <c:v>Jun</c:v>
                </c:pt>
                <c:pt idx="9">
                  <c:v>Jul</c:v>
                </c:pt>
                <c:pt idx="10">
                  <c:v>Aug</c:v>
                </c:pt>
                <c:pt idx="11">
                  <c:v>Sep</c:v>
                </c:pt>
                <c:pt idx="12">
                  <c:v>Oct</c:v>
                </c:pt>
                <c:pt idx="13">
                  <c:v>Nov</c:v>
                </c:pt>
                <c:pt idx="14">
                  <c:v>Dec</c:v>
                </c:pt>
              </c:strCache>
            </c:strRef>
          </c:cat>
          <c:val>
            <c:numRef>
              <c:f>('TV_CA-FR'!$R$202:$T$202,'TV_CA-FR'!$I$85:$T$85)</c:f>
              <c:numCache>
                <c:formatCode>_(* #,##0_);_(* \(#,##0\);_(* "-"_);_(@_)</c:formatCode>
                <c:ptCount val="15"/>
                <c:pt idx="0">
                  <c:v>12</c:v>
                </c:pt>
                <c:pt idx="1">
                  <c:v>30</c:v>
                </c:pt>
                <c:pt idx="2">
                  <c:v>20</c:v>
                </c:pt>
                <c:pt idx="3">
                  <c:v>40</c:v>
                </c:pt>
                <c:pt idx="4">
                  <c:v>14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CB9-4F45-8EA9-6F37F661600C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847039424"/>
        <c:axId val="1847039904"/>
      </c:lineChart>
      <c:catAx>
        <c:axId val="18470394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847039904"/>
        <c:crosses val="autoZero"/>
        <c:auto val="1"/>
        <c:lblAlgn val="ctr"/>
        <c:lblOffset val="100"/>
        <c:noMultiLvlLbl val="0"/>
      </c:catAx>
      <c:valAx>
        <c:axId val="1847039904"/>
        <c:scaling>
          <c:orientation val="minMax"/>
          <c:max val="1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847039424"/>
        <c:crosses val="autoZero"/>
        <c:crossBetween val="between"/>
        <c:majorUnit val="50"/>
      </c:valAx>
      <c:valAx>
        <c:axId val="1847086464"/>
        <c:scaling>
          <c:orientation val="minMax"/>
          <c:max val="100"/>
        </c:scaling>
        <c:delete val="0"/>
        <c:axPos val="r"/>
        <c:numFmt formatCode="_(* #,##0_);_(* \(#,##0\);_(* &quot;-&quot;_);_(@_)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847080704"/>
        <c:crosses val="max"/>
        <c:crossBetween val="between"/>
        <c:majorUnit val="50"/>
      </c:valAx>
      <c:catAx>
        <c:axId val="1847080704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847086464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  <c:userShapes r:id="rId3"/>
</c:chartSpace>
</file>

<file path=xl/charts/chart1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ko-KR"/>
              <a:t>Page view per session</a:t>
            </a:r>
            <a:endParaRPr lang="ko-KR" altLang="en-US"/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1"/>
          <c:order val="0"/>
          <c:tx>
            <c:strRef>
              <c:f>'TV_CA-FR'!$C$96:$H$96</c:f>
              <c:strCache>
                <c:ptCount val="6"/>
                <c:pt idx="0">
                  <c:v>     TV Line up guide(Page View per Session)</c:v>
                </c:pt>
              </c:strCache>
            </c:strRef>
          </c:tx>
          <c:spPr>
            <a:solidFill>
              <a:srgbClr val="F15628"/>
            </a:solidFill>
          </c:spPr>
          <c:invertIfNegative val="0"/>
          <c:dLbls>
            <c:spPr>
              <a:noFill/>
              <a:ln>
                <a:noFill/>
              </a:ln>
              <a:effectLst/>
            </c:sp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('TV_CA-FR'!$R$195:$T$195,'TV_CA-FR'!$I$78:$T$78)</c:f>
              <c:strCache>
                <c:ptCount val="15"/>
                <c:pt idx="0">
                  <c:v>Oct</c:v>
                </c:pt>
                <c:pt idx="1">
                  <c:v>Nov</c:v>
                </c:pt>
                <c:pt idx="2">
                  <c:v>Dec</c:v>
                </c:pt>
                <c:pt idx="3">
                  <c:v>Jan</c:v>
                </c:pt>
                <c:pt idx="4">
                  <c:v>Feb</c:v>
                </c:pt>
                <c:pt idx="5">
                  <c:v>Mar</c:v>
                </c:pt>
                <c:pt idx="6">
                  <c:v>Apr</c:v>
                </c:pt>
                <c:pt idx="7">
                  <c:v>May</c:v>
                </c:pt>
                <c:pt idx="8">
                  <c:v>Jun</c:v>
                </c:pt>
                <c:pt idx="9">
                  <c:v>Jul</c:v>
                </c:pt>
                <c:pt idx="10">
                  <c:v>Aug</c:v>
                </c:pt>
                <c:pt idx="11">
                  <c:v>Sep</c:v>
                </c:pt>
                <c:pt idx="12">
                  <c:v>Oct</c:v>
                </c:pt>
                <c:pt idx="13">
                  <c:v>Nov</c:v>
                </c:pt>
                <c:pt idx="14">
                  <c:v>Dec</c:v>
                </c:pt>
              </c:strCache>
            </c:strRef>
          </c:cat>
          <c:val>
            <c:numRef>
              <c:f>('TV_CA-FR'!$R$213:$T$213,'TV_CA-FR'!$I$96:$T$96)</c:f>
              <c:numCache>
                <c:formatCode>_-* #,##0.00_-;\-* #,##0.00_-;_-* "-"_-;_-@_-</c:formatCode>
                <c:ptCount val="15"/>
                <c:pt idx="0">
                  <c:v>1.75</c:v>
                </c:pt>
                <c:pt idx="1">
                  <c:v>1.3333333333333333</c:v>
                </c:pt>
                <c:pt idx="2">
                  <c:v>1.3</c:v>
                </c:pt>
                <c:pt idx="3">
                  <c:v>1.2250000000000001</c:v>
                </c:pt>
                <c:pt idx="4">
                  <c:v>1.3571428571428572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B7D-4885-B9CF-969BB2229CD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47088864"/>
        <c:axId val="1847084064"/>
      </c:barChart>
      <c:catAx>
        <c:axId val="18470888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847084064"/>
        <c:crosses val="autoZero"/>
        <c:auto val="1"/>
        <c:lblAlgn val="ctr"/>
        <c:lblOffset val="100"/>
        <c:noMultiLvlLbl val="0"/>
      </c:catAx>
      <c:valAx>
        <c:axId val="18470840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* #,##0.00_-;\-* #,##0.00_-;_-* &quot;-&quot;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847088864"/>
        <c:crosses val="autoZero"/>
        <c:crossBetween val="between"/>
        <c:majorUnit val="0.4"/>
      </c:valAx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  <c:extLst/>
  </c:chart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1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ko-KR"/>
              <a:t>Exit Rate</a:t>
            </a:r>
            <a:endParaRPr lang="ko-KR" altLang="en-US"/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'TV_CA-FR'!$C$216:$H$216</c:f>
              <c:strCache>
                <c:ptCount val="6"/>
                <c:pt idx="0">
                  <c:v>     Micro</c:v>
                </c:pt>
              </c:strCache>
            </c:strRef>
          </c:tx>
          <c:spPr>
            <a:solidFill>
              <a:srgbClr val="5B6777"/>
            </a:solidFill>
          </c:spPr>
          <c:invertIfNegative val="0"/>
          <c:dLbls>
            <c:delete val="1"/>
          </c:dLbls>
          <c:cat>
            <c:strRef>
              <c:f>('TV_CA-FR'!$R$195:$T$195,'TV_CA-FR'!$I$78:$T$78)</c:f>
              <c:strCache>
                <c:ptCount val="15"/>
                <c:pt idx="0">
                  <c:v>Oct</c:v>
                </c:pt>
                <c:pt idx="1">
                  <c:v>Nov</c:v>
                </c:pt>
                <c:pt idx="2">
                  <c:v>Dec</c:v>
                </c:pt>
                <c:pt idx="3">
                  <c:v>Jan</c:v>
                </c:pt>
                <c:pt idx="4">
                  <c:v>Feb</c:v>
                </c:pt>
                <c:pt idx="5">
                  <c:v>Mar</c:v>
                </c:pt>
                <c:pt idx="6">
                  <c:v>Apr</c:v>
                </c:pt>
                <c:pt idx="7">
                  <c:v>May</c:v>
                </c:pt>
                <c:pt idx="8">
                  <c:v>Jun</c:v>
                </c:pt>
                <c:pt idx="9">
                  <c:v>Jul</c:v>
                </c:pt>
                <c:pt idx="10">
                  <c:v>Aug</c:v>
                </c:pt>
                <c:pt idx="11">
                  <c:v>Sep</c:v>
                </c:pt>
                <c:pt idx="12">
                  <c:v>Oct</c:v>
                </c:pt>
                <c:pt idx="13">
                  <c:v>Nov</c:v>
                </c:pt>
                <c:pt idx="14">
                  <c:v>Dec</c:v>
                </c:pt>
              </c:strCache>
            </c:strRef>
          </c:cat>
          <c:val>
            <c:numRef>
              <c:f>('TV_CA-FR'!$R$216:$T$216,'TV_CA-FR'!$I$99:$T$99)</c:f>
              <c:numCache>
                <c:formatCode>0.0%</c:formatCode>
                <c:ptCount val="15"/>
                <c:pt idx="0">
                  <c:v>0.84732824427480913</c:v>
                </c:pt>
                <c:pt idx="1">
                  <c:v>0.79545454545454541</c:v>
                </c:pt>
                <c:pt idx="2">
                  <c:v>0.82285714285714284</c:v>
                </c:pt>
                <c:pt idx="3">
                  <c:v>0.85606060606060608</c:v>
                </c:pt>
                <c:pt idx="4">
                  <c:v>0.73255813953488369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730-4D64-9DA6-92614A80C920}"/>
            </c:ext>
          </c:extLst>
        </c:ser>
        <c:ser>
          <c:idx val="1"/>
          <c:order val="1"/>
          <c:tx>
            <c:strRef>
              <c:f>'TV_CA-FR'!$C$100:$H$100</c:f>
              <c:strCache>
                <c:ptCount val="6"/>
                <c:pt idx="0">
                  <c:v>     TV Line up guide</c:v>
                </c:pt>
              </c:strCache>
            </c:strRef>
          </c:tx>
          <c:spPr>
            <a:solidFill>
              <a:srgbClr val="F15628"/>
            </a:solidFill>
          </c:spPr>
          <c:invertIfNegative val="0"/>
          <c:dLbls>
            <c:spPr>
              <a:noFill/>
              <a:ln>
                <a:noFill/>
              </a:ln>
              <a:effectLst/>
            </c:sp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('TV_CA-FR'!$R$195:$T$195,'TV_CA-FR'!$I$78:$T$78)</c:f>
              <c:strCache>
                <c:ptCount val="15"/>
                <c:pt idx="0">
                  <c:v>Oct</c:v>
                </c:pt>
                <c:pt idx="1">
                  <c:v>Nov</c:v>
                </c:pt>
                <c:pt idx="2">
                  <c:v>Dec</c:v>
                </c:pt>
                <c:pt idx="3">
                  <c:v>Jan</c:v>
                </c:pt>
                <c:pt idx="4">
                  <c:v>Feb</c:v>
                </c:pt>
                <c:pt idx="5">
                  <c:v>Mar</c:v>
                </c:pt>
                <c:pt idx="6">
                  <c:v>Apr</c:v>
                </c:pt>
                <c:pt idx="7">
                  <c:v>May</c:v>
                </c:pt>
                <c:pt idx="8">
                  <c:v>Jun</c:v>
                </c:pt>
                <c:pt idx="9">
                  <c:v>Jul</c:v>
                </c:pt>
                <c:pt idx="10">
                  <c:v>Aug</c:v>
                </c:pt>
                <c:pt idx="11">
                  <c:v>Sep</c:v>
                </c:pt>
                <c:pt idx="12">
                  <c:v>Oct</c:v>
                </c:pt>
                <c:pt idx="13">
                  <c:v>Nov</c:v>
                </c:pt>
                <c:pt idx="14">
                  <c:v>Dec</c:v>
                </c:pt>
              </c:strCache>
            </c:strRef>
          </c:cat>
          <c:val>
            <c:numRef>
              <c:f>('TV_CA-FR'!$R$217:$T$217,'TV_CA-FR'!$I$100:$T$100)</c:f>
              <c:numCache>
                <c:formatCode>0.0%</c:formatCode>
                <c:ptCount val="15"/>
                <c:pt idx="0">
                  <c:v>8.3333333333333329E-2</c:v>
                </c:pt>
                <c:pt idx="1">
                  <c:v>0.36666666666666664</c:v>
                </c:pt>
                <c:pt idx="2">
                  <c:v>0.55000000000000004</c:v>
                </c:pt>
                <c:pt idx="3">
                  <c:v>0.55000000000000004</c:v>
                </c:pt>
                <c:pt idx="4">
                  <c:v>0.7142857142857143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730-4D64-9DA6-92614A80C920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847181024"/>
        <c:axId val="1847175264"/>
      </c:barChart>
      <c:catAx>
        <c:axId val="18471810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847175264"/>
        <c:crosses val="autoZero"/>
        <c:auto val="1"/>
        <c:lblAlgn val="ctr"/>
        <c:lblOffset val="100"/>
        <c:noMultiLvlLbl val="0"/>
      </c:catAx>
      <c:valAx>
        <c:axId val="1847175264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847181024"/>
        <c:crosses val="autoZero"/>
        <c:crossBetween val="between"/>
        <c:majorUnit val="0.30000000000000004"/>
      </c:valAx>
    </c:plotArea>
    <c:legend>
      <c:legendPos val="b"/>
      <c:overlay val="0"/>
    </c:legend>
    <c:plotVisOnly val="1"/>
    <c:dispBlanksAs val="gap"/>
    <c:showDLblsOverMax val="0"/>
    <c:extLst/>
  </c:chart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1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'TV_CA-FR'!$C$101</c:f>
              <c:strCache>
                <c:ptCount val="1"/>
                <c:pt idx="0">
                  <c:v>Avg. Session Duration (sec.)</c:v>
                </c:pt>
              </c:strCache>
            </c:strRef>
          </c:tx>
          <c:spPr>
            <a:ln w="28575" cap="rnd">
              <a:solidFill>
                <a:srgbClr val="F15628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('TV_CA-FR'!$R$195:$T$195,'TV_CA-FR'!$I$78:$T$78)</c:f>
              <c:strCache>
                <c:ptCount val="15"/>
                <c:pt idx="0">
                  <c:v>Oct</c:v>
                </c:pt>
                <c:pt idx="1">
                  <c:v>Nov</c:v>
                </c:pt>
                <c:pt idx="2">
                  <c:v>Dec</c:v>
                </c:pt>
                <c:pt idx="3">
                  <c:v>Jan</c:v>
                </c:pt>
                <c:pt idx="4">
                  <c:v>Feb</c:v>
                </c:pt>
                <c:pt idx="5">
                  <c:v>Mar</c:v>
                </c:pt>
                <c:pt idx="6">
                  <c:v>Apr</c:v>
                </c:pt>
                <c:pt idx="7">
                  <c:v>May</c:v>
                </c:pt>
                <c:pt idx="8">
                  <c:v>Jun</c:v>
                </c:pt>
                <c:pt idx="9">
                  <c:v>Jul</c:v>
                </c:pt>
                <c:pt idx="10">
                  <c:v>Aug</c:v>
                </c:pt>
                <c:pt idx="11">
                  <c:v>Sep</c:v>
                </c:pt>
                <c:pt idx="12">
                  <c:v>Oct</c:v>
                </c:pt>
                <c:pt idx="13">
                  <c:v>Nov</c:v>
                </c:pt>
                <c:pt idx="14">
                  <c:v>Dec</c:v>
                </c:pt>
              </c:strCache>
            </c:strRef>
          </c:cat>
          <c:val>
            <c:numRef>
              <c:f>('TV_CA-FR'!$R$218:$T$218,'TV_CA-FR'!$I$101:$T$101)</c:f>
              <c:numCache>
                <c:formatCode>_(* #,##0_);_(* \(#,##0\);_(* "-"_);_(@_)</c:formatCode>
                <c:ptCount val="15"/>
                <c:pt idx="0">
                  <c:v>152</c:v>
                </c:pt>
                <c:pt idx="1">
                  <c:v>158</c:v>
                </c:pt>
                <c:pt idx="2">
                  <c:v>331</c:v>
                </c:pt>
                <c:pt idx="3">
                  <c:v>205</c:v>
                </c:pt>
                <c:pt idx="4">
                  <c:v>167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37F-4070-8E7F-1CD058DC3EFB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233601615"/>
        <c:axId val="233585295"/>
      </c:lineChart>
      <c:catAx>
        <c:axId val="23360161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233585295"/>
        <c:crosses val="autoZero"/>
        <c:auto val="1"/>
        <c:lblAlgn val="ctr"/>
        <c:lblOffset val="100"/>
        <c:noMultiLvlLbl val="0"/>
      </c:catAx>
      <c:valAx>
        <c:axId val="2335852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23360161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1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ko-KR"/>
              <a:t>Session</a:t>
            </a:r>
            <a:endParaRPr lang="ko-KR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 alt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2"/>
          <c:order val="1"/>
          <c:tx>
            <c:strRef>
              <c:f>'Monitor_CA-FR'!$C$202:$H$202</c:f>
              <c:strCache>
                <c:ptCount val="6"/>
                <c:pt idx="0">
                  <c:v>          Organic</c:v>
                </c:pt>
              </c:strCache>
            </c:strRef>
          </c:tx>
          <c:spPr>
            <a:solidFill>
              <a:srgbClr val="F15628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('Monitor_CA-FR'!$R$192:$T$192,'Monitor_CA-FR'!$I$73:$T$73)</c:f>
              <c:strCache>
                <c:ptCount val="15"/>
                <c:pt idx="0">
                  <c:v>Oct</c:v>
                </c:pt>
                <c:pt idx="1">
                  <c:v>Nov</c:v>
                </c:pt>
                <c:pt idx="2">
                  <c:v>Dec</c:v>
                </c:pt>
                <c:pt idx="3">
                  <c:v>Jan</c:v>
                </c:pt>
                <c:pt idx="4">
                  <c:v>Feb</c:v>
                </c:pt>
                <c:pt idx="5">
                  <c:v>Mar</c:v>
                </c:pt>
                <c:pt idx="6">
                  <c:v>Apr</c:v>
                </c:pt>
                <c:pt idx="7">
                  <c:v>May</c:v>
                </c:pt>
                <c:pt idx="8">
                  <c:v>Jun</c:v>
                </c:pt>
                <c:pt idx="9">
                  <c:v>Jul</c:v>
                </c:pt>
                <c:pt idx="10">
                  <c:v>Aug</c:v>
                </c:pt>
                <c:pt idx="11">
                  <c:v>Sep</c:v>
                </c:pt>
                <c:pt idx="12">
                  <c:v>Oct</c:v>
                </c:pt>
                <c:pt idx="13">
                  <c:v>Nov</c:v>
                </c:pt>
                <c:pt idx="14">
                  <c:v>Dec</c:v>
                </c:pt>
              </c:strCache>
            </c:strRef>
          </c:cat>
          <c:val>
            <c:numRef>
              <c:f>('Monitor_CA-FR'!$R$202:$T$202,'Monitor_CA-FR'!$I$83:$T$83)</c:f>
              <c:numCache>
                <c:formatCode>_(* #,##0_);_(* \(#,##0\);_(* "-"_);_(@_)</c:formatCode>
                <c:ptCount val="15"/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D68-4BAC-90A2-82442B474A3C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axId val="1043298815"/>
        <c:axId val="1114422383"/>
      </c:barChart>
      <c:lineChart>
        <c:grouping val="standard"/>
        <c:varyColors val="0"/>
        <c:ser>
          <c:idx val="1"/>
          <c:order val="0"/>
          <c:tx>
            <c:strRef>
              <c:f>'Monitor_CA-FR'!$C$199:$H$199</c:f>
              <c:strCache>
                <c:ptCount val="6"/>
                <c:pt idx="0">
                  <c:v>     Monitor Line up (Session)</c:v>
                </c:pt>
              </c:strCache>
            </c:strRef>
          </c:tx>
          <c:spPr>
            <a:ln w="28575" cap="rnd">
              <a:solidFill>
                <a:srgbClr val="5B6777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('Monitor_CA-FR'!$R$192:$T$192,'Monitor_CA-FR'!$I$73:$T$73)</c:f>
              <c:strCache>
                <c:ptCount val="15"/>
                <c:pt idx="0">
                  <c:v>Oct</c:v>
                </c:pt>
                <c:pt idx="1">
                  <c:v>Nov</c:v>
                </c:pt>
                <c:pt idx="2">
                  <c:v>Dec</c:v>
                </c:pt>
                <c:pt idx="3">
                  <c:v>Jan</c:v>
                </c:pt>
                <c:pt idx="4">
                  <c:v>Feb</c:v>
                </c:pt>
                <c:pt idx="5">
                  <c:v>Mar</c:v>
                </c:pt>
                <c:pt idx="6">
                  <c:v>Apr</c:v>
                </c:pt>
                <c:pt idx="7">
                  <c:v>May</c:v>
                </c:pt>
                <c:pt idx="8">
                  <c:v>Jun</c:v>
                </c:pt>
                <c:pt idx="9">
                  <c:v>Jul</c:v>
                </c:pt>
                <c:pt idx="10">
                  <c:v>Aug</c:v>
                </c:pt>
                <c:pt idx="11">
                  <c:v>Sep</c:v>
                </c:pt>
                <c:pt idx="12">
                  <c:v>Oct</c:v>
                </c:pt>
                <c:pt idx="13">
                  <c:v>Nov</c:v>
                </c:pt>
                <c:pt idx="14">
                  <c:v>Dec</c:v>
                </c:pt>
              </c:strCache>
            </c:strRef>
          </c:cat>
          <c:val>
            <c:numRef>
              <c:f>('Monitor_CA-FR'!$R$199:$T$199,'Monitor_CA-FR'!$I$80:$T$80)</c:f>
              <c:numCache>
                <c:formatCode>_(* #,##0_);_(* \(#,##0\);_(* "-"_);_(@_)</c:formatCode>
                <c:ptCount val="15"/>
                <c:pt idx="0">
                  <c:v>9</c:v>
                </c:pt>
                <c:pt idx="1">
                  <c:v>9</c:v>
                </c:pt>
                <c:pt idx="2">
                  <c:v>6</c:v>
                </c:pt>
                <c:pt idx="3">
                  <c:v>5</c:v>
                </c:pt>
                <c:pt idx="4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D68-4BAC-90A2-82442B474A3C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423902623"/>
        <c:axId val="1173180991"/>
      </c:lineChart>
      <c:catAx>
        <c:axId val="14239026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173180991"/>
        <c:crosses val="autoZero"/>
        <c:auto val="1"/>
        <c:lblAlgn val="ctr"/>
        <c:lblOffset val="100"/>
        <c:noMultiLvlLbl val="0"/>
      </c:catAx>
      <c:valAx>
        <c:axId val="1173180991"/>
        <c:scaling>
          <c:orientation val="minMax"/>
          <c:max val="10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423902623"/>
        <c:crosses val="autoZero"/>
        <c:crossBetween val="between"/>
        <c:majorUnit val="50"/>
      </c:valAx>
      <c:valAx>
        <c:axId val="1114422383"/>
        <c:scaling>
          <c:orientation val="minMax"/>
          <c:max val="10"/>
          <c:min val="0"/>
        </c:scaling>
        <c:delete val="0"/>
        <c:axPos val="r"/>
        <c:numFmt formatCode="_(* #,##0_);_(* \(#,##0\);_(* &quot;-&quot;_);_(@_)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043298815"/>
        <c:crosses val="max"/>
        <c:crossBetween val="between"/>
        <c:majorUnit val="30"/>
      </c:valAx>
      <c:catAx>
        <c:axId val="1043298815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114422383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1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ko-KR"/>
              <a:t>Page view per session</a:t>
            </a:r>
            <a:endParaRPr lang="ko-KR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 alt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'Monitor_CA-FR'!$C$210:$H$210</c:f>
              <c:strCache>
                <c:ptCount val="6"/>
                <c:pt idx="0">
                  <c:v>     Monitor Line up guide (Page view per session)</c:v>
                </c:pt>
              </c:strCache>
            </c:strRef>
          </c:tx>
          <c:spPr>
            <a:solidFill>
              <a:srgbClr val="F15628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('Monitor_CA-FR'!$R$192:$T$192,'Monitor_CA-FR'!$I$73:$T$73)</c:f>
              <c:strCache>
                <c:ptCount val="15"/>
                <c:pt idx="0">
                  <c:v>Oct</c:v>
                </c:pt>
                <c:pt idx="1">
                  <c:v>Nov</c:v>
                </c:pt>
                <c:pt idx="2">
                  <c:v>Dec</c:v>
                </c:pt>
                <c:pt idx="3">
                  <c:v>Jan</c:v>
                </c:pt>
                <c:pt idx="4">
                  <c:v>Feb</c:v>
                </c:pt>
                <c:pt idx="5">
                  <c:v>Mar</c:v>
                </c:pt>
                <c:pt idx="6">
                  <c:v>Apr</c:v>
                </c:pt>
                <c:pt idx="7">
                  <c:v>May</c:v>
                </c:pt>
                <c:pt idx="8">
                  <c:v>Jun</c:v>
                </c:pt>
                <c:pt idx="9">
                  <c:v>Jul</c:v>
                </c:pt>
                <c:pt idx="10">
                  <c:v>Aug</c:v>
                </c:pt>
                <c:pt idx="11">
                  <c:v>Sep</c:v>
                </c:pt>
                <c:pt idx="12">
                  <c:v>Oct</c:v>
                </c:pt>
                <c:pt idx="13">
                  <c:v>Nov</c:v>
                </c:pt>
                <c:pt idx="14">
                  <c:v>Dec</c:v>
                </c:pt>
              </c:strCache>
            </c:strRef>
          </c:cat>
          <c:val>
            <c:numRef>
              <c:f>('Monitor_CA-FR'!$R$210:$T$210,'Monitor_CA-FR'!$I$91:$T$91)</c:f>
              <c:numCache>
                <c:formatCode>_-* #,##0.00_-;\-* #,##0.00_-;_-* "-"_-;_-@_-</c:formatCode>
                <c:ptCount val="15"/>
                <c:pt idx="0">
                  <c:v>1.1111111111111112</c:v>
                </c:pt>
                <c:pt idx="1">
                  <c:v>1.3333333333333333</c:v>
                </c:pt>
                <c:pt idx="2">
                  <c:v>1.3333333333333333</c:v>
                </c:pt>
                <c:pt idx="3">
                  <c:v>1</c:v>
                </c:pt>
                <c:pt idx="4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A0D-4DB1-A173-3738E5AE440A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414883039"/>
        <c:axId val="1011110415"/>
      </c:barChart>
      <c:catAx>
        <c:axId val="141488303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011110415"/>
        <c:crosses val="autoZero"/>
        <c:auto val="1"/>
        <c:lblAlgn val="ctr"/>
        <c:lblOffset val="100"/>
        <c:noMultiLvlLbl val="0"/>
      </c:catAx>
      <c:valAx>
        <c:axId val="1011110415"/>
        <c:scaling>
          <c:orientation val="minMax"/>
          <c:max val="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* #,##0.00_-;\-* #,##0.00_-;_-* &quot;-&quot;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414883039"/>
        <c:crosses val="autoZero"/>
        <c:crossBetween val="between"/>
        <c:majorUnit val="1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1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ko-KR"/>
              <a:t>Exit Rate</a:t>
            </a:r>
            <a:endParaRPr lang="ko-KR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 alt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'Monitor_CA-FR'!$C$213:$H$213</c:f>
              <c:strCache>
                <c:ptCount val="6"/>
                <c:pt idx="0">
                  <c:v>     Micro</c:v>
                </c:pt>
              </c:strCache>
            </c:strRef>
          </c:tx>
          <c:spPr>
            <a:solidFill>
              <a:srgbClr val="5B6777"/>
            </a:solidFill>
            <a:ln>
              <a:noFill/>
            </a:ln>
            <a:effectLst/>
          </c:spPr>
          <c:invertIfNegative val="0"/>
          <c:cat>
            <c:strRef>
              <c:f>('Monitor_CA-FR'!$R$192:$T$192,'Monitor_CA-FR'!$I$73:$T$73)</c:f>
              <c:strCache>
                <c:ptCount val="15"/>
                <c:pt idx="0">
                  <c:v>Oct</c:v>
                </c:pt>
                <c:pt idx="1">
                  <c:v>Nov</c:v>
                </c:pt>
                <c:pt idx="2">
                  <c:v>Dec</c:v>
                </c:pt>
                <c:pt idx="3">
                  <c:v>Jan</c:v>
                </c:pt>
                <c:pt idx="4">
                  <c:v>Feb</c:v>
                </c:pt>
                <c:pt idx="5">
                  <c:v>Mar</c:v>
                </c:pt>
                <c:pt idx="6">
                  <c:v>Apr</c:v>
                </c:pt>
                <c:pt idx="7">
                  <c:v>May</c:v>
                </c:pt>
                <c:pt idx="8">
                  <c:v>Jun</c:v>
                </c:pt>
                <c:pt idx="9">
                  <c:v>Jul</c:v>
                </c:pt>
                <c:pt idx="10">
                  <c:v>Aug</c:v>
                </c:pt>
                <c:pt idx="11">
                  <c:v>Sep</c:v>
                </c:pt>
                <c:pt idx="12">
                  <c:v>Oct</c:v>
                </c:pt>
                <c:pt idx="13">
                  <c:v>Nov</c:v>
                </c:pt>
                <c:pt idx="14">
                  <c:v>Dec</c:v>
                </c:pt>
              </c:strCache>
            </c:strRef>
          </c:cat>
          <c:val>
            <c:numRef>
              <c:f>('Monitor_CA-FR'!$R$213:$T$213,'Monitor_CA-FR'!$I$94:$T$94)</c:f>
              <c:numCache>
                <c:formatCode>0.0%</c:formatCode>
                <c:ptCount val="15"/>
                <c:pt idx="0">
                  <c:v>0.70967741935483875</c:v>
                </c:pt>
                <c:pt idx="1">
                  <c:v>0.5714285714285714</c:v>
                </c:pt>
                <c:pt idx="2">
                  <c:v>0.61538461538461542</c:v>
                </c:pt>
                <c:pt idx="3">
                  <c:v>0.58823529411764708</c:v>
                </c:pt>
                <c:pt idx="4">
                  <c:v>0.5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43B-42FE-B162-4CA15B9B9829}"/>
            </c:ext>
          </c:extLst>
        </c:ser>
        <c:ser>
          <c:idx val="1"/>
          <c:order val="1"/>
          <c:tx>
            <c:strRef>
              <c:f>'Monitor_CA-FR'!$C$214</c:f>
              <c:strCache>
                <c:ptCount val="1"/>
                <c:pt idx="0">
                  <c:v>     Monitor Line up guide</c:v>
                </c:pt>
              </c:strCache>
            </c:strRef>
          </c:tx>
          <c:spPr>
            <a:solidFill>
              <a:srgbClr val="F15628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('Monitor_CA-FR'!$R$192:$T$192,'Monitor_CA-FR'!$I$73:$T$73)</c:f>
              <c:strCache>
                <c:ptCount val="15"/>
                <c:pt idx="0">
                  <c:v>Oct</c:v>
                </c:pt>
                <c:pt idx="1">
                  <c:v>Nov</c:v>
                </c:pt>
                <c:pt idx="2">
                  <c:v>Dec</c:v>
                </c:pt>
                <c:pt idx="3">
                  <c:v>Jan</c:v>
                </c:pt>
                <c:pt idx="4">
                  <c:v>Feb</c:v>
                </c:pt>
                <c:pt idx="5">
                  <c:v>Mar</c:v>
                </c:pt>
                <c:pt idx="6">
                  <c:v>Apr</c:v>
                </c:pt>
                <c:pt idx="7">
                  <c:v>May</c:v>
                </c:pt>
                <c:pt idx="8">
                  <c:v>Jun</c:v>
                </c:pt>
                <c:pt idx="9">
                  <c:v>Jul</c:v>
                </c:pt>
                <c:pt idx="10">
                  <c:v>Aug</c:v>
                </c:pt>
                <c:pt idx="11">
                  <c:v>Sep</c:v>
                </c:pt>
                <c:pt idx="12">
                  <c:v>Oct</c:v>
                </c:pt>
                <c:pt idx="13">
                  <c:v>Nov</c:v>
                </c:pt>
                <c:pt idx="14">
                  <c:v>Dec</c:v>
                </c:pt>
              </c:strCache>
            </c:strRef>
          </c:cat>
          <c:val>
            <c:numRef>
              <c:f>('Monitor_CA-FR'!$R$214:$T$214,'Monitor_CA-FR'!$I$95:$T$95)</c:f>
              <c:numCache>
                <c:formatCode>0.0%</c:formatCode>
                <c:ptCount val="15"/>
                <c:pt idx="0">
                  <c:v>0.44444444444444442</c:v>
                </c:pt>
                <c:pt idx="1">
                  <c:v>0.22222222222222221</c:v>
                </c:pt>
                <c:pt idx="2">
                  <c:v>0.5</c:v>
                </c:pt>
                <c:pt idx="3">
                  <c:v>0.6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43B-42FE-B162-4CA15B9B982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25214207"/>
        <c:axId val="1017066511"/>
      </c:barChart>
      <c:catAx>
        <c:axId val="11252142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017066511"/>
        <c:crosses val="autoZero"/>
        <c:auto val="1"/>
        <c:lblAlgn val="ctr"/>
        <c:lblOffset val="100"/>
        <c:noMultiLvlLbl val="0"/>
      </c:catAx>
      <c:valAx>
        <c:axId val="1017066511"/>
        <c:scaling>
          <c:orientation val="minMax"/>
          <c:max val="0.9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125214207"/>
        <c:crosses val="autoZero"/>
        <c:crossBetween val="between"/>
        <c:majorUnit val="0.30000000000000004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1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ko-KR"/>
              <a:t>Total Click per Session</a:t>
            </a:r>
            <a:r>
              <a:rPr lang="en-US" altLang="ko-KR" baseline="0"/>
              <a:t> on Monitor Line up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'Monitor_CA-FR'!$C$174:$H$174</c:f>
              <c:strCache>
                <c:ptCount val="6"/>
                <c:pt idx="0">
                  <c:v>     Total Click per Session on Monitor Line up</c:v>
                </c:pt>
              </c:strCache>
            </c:strRef>
          </c:tx>
          <c:spPr>
            <a:solidFill>
              <a:srgbClr val="F15628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('Monitor_CA-FR'!$R$192:$T$192,'Monitor_CA-FR'!$I$73:$T$73)</c:f>
              <c:strCache>
                <c:ptCount val="15"/>
                <c:pt idx="0">
                  <c:v>Oct</c:v>
                </c:pt>
                <c:pt idx="1">
                  <c:v>Nov</c:v>
                </c:pt>
                <c:pt idx="2">
                  <c:v>Dec</c:v>
                </c:pt>
                <c:pt idx="3">
                  <c:v>Jan</c:v>
                </c:pt>
                <c:pt idx="4">
                  <c:v>Feb</c:v>
                </c:pt>
                <c:pt idx="5">
                  <c:v>Mar</c:v>
                </c:pt>
                <c:pt idx="6">
                  <c:v>Apr</c:v>
                </c:pt>
                <c:pt idx="7">
                  <c:v>May</c:v>
                </c:pt>
                <c:pt idx="8">
                  <c:v>Jun</c:v>
                </c:pt>
                <c:pt idx="9">
                  <c:v>Jul</c:v>
                </c:pt>
                <c:pt idx="10">
                  <c:v>Aug</c:v>
                </c:pt>
                <c:pt idx="11">
                  <c:v>Sep</c:v>
                </c:pt>
                <c:pt idx="12">
                  <c:v>Oct</c:v>
                </c:pt>
                <c:pt idx="13">
                  <c:v>Nov</c:v>
                </c:pt>
                <c:pt idx="14">
                  <c:v>Dec</c:v>
                </c:pt>
              </c:strCache>
            </c:strRef>
          </c:cat>
          <c:val>
            <c:numRef>
              <c:f>('Monitor_CA-FR'!$R$293:$T$293,'Monitor_CA-FR'!$I$174:$T$174)</c:f>
              <c:numCache>
                <c:formatCode>_-* #,##0.00_-;\-* #,##0.00_-;_-* "-"_-;_-@_-</c:formatCode>
                <c:ptCount val="15"/>
                <c:pt idx="0">
                  <c:v>3.5555555555555554</c:v>
                </c:pt>
                <c:pt idx="1">
                  <c:v>2.3333333333333335</c:v>
                </c:pt>
                <c:pt idx="2">
                  <c:v>2.8333333333333335</c:v>
                </c:pt>
                <c:pt idx="3">
                  <c:v>1.8</c:v>
                </c:pt>
                <c:pt idx="4">
                  <c:v>1.5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D0D-4166-9E1F-163B61925409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2101048335"/>
        <c:axId val="2101710639"/>
      </c:barChart>
      <c:catAx>
        <c:axId val="210104833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2101710639"/>
        <c:crosses val="autoZero"/>
        <c:auto val="1"/>
        <c:lblAlgn val="ctr"/>
        <c:lblOffset val="100"/>
        <c:noMultiLvlLbl val="0"/>
      </c:catAx>
      <c:valAx>
        <c:axId val="21017106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* #,##0.00_-;\-* #,##0.00_-;_-* &quot;-&quot;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2101048335"/>
        <c:crosses val="autoZero"/>
        <c:crossBetween val="between"/>
        <c:majorUnit val="3.5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1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'Monitor_CA-FR'!$C$294:$H$294</c:f>
              <c:strCache>
                <c:ptCount val="6"/>
                <c:pt idx="0">
                  <c:v>     Contents Click per Session on Monitor Line up</c:v>
                </c:pt>
              </c:strCache>
            </c:strRef>
          </c:tx>
          <c:spPr>
            <a:solidFill>
              <a:srgbClr val="F15628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('Monitor_CA-FR'!$R$192:$T$192,'Monitor_CA-FR'!$I$73:$T$73)</c:f>
              <c:strCache>
                <c:ptCount val="15"/>
                <c:pt idx="0">
                  <c:v>Oct</c:v>
                </c:pt>
                <c:pt idx="1">
                  <c:v>Nov</c:v>
                </c:pt>
                <c:pt idx="2">
                  <c:v>Dec</c:v>
                </c:pt>
                <c:pt idx="3">
                  <c:v>Jan</c:v>
                </c:pt>
                <c:pt idx="4">
                  <c:v>Feb</c:v>
                </c:pt>
                <c:pt idx="5">
                  <c:v>Mar</c:v>
                </c:pt>
                <c:pt idx="6">
                  <c:v>Apr</c:v>
                </c:pt>
                <c:pt idx="7">
                  <c:v>May</c:v>
                </c:pt>
                <c:pt idx="8">
                  <c:v>Jun</c:v>
                </c:pt>
                <c:pt idx="9">
                  <c:v>Jul</c:v>
                </c:pt>
                <c:pt idx="10">
                  <c:v>Aug</c:v>
                </c:pt>
                <c:pt idx="11">
                  <c:v>Sep</c:v>
                </c:pt>
                <c:pt idx="12">
                  <c:v>Oct</c:v>
                </c:pt>
                <c:pt idx="13">
                  <c:v>Nov</c:v>
                </c:pt>
                <c:pt idx="14">
                  <c:v>Dec</c:v>
                </c:pt>
              </c:strCache>
            </c:strRef>
          </c:cat>
          <c:val>
            <c:numRef>
              <c:f>('Monitor_CA-FR'!$R$294:$T$294,'Monitor_CA-FR'!$I$175:$T$175)</c:f>
              <c:numCache>
                <c:formatCode>0.00</c:formatCode>
                <c:ptCount val="15"/>
                <c:pt idx="0">
                  <c:v>0.88888888888888884</c:v>
                </c:pt>
                <c:pt idx="1">
                  <c:v>0.33333333333333331</c:v>
                </c:pt>
                <c:pt idx="2">
                  <c:v>0.83333333333333337</c:v>
                </c:pt>
                <c:pt idx="3">
                  <c:v>0.2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06C-4D07-9FDF-9C64F7F80639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426196959"/>
        <c:axId val="1414583055"/>
      </c:barChart>
      <c:catAx>
        <c:axId val="4261969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414583055"/>
        <c:crosses val="autoZero"/>
        <c:auto val="1"/>
        <c:lblAlgn val="ctr"/>
        <c:lblOffset val="100"/>
        <c:noMultiLvlLbl val="0"/>
      </c:catAx>
      <c:valAx>
        <c:axId val="14145830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426196959"/>
        <c:crosses val="autoZero"/>
        <c:crossBetween val="between"/>
        <c:majorUnit val="0.60000000000000009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1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ko-KR"/>
              <a:t>PLP Conversion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'Monitor_CA-FR'!$C$298</c:f>
              <c:strCache>
                <c:ptCount val="1"/>
                <c:pt idx="0">
                  <c:v>PLP Conversion</c:v>
                </c:pt>
              </c:strCache>
            </c:strRef>
          </c:tx>
          <c:spPr>
            <a:solidFill>
              <a:srgbClr val="F15628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('Monitor_CA-FR'!$R$192:$T$192,'Monitor_CA-FR'!$I$73:$T$73)</c:f>
              <c:strCache>
                <c:ptCount val="15"/>
                <c:pt idx="0">
                  <c:v>Oct</c:v>
                </c:pt>
                <c:pt idx="1">
                  <c:v>Nov</c:v>
                </c:pt>
                <c:pt idx="2">
                  <c:v>Dec</c:v>
                </c:pt>
                <c:pt idx="3">
                  <c:v>Jan</c:v>
                </c:pt>
                <c:pt idx="4">
                  <c:v>Feb</c:v>
                </c:pt>
                <c:pt idx="5">
                  <c:v>Mar</c:v>
                </c:pt>
                <c:pt idx="6">
                  <c:v>Apr</c:v>
                </c:pt>
                <c:pt idx="7">
                  <c:v>May</c:v>
                </c:pt>
                <c:pt idx="8">
                  <c:v>Jun</c:v>
                </c:pt>
                <c:pt idx="9">
                  <c:v>Jul</c:v>
                </c:pt>
                <c:pt idx="10">
                  <c:v>Aug</c:v>
                </c:pt>
                <c:pt idx="11">
                  <c:v>Sep</c:v>
                </c:pt>
                <c:pt idx="12">
                  <c:v>Oct</c:v>
                </c:pt>
                <c:pt idx="13">
                  <c:v>Nov</c:v>
                </c:pt>
                <c:pt idx="14">
                  <c:v>Dec</c:v>
                </c:pt>
              </c:strCache>
            </c:strRef>
          </c:cat>
          <c:val>
            <c:numRef>
              <c:f>('Monitor_CA-FR'!$R$298:$T$298,'Monitor_CA-FR'!$I$179:$T$179)</c:f>
              <c:numCache>
                <c:formatCode>0.00%</c:formatCode>
                <c:ptCount val="15"/>
                <c:pt idx="0">
                  <c:v>0.4</c:v>
                </c:pt>
                <c:pt idx="1">
                  <c:v>0.14285714285714285</c:v>
                </c:pt>
                <c:pt idx="2">
                  <c:v>0.25</c:v>
                </c:pt>
                <c:pt idx="3">
                  <c:v>0.2</c:v>
                </c:pt>
                <c:pt idx="4">
                  <c:v>0.5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2B3-4264-935A-9827A052E4A4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404165903"/>
        <c:axId val="434323967"/>
      </c:barChart>
      <c:catAx>
        <c:axId val="404165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434323967"/>
        <c:crosses val="autoZero"/>
        <c:auto val="1"/>
        <c:lblAlgn val="ctr"/>
        <c:lblOffset val="100"/>
        <c:noMultiLvlLbl val="0"/>
      </c:catAx>
      <c:valAx>
        <c:axId val="434323967"/>
        <c:scaling>
          <c:orientation val="minMax"/>
          <c:max val="0.60000000000000009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404165903"/>
        <c:crosses val="autoZero"/>
        <c:crossBetween val="between"/>
        <c:majorUnit val="0.30000000000000004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1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'Monitor_CA-FR'!$C$299</c:f>
              <c:strCache>
                <c:ptCount val="1"/>
                <c:pt idx="0">
                  <c:v>Product Conversion</c:v>
                </c:pt>
              </c:strCache>
            </c:strRef>
          </c:tx>
          <c:spPr>
            <a:solidFill>
              <a:srgbClr val="F15628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('Monitor_CA-FR'!$R$192:$T$192,'Monitor_CA-FR'!$I$73:$T$73)</c:f>
              <c:strCache>
                <c:ptCount val="15"/>
                <c:pt idx="0">
                  <c:v>Oct</c:v>
                </c:pt>
                <c:pt idx="1">
                  <c:v>Nov</c:v>
                </c:pt>
                <c:pt idx="2">
                  <c:v>Dec</c:v>
                </c:pt>
                <c:pt idx="3">
                  <c:v>Jan</c:v>
                </c:pt>
                <c:pt idx="4">
                  <c:v>Feb</c:v>
                </c:pt>
                <c:pt idx="5">
                  <c:v>Mar</c:v>
                </c:pt>
                <c:pt idx="6">
                  <c:v>Apr</c:v>
                </c:pt>
                <c:pt idx="7">
                  <c:v>May</c:v>
                </c:pt>
                <c:pt idx="8">
                  <c:v>Jun</c:v>
                </c:pt>
                <c:pt idx="9">
                  <c:v>Jul</c:v>
                </c:pt>
                <c:pt idx="10">
                  <c:v>Aug</c:v>
                </c:pt>
                <c:pt idx="11">
                  <c:v>Sep</c:v>
                </c:pt>
                <c:pt idx="12">
                  <c:v>Oct</c:v>
                </c:pt>
                <c:pt idx="13">
                  <c:v>Nov</c:v>
                </c:pt>
                <c:pt idx="14">
                  <c:v>Dec</c:v>
                </c:pt>
              </c:strCache>
            </c:strRef>
          </c:cat>
          <c:val>
            <c:numRef>
              <c:f>('Monitor_CA-FR'!$R$299:$T$299,'Monitor_CA-FR'!$I$180:$T$180)</c:f>
              <c:numCache>
                <c:formatCode>0.00%</c:formatCode>
                <c:ptCount val="15"/>
                <c:pt idx="0">
                  <c:v>0</c:v>
                </c:pt>
                <c:pt idx="1">
                  <c:v>0.14285714285714285</c:v>
                </c:pt>
                <c:pt idx="2">
                  <c:v>0.25</c:v>
                </c:pt>
                <c:pt idx="3">
                  <c:v>0</c:v>
                </c:pt>
                <c:pt idx="4">
                  <c:v>0.5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B22-4BF5-8603-BD2CBD45692F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827387071"/>
        <c:axId val="1011109999"/>
      </c:barChart>
      <c:catAx>
        <c:axId val="182738707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011109999"/>
        <c:crosses val="autoZero"/>
        <c:auto val="1"/>
        <c:lblAlgn val="ctr"/>
        <c:lblOffset val="100"/>
        <c:noMultiLvlLbl val="0"/>
      </c:catAx>
      <c:valAx>
        <c:axId val="1011109999"/>
        <c:scaling>
          <c:orientation val="minMax"/>
          <c:max val="0.60000000000000009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827387071"/>
        <c:crosses val="autoZero"/>
        <c:crossBetween val="between"/>
        <c:majorUnit val="0.30000000000000004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1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'Monitor_CA-FR'!$C$303</c:f>
              <c:strCache>
                <c:ptCount val="1"/>
                <c:pt idx="0">
                  <c:v>Purchase Intent Conversion</c:v>
                </c:pt>
              </c:strCache>
            </c:strRef>
          </c:tx>
          <c:spPr>
            <a:solidFill>
              <a:srgbClr val="F15628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('Monitor_CA-FR'!$R$192:$T$192,'Monitor_CA-FR'!$I$73:$T$73)</c:f>
              <c:strCache>
                <c:ptCount val="15"/>
                <c:pt idx="0">
                  <c:v>Oct</c:v>
                </c:pt>
                <c:pt idx="1">
                  <c:v>Nov</c:v>
                </c:pt>
                <c:pt idx="2">
                  <c:v>Dec</c:v>
                </c:pt>
                <c:pt idx="3">
                  <c:v>Jan</c:v>
                </c:pt>
                <c:pt idx="4">
                  <c:v>Feb</c:v>
                </c:pt>
                <c:pt idx="5">
                  <c:v>Mar</c:v>
                </c:pt>
                <c:pt idx="6">
                  <c:v>Apr</c:v>
                </c:pt>
                <c:pt idx="7">
                  <c:v>May</c:v>
                </c:pt>
                <c:pt idx="8">
                  <c:v>Jun</c:v>
                </c:pt>
                <c:pt idx="9">
                  <c:v>Jul</c:v>
                </c:pt>
                <c:pt idx="10">
                  <c:v>Aug</c:v>
                </c:pt>
                <c:pt idx="11">
                  <c:v>Sep</c:v>
                </c:pt>
                <c:pt idx="12">
                  <c:v>Oct</c:v>
                </c:pt>
                <c:pt idx="13">
                  <c:v>Nov</c:v>
                </c:pt>
                <c:pt idx="14">
                  <c:v>Dec</c:v>
                </c:pt>
              </c:strCache>
            </c:strRef>
          </c:cat>
          <c:val>
            <c:numRef>
              <c:f>('Monitor_CA-FR'!$R$303:$T$303,'Monitor_CA-FR'!$I$185:$T$185)</c:f>
              <c:numCache>
                <c:formatCode>0.00%</c:formatCode>
                <c:ptCount val="1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3A3-48B2-BA24-0F3CEE37E034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2095793407"/>
        <c:axId val="1173182655"/>
      </c:barChart>
      <c:catAx>
        <c:axId val="20957934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173182655"/>
        <c:crosses val="autoZero"/>
        <c:auto val="1"/>
        <c:lblAlgn val="ctr"/>
        <c:lblOffset val="100"/>
        <c:noMultiLvlLbl val="0"/>
      </c:catAx>
      <c:valAx>
        <c:axId val="1173182655"/>
        <c:scaling>
          <c:orientation val="minMax"/>
          <c:max val="5.000000000000001E-2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2095793407"/>
        <c:crosses val="autoZero"/>
        <c:crossBetween val="between"/>
        <c:majorUnit val="2.0000000000000004E-2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12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'Monitor_CA-FR'!$C$96</c:f>
              <c:strCache>
                <c:ptCount val="1"/>
                <c:pt idx="0">
                  <c:v>Avg. Session Duration (sec.)</c:v>
                </c:pt>
              </c:strCache>
            </c:strRef>
          </c:tx>
          <c:spPr>
            <a:ln w="28575" cap="rnd">
              <a:solidFill>
                <a:srgbClr val="F15628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('Monitor_CA-FR'!$R$192:$T$192,'Monitor_CA-FR'!$I$73:$T$73)</c:f>
              <c:strCache>
                <c:ptCount val="15"/>
                <c:pt idx="0">
                  <c:v>Oct</c:v>
                </c:pt>
                <c:pt idx="1">
                  <c:v>Nov</c:v>
                </c:pt>
                <c:pt idx="2">
                  <c:v>Dec</c:v>
                </c:pt>
                <c:pt idx="3">
                  <c:v>Jan</c:v>
                </c:pt>
                <c:pt idx="4">
                  <c:v>Feb</c:v>
                </c:pt>
                <c:pt idx="5">
                  <c:v>Mar</c:v>
                </c:pt>
                <c:pt idx="6">
                  <c:v>Apr</c:v>
                </c:pt>
                <c:pt idx="7">
                  <c:v>May</c:v>
                </c:pt>
                <c:pt idx="8">
                  <c:v>Jun</c:v>
                </c:pt>
                <c:pt idx="9">
                  <c:v>Jul</c:v>
                </c:pt>
                <c:pt idx="10">
                  <c:v>Aug</c:v>
                </c:pt>
                <c:pt idx="11">
                  <c:v>Sep</c:v>
                </c:pt>
                <c:pt idx="12">
                  <c:v>Oct</c:v>
                </c:pt>
                <c:pt idx="13">
                  <c:v>Nov</c:v>
                </c:pt>
                <c:pt idx="14">
                  <c:v>Dec</c:v>
                </c:pt>
              </c:strCache>
            </c:strRef>
          </c:cat>
          <c:val>
            <c:numRef>
              <c:f>('Monitor_CA-FR'!$R$215:$T$215,'Monitor_CA-FR'!$I$96:$T$96)</c:f>
              <c:numCache>
                <c:formatCode>_(* #,##0_);_(* \(#,##0\);_(* "-"_);_(@_)</c:formatCode>
                <c:ptCount val="15"/>
                <c:pt idx="0">
                  <c:v>300</c:v>
                </c:pt>
                <c:pt idx="1">
                  <c:v>73</c:v>
                </c:pt>
                <c:pt idx="2">
                  <c:v>30</c:v>
                </c:pt>
                <c:pt idx="3">
                  <c:v>23</c:v>
                </c:pt>
                <c:pt idx="4">
                  <c:v>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835-4D94-9C4E-87939624B705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767589264"/>
        <c:axId val="767578224"/>
      </c:lineChart>
      <c:catAx>
        <c:axId val="7675892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767578224"/>
        <c:crosses val="autoZero"/>
        <c:auto val="1"/>
        <c:lblAlgn val="ctr"/>
        <c:lblOffset val="100"/>
        <c:noMultiLvlLbl val="0"/>
      </c:catAx>
      <c:valAx>
        <c:axId val="7675782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76758926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12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TV_MX!$C$295</c:f>
              <c:strCache>
                <c:ptCount val="1"/>
                <c:pt idx="0">
                  <c:v>     Contents Click per Session on TV Line up</c:v>
                </c:pt>
              </c:strCache>
            </c:strRef>
          </c:tx>
          <c:spPr>
            <a:solidFill>
              <a:srgbClr val="F15628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(TV_MX!$R$195:$T$195,TV_MX!$I$78:$T$78)</c:f>
              <c:strCache>
                <c:ptCount val="15"/>
                <c:pt idx="0">
                  <c:v>Oct</c:v>
                </c:pt>
                <c:pt idx="1">
                  <c:v>Nov</c:v>
                </c:pt>
                <c:pt idx="2">
                  <c:v>Dec</c:v>
                </c:pt>
                <c:pt idx="3">
                  <c:v>Jan</c:v>
                </c:pt>
                <c:pt idx="4">
                  <c:v>Feb</c:v>
                </c:pt>
                <c:pt idx="5">
                  <c:v>Mar</c:v>
                </c:pt>
                <c:pt idx="6">
                  <c:v>Apr</c:v>
                </c:pt>
                <c:pt idx="7">
                  <c:v>May</c:v>
                </c:pt>
                <c:pt idx="8">
                  <c:v>Jun</c:v>
                </c:pt>
                <c:pt idx="9">
                  <c:v>Jul</c:v>
                </c:pt>
                <c:pt idx="10">
                  <c:v>Aug</c:v>
                </c:pt>
                <c:pt idx="11">
                  <c:v>Sep</c:v>
                </c:pt>
                <c:pt idx="12">
                  <c:v>Oct</c:v>
                </c:pt>
                <c:pt idx="13">
                  <c:v>Nov</c:v>
                </c:pt>
                <c:pt idx="14">
                  <c:v>Dec</c:v>
                </c:pt>
              </c:strCache>
            </c:strRef>
          </c:cat>
          <c:val>
            <c:numRef>
              <c:f>(TV_MX!$R$295:$T$295,TV_MX!$I$178:$T$178)</c:f>
              <c:numCache>
                <c:formatCode>0.00</c:formatCode>
                <c:ptCount val="15"/>
                <c:pt idx="0">
                  <c:v>1.8571428571428572</c:v>
                </c:pt>
                <c:pt idx="1">
                  <c:v>0.97777777777777775</c:v>
                </c:pt>
                <c:pt idx="2">
                  <c:v>0.43661971830985913</c:v>
                </c:pt>
                <c:pt idx="3">
                  <c:v>0.6097560975609756</c:v>
                </c:pt>
                <c:pt idx="4">
                  <c:v>0.91228070175438591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112-495D-9FFC-103F02C1B89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68883823"/>
        <c:axId val="413634143"/>
      </c:barChart>
      <c:catAx>
        <c:axId val="11688838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413634143"/>
        <c:crosses val="autoZero"/>
        <c:auto val="1"/>
        <c:lblAlgn val="ctr"/>
        <c:lblOffset val="100"/>
        <c:noMultiLvlLbl val="0"/>
      </c:catAx>
      <c:valAx>
        <c:axId val="413634143"/>
        <c:scaling>
          <c:orientation val="minMax"/>
          <c:max val="2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168883823"/>
        <c:crosses val="autoZero"/>
        <c:crossBetween val="between"/>
        <c:majorUnit val="1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12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TV_MX!$C$299</c:f>
              <c:strCache>
                <c:ptCount val="1"/>
                <c:pt idx="0">
                  <c:v>PLP Conversion</c:v>
                </c:pt>
              </c:strCache>
            </c:strRef>
          </c:tx>
          <c:spPr>
            <a:solidFill>
              <a:srgbClr val="F15628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(TV_MX!$R$195:$T$195,TV_MX!$I$78:$T$78)</c:f>
              <c:strCache>
                <c:ptCount val="15"/>
                <c:pt idx="0">
                  <c:v>Oct</c:v>
                </c:pt>
                <c:pt idx="1">
                  <c:v>Nov</c:v>
                </c:pt>
                <c:pt idx="2">
                  <c:v>Dec</c:v>
                </c:pt>
                <c:pt idx="3">
                  <c:v>Jan</c:v>
                </c:pt>
                <c:pt idx="4">
                  <c:v>Feb</c:v>
                </c:pt>
                <c:pt idx="5">
                  <c:v>Mar</c:v>
                </c:pt>
                <c:pt idx="6">
                  <c:v>Apr</c:v>
                </c:pt>
                <c:pt idx="7">
                  <c:v>May</c:v>
                </c:pt>
                <c:pt idx="8">
                  <c:v>Jun</c:v>
                </c:pt>
                <c:pt idx="9">
                  <c:v>Jul</c:v>
                </c:pt>
                <c:pt idx="10">
                  <c:v>Aug</c:v>
                </c:pt>
                <c:pt idx="11">
                  <c:v>Sep</c:v>
                </c:pt>
                <c:pt idx="12">
                  <c:v>Oct</c:v>
                </c:pt>
                <c:pt idx="13">
                  <c:v>Nov</c:v>
                </c:pt>
                <c:pt idx="14">
                  <c:v>Dec</c:v>
                </c:pt>
              </c:strCache>
            </c:strRef>
          </c:cat>
          <c:val>
            <c:numRef>
              <c:f>(TV_MX!$R$299:$T$299,TV_MX!$I$182:$T$182)</c:f>
              <c:numCache>
                <c:formatCode>0.00%</c:formatCode>
                <c:ptCount val="15"/>
                <c:pt idx="0">
                  <c:v>0.16666666666666666</c:v>
                </c:pt>
                <c:pt idx="1">
                  <c:v>0.20779220779220781</c:v>
                </c:pt>
                <c:pt idx="2">
                  <c:v>0.45714285714285713</c:v>
                </c:pt>
                <c:pt idx="3">
                  <c:v>0.35616438356164382</c:v>
                </c:pt>
                <c:pt idx="4">
                  <c:v>0.35849056603773582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AC5-46BF-8C99-8E909F3294E3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045622639"/>
        <c:axId val="1119779679"/>
      </c:barChart>
      <c:catAx>
        <c:axId val="104562263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119779679"/>
        <c:crosses val="autoZero"/>
        <c:auto val="1"/>
        <c:lblAlgn val="ctr"/>
        <c:lblOffset val="100"/>
        <c:noMultiLvlLbl val="0"/>
      </c:catAx>
      <c:valAx>
        <c:axId val="1119779679"/>
        <c:scaling>
          <c:orientation val="minMax"/>
          <c:max val="0.60000000000000009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045622639"/>
        <c:crosses val="autoZero"/>
        <c:crossBetween val="between"/>
        <c:majorUnit val="0.2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12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TV_MX!$C$300</c:f>
              <c:strCache>
                <c:ptCount val="1"/>
                <c:pt idx="0">
                  <c:v>Product Conversion</c:v>
                </c:pt>
              </c:strCache>
            </c:strRef>
          </c:tx>
          <c:spPr>
            <a:solidFill>
              <a:srgbClr val="F15628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(TV_MX!$R$195:$T$195,TV_MX!$I$78:$T$78)</c:f>
              <c:strCache>
                <c:ptCount val="15"/>
                <c:pt idx="0">
                  <c:v>Oct</c:v>
                </c:pt>
                <c:pt idx="1">
                  <c:v>Nov</c:v>
                </c:pt>
                <c:pt idx="2">
                  <c:v>Dec</c:v>
                </c:pt>
                <c:pt idx="3">
                  <c:v>Jan</c:v>
                </c:pt>
                <c:pt idx="4">
                  <c:v>Feb</c:v>
                </c:pt>
                <c:pt idx="5">
                  <c:v>Mar</c:v>
                </c:pt>
                <c:pt idx="6">
                  <c:v>Apr</c:v>
                </c:pt>
                <c:pt idx="7">
                  <c:v>May</c:v>
                </c:pt>
                <c:pt idx="8">
                  <c:v>Jun</c:v>
                </c:pt>
                <c:pt idx="9">
                  <c:v>Jul</c:v>
                </c:pt>
                <c:pt idx="10">
                  <c:v>Aug</c:v>
                </c:pt>
                <c:pt idx="11">
                  <c:v>Sep</c:v>
                </c:pt>
                <c:pt idx="12">
                  <c:v>Oct</c:v>
                </c:pt>
                <c:pt idx="13">
                  <c:v>Nov</c:v>
                </c:pt>
                <c:pt idx="14">
                  <c:v>Dec</c:v>
                </c:pt>
              </c:strCache>
            </c:strRef>
          </c:cat>
          <c:val>
            <c:numRef>
              <c:f>(TV_MX!$R$300:$T$300,TV_MX!$I$183:$T$183)</c:f>
              <c:numCache>
                <c:formatCode>0.00%</c:formatCode>
                <c:ptCount val="15"/>
                <c:pt idx="0">
                  <c:v>0</c:v>
                </c:pt>
                <c:pt idx="1">
                  <c:v>0.20779220779220781</c:v>
                </c:pt>
                <c:pt idx="2">
                  <c:v>0.24285714285714285</c:v>
                </c:pt>
                <c:pt idx="3">
                  <c:v>0.21917808219178081</c:v>
                </c:pt>
                <c:pt idx="4">
                  <c:v>0.32075471698113206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F38-487B-8630-59FCABFB681F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404165903"/>
        <c:axId val="1018622735"/>
      </c:barChart>
      <c:catAx>
        <c:axId val="404165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018622735"/>
        <c:crosses val="autoZero"/>
        <c:auto val="1"/>
        <c:lblAlgn val="ctr"/>
        <c:lblOffset val="100"/>
        <c:noMultiLvlLbl val="0"/>
      </c:catAx>
      <c:valAx>
        <c:axId val="1018622735"/>
        <c:scaling>
          <c:orientation val="minMax"/>
          <c:max val="0.60000000000000009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404165903"/>
        <c:crosses val="autoZero"/>
        <c:crossBetween val="between"/>
        <c:majorUnit val="0.2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13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TV_MX!$C$304</c:f>
              <c:strCache>
                <c:ptCount val="1"/>
                <c:pt idx="0">
                  <c:v>Purchase Intent Conversion</c:v>
                </c:pt>
              </c:strCache>
            </c:strRef>
          </c:tx>
          <c:spPr>
            <a:solidFill>
              <a:srgbClr val="F15628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(TV_MX!$R$195:$T$195,TV_MX!$I$78:$T$78)</c:f>
              <c:strCache>
                <c:ptCount val="15"/>
                <c:pt idx="0">
                  <c:v>Oct</c:v>
                </c:pt>
                <c:pt idx="1">
                  <c:v>Nov</c:v>
                </c:pt>
                <c:pt idx="2">
                  <c:v>Dec</c:v>
                </c:pt>
                <c:pt idx="3">
                  <c:v>Jan</c:v>
                </c:pt>
                <c:pt idx="4">
                  <c:v>Feb</c:v>
                </c:pt>
                <c:pt idx="5">
                  <c:v>Mar</c:v>
                </c:pt>
                <c:pt idx="6">
                  <c:v>Apr</c:v>
                </c:pt>
                <c:pt idx="7">
                  <c:v>May</c:v>
                </c:pt>
                <c:pt idx="8">
                  <c:v>Jun</c:v>
                </c:pt>
                <c:pt idx="9">
                  <c:v>Jul</c:v>
                </c:pt>
                <c:pt idx="10">
                  <c:v>Aug</c:v>
                </c:pt>
                <c:pt idx="11">
                  <c:v>Sep</c:v>
                </c:pt>
                <c:pt idx="12">
                  <c:v>Oct</c:v>
                </c:pt>
                <c:pt idx="13">
                  <c:v>Nov</c:v>
                </c:pt>
                <c:pt idx="14">
                  <c:v>Dec</c:v>
                </c:pt>
              </c:strCache>
            </c:strRef>
          </c:cat>
          <c:val>
            <c:numRef>
              <c:f>(TV_MX!$R$305:$T$305,TV_MX!$I$188:$T$188)</c:f>
              <c:numCache>
                <c:formatCode>0.00%</c:formatCode>
                <c:ptCount val="1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1.3698630136986301E-2</c:v>
                </c:pt>
                <c:pt idx="4">
                  <c:v>3.7735849056603772E-2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B93-4C6B-96C9-FAF330B7C152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413914463"/>
        <c:axId val="1009796495"/>
      </c:barChart>
      <c:catAx>
        <c:axId val="4139144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009796495"/>
        <c:crosses val="autoZero"/>
        <c:auto val="1"/>
        <c:lblAlgn val="ctr"/>
        <c:lblOffset val="100"/>
        <c:noMultiLvlLbl val="0"/>
      </c:catAx>
      <c:valAx>
        <c:axId val="10097964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413914463"/>
        <c:crosses val="autoZero"/>
        <c:crossBetween val="between"/>
        <c:majorUnit val="1.0000000000000002E-2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13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ko-KR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     Total Click per Session on TV Line up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TV_MX!$C$294:$H$294</c:f>
              <c:strCache>
                <c:ptCount val="6"/>
                <c:pt idx="0">
                  <c:v>     Total Click per Session on TV Line up</c:v>
                </c:pt>
              </c:strCache>
            </c:strRef>
          </c:tx>
          <c:spPr>
            <a:solidFill>
              <a:srgbClr val="F15628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(TV_MX!$R$195:$T$195,TV_MX!$I$78:$T$78)</c:f>
              <c:strCache>
                <c:ptCount val="15"/>
                <c:pt idx="0">
                  <c:v>Oct</c:v>
                </c:pt>
                <c:pt idx="1">
                  <c:v>Nov</c:v>
                </c:pt>
                <c:pt idx="2">
                  <c:v>Dec</c:v>
                </c:pt>
                <c:pt idx="3">
                  <c:v>Jan</c:v>
                </c:pt>
                <c:pt idx="4">
                  <c:v>Feb</c:v>
                </c:pt>
                <c:pt idx="5">
                  <c:v>Mar</c:v>
                </c:pt>
                <c:pt idx="6">
                  <c:v>Apr</c:v>
                </c:pt>
                <c:pt idx="7">
                  <c:v>May</c:v>
                </c:pt>
                <c:pt idx="8">
                  <c:v>Jun</c:v>
                </c:pt>
                <c:pt idx="9">
                  <c:v>Jul</c:v>
                </c:pt>
                <c:pt idx="10">
                  <c:v>Aug</c:v>
                </c:pt>
                <c:pt idx="11">
                  <c:v>Sep</c:v>
                </c:pt>
                <c:pt idx="12">
                  <c:v>Oct</c:v>
                </c:pt>
                <c:pt idx="13">
                  <c:v>Nov</c:v>
                </c:pt>
                <c:pt idx="14">
                  <c:v>Dec</c:v>
                </c:pt>
              </c:strCache>
            </c:strRef>
          </c:cat>
          <c:val>
            <c:numRef>
              <c:f>(TV_MX!$R$294:$T$294,TV_MX!$I$177:$T$177)</c:f>
              <c:numCache>
                <c:formatCode>_-* #,##0.00_-;\-* #,##0.00_-;_-* "-"_-;_-@_-</c:formatCode>
                <c:ptCount val="15"/>
                <c:pt idx="0">
                  <c:v>19.142857142857142</c:v>
                </c:pt>
                <c:pt idx="1">
                  <c:v>2.4</c:v>
                </c:pt>
                <c:pt idx="2">
                  <c:v>1.9577464788732395</c:v>
                </c:pt>
                <c:pt idx="3">
                  <c:v>2.0731707317073171</c:v>
                </c:pt>
                <c:pt idx="4">
                  <c:v>2.7192982456140351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6D3-4C83-9238-F151A05ED7AA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811147167"/>
        <c:axId val="1039781903"/>
      </c:barChart>
      <c:catAx>
        <c:axId val="18111471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039781903"/>
        <c:crosses val="autoZero"/>
        <c:auto val="1"/>
        <c:lblAlgn val="ctr"/>
        <c:lblOffset val="100"/>
        <c:noMultiLvlLbl val="0"/>
      </c:catAx>
      <c:valAx>
        <c:axId val="10397819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* #,##0.00_-;\-* #,##0.00_-;_-* &quot;-&quot;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811147167"/>
        <c:crosses val="autoZero"/>
        <c:crossBetween val="between"/>
        <c:majorUnit val="3"/>
      </c:valAx>
    </c:plotArea>
    <c:legend>
      <c:legendPos val="b"/>
      <c:overlay val="0"/>
    </c:legend>
    <c:plotVisOnly val="1"/>
    <c:dispBlanksAs val="gap"/>
    <c:showDLblsOverMax val="0"/>
    <c:extLst/>
  </c:chart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13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ko-KR"/>
              <a:t>Session</a:t>
            </a:r>
            <a:endParaRPr lang="ko-KR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 alt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1"/>
          <c:order val="1"/>
          <c:tx>
            <c:strRef>
              <c:f>TV_MX!$C$88</c:f>
              <c:strCache>
                <c:ptCount val="1"/>
                <c:pt idx="0">
                  <c:v>          Organic</c:v>
                </c:pt>
              </c:strCache>
            </c:strRef>
          </c:tx>
          <c:spPr>
            <a:solidFill>
              <a:srgbClr val="F15628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(TV_MX!$I$78:$T$78,TV_MX!$I$195:$T$195)</c:f>
              <c:strCache>
                <c:ptCount val="24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  <c:pt idx="12">
                  <c:v>Jan</c:v>
                </c:pt>
                <c:pt idx="13">
                  <c:v>Feb</c:v>
                </c:pt>
                <c:pt idx="14">
                  <c:v>Mar</c:v>
                </c:pt>
                <c:pt idx="15">
                  <c:v>Apr</c:v>
                </c:pt>
                <c:pt idx="16">
                  <c:v>May</c:v>
                </c:pt>
                <c:pt idx="17">
                  <c:v>Jun</c:v>
                </c:pt>
                <c:pt idx="18">
                  <c:v>Jul</c:v>
                </c:pt>
                <c:pt idx="19">
                  <c:v>Aug</c:v>
                </c:pt>
                <c:pt idx="20">
                  <c:v>Sep</c:v>
                </c:pt>
                <c:pt idx="21">
                  <c:v>Oct</c:v>
                </c:pt>
                <c:pt idx="22">
                  <c:v>Nov</c:v>
                </c:pt>
                <c:pt idx="23">
                  <c:v>Dec</c:v>
                </c:pt>
              </c:strCache>
            </c:strRef>
          </c:cat>
          <c:val>
            <c:numRef>
              <c:f>(TV_MX!$R$205:$T$205,TV_MX!$I$88:$T$88)</c:f>
              <c:numCache>
                <c:formatCode>_(* #,##0_);_(* \(#,##0\);_(* "-"_);_(@_)</c:formatCode>
                <c:ptCount val="15"/>
                <c:pt idx="0">
                  <c:v>1</c:v>
                </c:pt>
                <c:pt idx="1">
                  <c:v>52</c:v>
                </c:pt>
                <c:pt idx="2">
                  <c:v>22</c:v>
                </c:pt>
                <c:pt idx="3">
                  <c:v>31</c:v>
                </c:pt>
                <c:pt idx="4">
                  <c:v>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1C5-475E-9960-C50E3D47F325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19"/>
        <c:axId val="1847080704"/>
        <c:axId val="1847086464"/>
      </c:barChart>
      <c:lineChart>
        <c:grouping val="standard"/>
        <c:varyColors val="0"/>
        <c:ser>
          <c:idx val="0"/>
          <c:order val="0"/>
          <c:tx>
            <c:strRef>
              <c:f>TV_MX!$C$85</c:f>
              <c:strCache>
                <c:ptCount val="1"/>
                <c:pt idx="0">
                  <c:v>     TV Lineup (Session)</c:v>
                </c:pt>
              </c:strCache>
            </c:strRef>
          </c:tx>
          <c:spPr>
            <a:ln w="28575" cap="rnd">
              <a:solidFill>
                <a:srgbClr val="5B6777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(TV_MX!$R$195:$T$195,TV_MX!$I$78:$T$78)</c:f>
              <c:strCache>
                <c:ptCount val="15"/>
                <c:pt idx="0">
                  <c:v>Oct</c:v>
                </c:pt>
                <c:pt idx="1">
                  <c:v>Nov</c:v>
                </c:pt>
                <c:pt idx="2">
                  <c:v>Dec</c:v>
                </c:pt>
                <c:pt idx="3">
                  <c:v>Jan</c:v>
                </c:pt>
                <c:pt idx="4">
                  <c:v>Feb</c:v>
                </c:pt>
                <c:pt idx="5">
                  <c:v>Mar</c:v>
                </c:pt>
                <c:pt idx="6">
                  <c:v>Apr</c:v>
                </c:pt>
                <c:pt idx="7">
                  <c:v>May</c:v>
                </c:pt>
                <c:pt idx="8">
                  <c:v>Jun</c:v>
                </c:pt>
                <c:pt idx="9">
                  <c:v>Jul</c:v>
                </c:pt>
                <c:pt idx="10">
                  <c:v>Aug</c:v>
                </c:pt>
                <c:pt idx="11">
                  <c:v>Sep</c:v>
                </c:pt>
                <c:pt idx="12">
                  <c:v>Oct</c:v>
                </c:pt>
                <c:pt idx="13">
                  <c:v>Nov</c:v>
                </c:pt>
                <c:pt idx="14">
                  <c:v>Dec</c:v>
                </c:pt>
              </c:strCache>
            </c:strRef>
          </c:cat>
          <c:val>
            <c:numRef>
              <c:f>(TV_MX!$R$202:$T$202,TV_MX!$I$85:$T$85)</c:f>
              <c:numCache>
                <c:formatCode>_(* #,##0_);_(* \(#,##0\);_(* "-"_);_(@_)</c:formatCode>
                <c:ptCount val="15"/>
                <c:pt idx="0">
                  <c:v>7</c:v>
                </c:pt>
                <c:pt idx="1">
                  <c:v>90</c:v>
                </c:pt>
                <c:pt idx="2">
                  <c:v>71</c:v>
                </c:pt>
                <c:pt idx="3">
                  <c:v>82</c:v>
                </c:pt>
                <c:pt idx="4">
                  <c:v>57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1C5-475E-9960-C50E3D47F325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847039424"/>
        <c:axId val="1847039904"/>
      </c:lineChart>
      <c:catAx>
        <c:axId val="18470394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847039904"/>
        <c:crosses val="autoZero"/>
        <c:auto val="1"/>
        <c:lblAlgn val="ctr"/>
        <c:lblOffset val="100"/>
        <c:noMultiLvlLbl val="0"/>
      </c:catAx>
      <c:valAx>
        <c:axId val="1847039904"/>
        <c:scaling>
          <c:orientation val="minMax"/>
          <c:max val="4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847039424"/>
        <c:crosses val="autoZero"/>
        <c:crossBetween val="between"/>
        <c:majorUnit val="100"/>
      </c:valAx>
      <c:valAx>
        <c:axId val="1847086464"/>
        <c:scaling>
          <c:orientation val="minMax"/>
          <c:max val="300"/>
        </c:scaling>
        <c:delete val="0"/>
        <c:axPos val="r"/>
        <c:numFmt formatCode="_(* #,##0_);_(* \(#,##0\);_(* &quot;-&quot;_);_(@_)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847080704"/>
        <c:crosses val="max"/>
        <c:crossBetween val="between"/>
      </c:valAx>
      <c:catAx>
        <c:axId val="1847080704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847086464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  <c:userShapes r:id="rId3"/>
</c:chartSpace>
</file>

<file path=xl/charts/chart13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ko-KR"/>
              <a:t>Page view per session</a:t>
            </a:r>
            <a:endParaRPr lang="ko-KR" altLang="en-US"/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1"/>
          <c:order val="0"/>
          <c:tx>
            <c:strRef>
              <c:f>TV_MX!$C$96:$H$96</c:f>
              <c:strCache>
                <c:ptCount val="6"/>
                <c:pt idx="0">
                  <c:v>     TV Line up guide(Page View per Session)</c:v>
                </c:pt>
              </c:strCache>
            </c:strRef>
          </c:tx>
          <c:spPr>
            <a:solidFill>
              <a:srgbClr val="F15628"/>
            </a:solidFill>
          </c:spPr>
          <c:invertIfNegative val="0"/>
          <c:dLbls>
            <c:spPr>
              <a:noFill/>
              <a:ln>
                <a:noFill/>
              </a:ln>
              <a:effectLst/>
            </c:sp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(TV_MX!$R$195:$T$195,TV_MX!$I$78:$T$78)</c:f>
              <c:strCache>
                <c:ptCount val="15"/>
                <c:pt idx="0">
                  <c:v>Oct</c:v>
                </c:pt>
                <c:pt idx="1">
                  <c:v>Nov</c:v>
                </c:pt>
                <c:pt idx="2">
                  <c:v>Dec</c:v>
                </c:pt>
                <c:pt idx="3">
                  <c:v>Jan</c:v>
                </c:pt>
                <c:pt idx="4">
                  <c:v>Feb</c:v>
                </c:pt>
                <c:pt idx="5">
                  <c:v>Mar</c:v>
                </c:pt>
                <c:pt idx="6">
                  <c:v>Apr</c:v>
                </c:pt>
                <c:pt idx="7">
                  <c:v>May</c:v>
                </c:pt>
                <c:pt idx="8">
                  <c:v>Jun</c:v>
                </c:pt>
                <c:pt idx="9">
                  <c:v>Jul</c:v>
                </c:pt>
                <c:pt idx="10">
                  <c:v>Aug</c:v>
                </c:pt>
                <c:pt idx="11">
                  <c:v>Sep</c:v>
                </c:pt>
                <c:pt idx="12">
                  <c:v>Oct</c:v>
                </c:pt>
                <c:pt idx="13">
                  <c:v>Nov</c:v>
                </c:pt>
                <c:pt idx="14">
                  <c:v>Dec</c:v>
                </c:pt>
              </c:strCache>
            </c:strRef>
          </c:cat>
          <c:val>
            <c:numRef>
              <c:f>(TV_MX!$R$213:$T$213,TV_MX!$I$96:$T$96)</c:f>
              <c:numCache>
                <c:formatCode>_-* #,##0.00_-;\-* #,##0.00_-;_-* "-"_-;_-@_-</c:formatCode>
                <c:ptCount val="15"/>
                <c:pt idx="0">
                  <c:v>1.5714285714285714</c:v>
                </c:pt>
                <c:pt idx="1">
                  <c:v>0.94444444444444442</c:v>
                </c:pt>
                <c:pt idx="2">
                  <c:v>0.88732394366197187</c:v>
                </c:pt>
                <c:pt idx="3">
                  <c:v>0.92682926829268297</c:v>
                </c:pt>
                <c:pt idx="4">
                  <c:v>1.1052631578947369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25B-4DFE-A334-1B2983DD701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47088864"/>
        <c:axId val="1847084064"/>
      </c:barChart>
      <c:catAx>
        <c:axId val="18470888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847084064"/>
        <c:crosses val="autoZero"/>
        <c:auto val="1"/>
        <c:lblAlgn val="ctr"/>
        <c:lblOffset val="100"/>
        <c:noMultiLvlLbl val="0"/>
      </c:catAx>
      <c:valAx>
        <c:axId val="18470840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* #,##0.00_-;\-* #,##0.00_-;_-* &quot;-&quot;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847088864"/>
        <c:crosses val="autoZero"/>
        <c:crossBetween val="between"/>
        <c:majorUnit val="0.4"/>
      </c:valAx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  <c:extLst/>
  </c:chart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13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ko-KR"/>
              <a:t>Exit Rate</a:t>
            </a:r>
            <a:endParaRPr lang="ko-KR" altLang="en-US"/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TV_MX!$C$216:$H$216</c:f>
              <c:strCache>
                <c:ptCount val="6"/>
                <c:pt idx="0">
                  <c:v>     Micro</c:v>
                </c:pt>
              </c:strCache>
            </c:strRef>
          </c:tx>
          <c:spPr>
            <a:solidFill>
              <a:srgbClr val="5B6777"/>
            </a:solidFill>
          </c:spPr>
          <c:invertIfNegative val="0"/>
          <c:dLbls>
            <c:delete val="1"/>
          </c:dLbls>
          <c:cat>
            <c:strRef>
              <c:f>(TV_MX!$R$195:$T$195,TV_MX!$I$78:$T$78)</c:f>
              <c:strCache>
                <c:ptCount val="15"/>
                <c:pt idx="0">
                  <c:v>Oct</c:v>
                </c:pt>
                <c:pt idx="1">
                  <c:v>Nov</c:v>
                </c:pt>
                <c:pt idx="2">
                  <c:v>Dec</c:v>
                </c:pt>
                <c:pt idx="3">
                  <c:v>Jan</c:v>
                </c:pt>
                <c:pt idx="4">
                  <c:v>Feb</c:v>
                </c:pt>
                <c:pt idx="5">
                  <c:v>Mar</c:v>
                </c:pt>
                <c:pt idx="6">
                  <c:v>Apr</c:v>
                </c:pt>
                <c:pt idx="7">
                  <c:v>May</c:v>
                </c:pt>
                <c:pt idx="8">
                  <c:v>Jun</c:v>
                </c:pt>
                <c:pt idx="9">
                  <c:v>Jul</c:v>
                </c:pt>
                <c:pt idx="10">
                  <c:v>Aug</c:v>
                </c:pt>
                <c:pt idx="11">
                  <c:v>Sep</c:v>
                </c:pt>
                <c:pt idx="12">
                  <c:v>Oct</c:v>
                </c:pt>
                <c:pt idx="13">
                  <c:v>Nov</c:v>
                </c:pt>
                <c:pt idx="14">
                  <c:v>Dec</c:v>
                </c:pt>
              </c:strCache>
            </c:strRef>
          </c:cat>
          <c:val>
            <c:numRef>
              <c:f>(TV_MX!$R$216:$T$216,TV_MX!$I$99:$T$99)</c:f>
              <c:numCache>
                <c:formatCode>0.0%</c:formatCode>
                <c:ptCount val="15"/>
                <c:pt idx="0">
                  <c:v>0.57894736842105265</c:v>
                </c:pt>
                <c:pt idx="1">
                  <c:v>0.56327985739750441</c:v>
                </c:pt>
                <c:pt idx="2">
                  <c:v>0.65200000000000002</c:v>
                </c:pt>
                <c:pt idx="3">
                  <c:v>0.66975308641975306</c:v>
                </c:pt>
                <c:pt idx="4">
                  <c:v>0.83064516129032262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CF3-418A-8506-826C8D4E9750}"/>
            </c:ext>
          </c:extLst>
        </c:ser>
        <c:ser>
          <c:idx val="1"/>
          <c:order val="1"/>
          <c:tx>
            <c:strRef>
              <c:f>TV_MX!$C$100:$H$100</c:f>
              <c:strCache>
                <c:ptCount val="6"/>
                <c:pt idx="0">
                  <c:v>     TV Line up guide</c:v>
                </c:pt>
              </c:strCache>
            </c:strRef>
          </c:tx>
          <c:spPr>
            <a:solidFill>
              <a:srgbClr val="F15628"/>
            </a:solidFill>
          </c:spPr>
          <c:invertIfNegative val="0"/>
          <c:dLbls>
            <c:spPr>
              <a:noFill/>
              <a:ln>
                <a:noFill/>
              </a:ln>
              <a:effectLst/>
            </c:sp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(TV_MX!$R$195:$T$195,TV_MX!$I$78:$T$78)</c:f>
              <c:strCache>
                <c:ptCount val="15"/>
                <c:pt idx="0">
                  <c:v>Oct</c:v>
                </c:pt>
                <c:pt idx="1">
                  <c:v>Nov</c:v>
                </c:pt>
                <c:pt idx="2">
                  <c:v>Dec</c:v>
                </c:pt>
                <c:pt idx="3">
                  <c:v>Jan</c:v>
                </c:pt>
                <c:pt idx="4">
                  <c:v>Feb</c:v>
                </c:pt>
                <c:pt idx="5">
                  <c:v>Mar</c:v>
                </c:pt>
                <c:pt idx="6">
                  <c:v>Apr</c:v>
                </c:pt>
                <c:pt idx="7">
                  <c:v>May</c:v>
                </c:pt>
                <c:pt idx="8">
                  <c:v>Jun</c:v>
                </c:pt>
                <c:pt idx="9">
                  <c:v>Jul</c:v>
                </c:pt>
                <c:pt idx="10">
                  <c:v>Aug</c:v>
                </c:pt>
                <c:pt idx="11">
                  <c:v>Sep</c:v>
                </c:pt>
                <c:pt idx="12">
                  <c:v>Oct</c:v>
                </c:pt>
                <c:pt idx="13">
                  <c:v>Nov</c:v>
                </c:pt>
                <c:pt idx="14">
                  <c:v>Dec</c:v>
                </c:pt>
              </c:strCache>
            </c:strRef>
          </c:cat>
          <c:val>
            <c:numRef>
              <c:f>(TV_MX!$R$217:$T$217,TV_MX!$I$100:$T$100)</c:f>
              <c:numCache>
                <c:formatCode>0.0%</c:formatCode>
                <c:ptCount val="15"/>
                <c:pt idx="0">
                  <c:v>0.2857142857142857</c:v>
                </c:pt>
                <c:pt idx="1">
                  <c:v>0.51111111111111107</c:v>
                </c:pt>
                <c:pt idx="2">
                  <c:v>0.26760563380281688</c:v>
                </c:pt>
                <c:pt idx="3">
                  <c:v>0.45121951219512196</c:v>
                </c:pt>
                <c:pt idx="4">
                  <c:v>0.61403508771929827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CF3-418A-8506-826C8D4E9750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847181024"/>
        <c:axId val="1847175264"/>
      </c:barChart>
      <c:catAx>
        <c:axId val="18471810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847175264"/>
        <c:crosses val="autoZero"/>
        <c:auto val="1"/>
        <c:lblAlgn val="ctr"/>
        <c:lblOffset val="100"/>
        <c:noMultiLvlLbl val="0"/>
      </c:catAx>
      <c:valAx>
        <c:axId val="1847175264"/>
        <c:scaling>
          <c:orientation val="minMax"/>
          <c:max val="0.8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847181024"/>
        <c:crosses val="autoZero"/>
        <c:crossBetween val="between"/>
        <c:majorUnit val="0.30000000000000004"/>
      </c:valAx>
    </c:plotArea>
    <c:legend>
      <c:legendPos val="b"/>
      <c:overlay val="0"/>
    </c:legend>
    <c:plotVisOnly val="1"/>
    <c:dispBlanksAs val="gap"/>
    <c:showDLblsOverMax val="0"/>
    <c:extLst/>
  </c:chart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13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TV_MX!$C$101</c:f>
              <c:strCache>
                <c:ptCount val="1"/>
                <c:pt idx="0">
                  <c:v>Avg. Session Duration (sec.)</c:v>
                </c:pt>
              </c:strCache>
            </c:strRef>
          </c:tx>
          <c:spPr>
            <a:ln w="28575" cap="rnd">
              <a:solidFill>
                <a:srgbClr val="F15628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(TV_MX!$R$195:$T$195,TV_MX!$I$78:$T$78)</c:f>
              <c:strCache>
                <c:ptCount val="15"/>
                <c:pt idx="0">
                  <c:v>Oct</c:v>
                </c:pt>
                <c:pt idx="1">
                  <c:v>Nov</c:v>
                </c:pt>
                <c:pt idx="2">
                  <c:v>Dec</c:v>
                </c:pt>
                <c:pt idx="3">
                  <c:v>Jan</c:v>
                </c:pt>
                <c:pt idx="4">
                  <c:v>Feb</c:v>
                </c:pt>
                <c:pt idx="5">
                  <c:v>Mar</c:v>
                </c:pt>
                <c:pt idx="6">
                  <c:v>Apr</c:v>
                </c:pt>
                <c:pt idx="7">
                  <c:v>May</c:v>
                </c:pt>
                <c:pt idx="8">
                  <c:v>Jun</c:v>
                </c:pt>
                <c:pt idx="9">
                  <c:v>Jul</c:v>
                </c:pt>
                <c:pt idx="10">
                  <c:v>Aug</c:v>
                </c:pt>
                <c:pt idx="11">
                  <c:v>Sep</c:v>
                </c:pt>
                <c:pt idx="12">
                  <c:v>Oct</c:v>
                </c:pt>
                <c:pt idx="13">
                  <c:v>Nov</c:v>
                </c:pt>
                <c:pt idx="14">
                  <c:v>Dec</c:v>
                </c:pt>
              </c:strCache>
            </c:strRef>
          </c:cat>
          <c:val>
            <c:numRef>
              <c:f>(TV_MX!$R$218:$T$218,TV_MX!$I$101:$T$101)</c:f>
              <c:numCache>
                <c:formatCode>_(* #,##0_);_(* \(#,##0\);_(* "-"_);_(@_)</c:formatCode>
                <c:ptCount val="15"/>
                <c:pt idx="0">
                  <c:v>1109</c:v>
                </c:pt>
                <c:pt idx="1">
                  <c:v>207</c:v>
                </c:pt>
                <c:pt idx="2">
                  <c:v>15</c:v>
                </c:pt>
                <c:pt idx="3">
                  <c:v>188</c:v>
                </c:pt>
                <c:pt idx="4">
                  <c:v>168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FEE-44F7-ABD0-EB98778BD87A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233601615"/>
        <c:axId val="233585295"/>
      </c:lineChart>
      <c:catAx>
        <c:axId val="23360161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233585295"/>
        <c:crosses val="autoZero"/>
        <c:auto val="1"/>
        <c:lblAlgn val="ctr"/>
        <c:lblOffset val="100"/>
        <c:noMultiLvlLbl val="0"/>
      </c:catAx>
      <c:valAx>
        <c:axId val="2335852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23360161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13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ko-KR"/>
              <a:t>Session</a:t>
            </a:r>
            <a:endParaRPr lang="ko-KR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 alt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2"/>
          <c:order val="1"/>
          <c:tx>
            <c:strRef>
              <c:f>Monitor_MX!$C$202:$H$202</c:f>
              <c:strCache>
                <c:ptCount val="6"/>
                <c:pt idx="0">
                  <c:v>          Organic</c:v>
                </c:pt>
              </c:strCache>
            </c:strRef>
          </c:tx>
          <c:spPr>
            <a:solidFill>
              <a:srgbClr val="F15628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(Monitor_MX!$R$192:$T$192,Monitor_MX!$I$73:$T$73)</c:f>
              <c:strCache>
                <c:ptCount val="15"/>
                <c:pt idx="0">
                  <c:v>Oct</c:v>
                </c:pt>
                <c:pt idx="1">
                  <c:v>Nov</c:v>
                </c:pt>
                <c:pt idx="2">
                  <c:v>Dec</c:v>
                </c:pt>
                <c:pt idx="3">
                  <c:v>Jan</c:v>
                </c:pt>
                <c:pt idx="4">
                  <c:v>Feb</c:v>
                </c:pt>
                <c:pt idx="5">
                  <c:v>Mar</c:v>
                </c:pt>
                <c:pt idx="6">
                  <c:v>Apr</c:v>
                </c:pt>
                <c:pt idx="7">
                  <c:v>May</c:v>
                </c:pt>
                <c:pt idx="8">
                  <c:v>Jun</c:v>
                </c:pt>
                <c:pt idx="9">
                  <c:v>Jul</c:v>
                </c:pt>
                <c:pt idx="10">
                  <c:v>Aug</c:v>
                </c:pt>
                <c:pt idx="11">
                  <c:v>Sep</c:v>
                </c:pt>
                <c:pt idx="12">
                  <c:v>Oct</c:v>
                </c:pt>
                <c:pt idx="13">
                  <c:v>Nov</c:v>
                </c:pt>
                <c:pt idx="14">
                  <c:v>Dec</c:v>
                </c:pt>
              </c:strCache>
            </c:strRef>
          </c:cat>
          <c:val>
            <c:numRef>
              <c:f>(Monitor_MX!$R$202:$T$202,Monitor_MX!$I$83:$T$83)</c:f>
              <c:numCache>
                <c:formatCode>_(* #,##0_);_(* \(#,##0\);_(* "-"_);_(@_)</c:formatCode>
                <c:ptCount val="15"/>
                <c:pt idx="1">
                  <c:v>4</c:v>
                </c:pt>
                <c:pt idx="2">
                  <c:v>2</c:v>
                </c:pt>
                <c:pt idx="3">
                  <c:v>3</c:v>
                </c:pt>
                <c:pt idx="4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2C9-4C54-BF83-11ACE1DD5D0A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axId val="1043298815"/>
        <c:axId val="1114422383"/>
      </c:barChart>
      <c:lineChart>
        <c:grouping val="standard"/>
        <c:varyColors val="0"/>
        <c:ser>
          <c:idx val="1"/>
          <c:order val="0"/>
          <c:tx>
            <c:strRef>
              <c:f>Monitor_MX!$C$199:$H$199</c:f>
              <c:strCache>
                <c:ptCount val="6"/>
                <c:pt idx="0">
                  <c:v>     Monitor Line up (Session)</c:v>
                </c:pt>
              </c:strCache>
            </c:strRef>
          </c:tx>
          <c:spPr>
            <a:ln w="28575" cap="rnd">
              <a:solidFill>
                <a:srgbClr val="5B6777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(Monitor_MX!$R$192:$T$192,Monitor_MX!$I$73:$T$73)</c:f>
              <c:strCache>
                <c:ptCount val="15"/>
                <c:pt idx="0">
                  <c:v>Oct</c:v>
                </c:pt>
                <c:pt idx="1">
                  <c:v>Nov</c:v>
                </c:pt>
                <c:pt idx="2">
                  <c:v>Dec</c:v>
                </c:pt>
                <c:pt idx="3">
                  <c:v>Jan</c:v>
                </c:pt>
                <c:pt idx="4">
                  <c:v>Feb</c:v>
                </c:pt>
                <c:pt idx="5">
                  <c:v>Mar</c:v>
                </c:pt>
                <c:pt idx="6">
                  <c:v>Apr</c:v>
                </c:pt>
                <c:pt idx="7">
                  <c:v>May</c:v>
                </c:pt>
                <c:pt idx="8">
                  <c:v>Jun</c:v>
                </c:pt>
                <c:pt idx="9">
                  <c:v>Jul</c:v>
                </c:pt>
                <c:pt idx="10">
                  <c:v>Aug</c:v>
                </c:pt>
                <c:pt idx="11">
                  <c:v>Sep</c:v>
                </c:pt>
                <c:pt idx="12">
                  <c:v>Oct</c:v>
                </c:pt>
                <c:pt idx="13">
                  <c:v>Nov</c:v>
                </c:pt>
                <c:pt idx="14">
                  <c:v>Dec</c:v>
                </c:pt>
              </c:strCache>
            </c:strRef>
          </c:cat>
          <c:val>
            <c:numRef>
              <c:f>(Monitor_MX!$R$199:$T$199,Monitor_MX!$I$80:$T$80)</c:f>
              <c:numCache>
                <c:formatCode>_(* #,##0_);_(* \(#,##0\);_(* "-"_);_(@_)</c:formatCode>
                <c:ptCount val="15"/>
                <c:pt idx="0">
                  <c:v>5</c:v>
                </c:pt>
                <c:pt idx="1">
                  <c:v>11</c:v>
                </c:pt>
                <c:pt idx="2">
                  <c:v>19</c:v>
                </c:pt>
                <c:pt idx="3">
                  <c:v>24</c:v>
                </c:pt>
                <c:pt idx="4">
                  <c:v>16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2C9-4C54-BF83-11ACE1DD5D0A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423902623"/>
        <c:axId val="1173180991"/>
      </c:lineChart>
      <c:catAx>
        <c:axId val="14239026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173180991"/>
        <c:crosses val="autoZero"/>
        <c:auto val="1"/>
        <c:lblAlgn val="ctr"/>
        <c:lblOffset val="100"/>
        <c:noMultiLvlLbl val="0"/>
      </c:catAx>
      <c:valAx>
        <c:axId val="1173180991"/>
        <c:scaling>
          <c:orientation val="minMax"/>
          <c:max val="20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423902623"/>
        <c:crosses val="autoZero"/>
        <c:crossBetween val="between"/>
        <c:majorUnit val="100"/>
      </c:valAx>
      <c:valAx>
        <c:axId val="1114422383"/>
        <c:scaling>
          <c:orientation val="minMax"/>
          <c:max val="30"/>
          <c:min val="0"/>
        </c:scaling>
        <c:delete val="0"/>
        <c:axPos val="r"/>
        <c:numFmt formatCode="_(* #,##0_);_(* \(#,##0\);_(* &quot;-&quot;_);_(@_)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043298815"/>
        <c:crosses val="max"/>
        <c:crossBetween val="between"/>
        <c:majorUnit val="30"/>
      </c:valAx>
      <c:catAx>
        <c:axId val="1043298815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114422383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13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ko-KR"/>
              <a:t>Page view per session</a:t>
            </a:r>
            <a:endParaRPr lang="ko-KR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 alt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Monitor_MX!$C$210:$H$210</c:f>
              <c:strCache>
                <c:ptCount val="6"/>
                <c:pt idx="0">
                  <c:v>     Monitor Line up guide (Page view per session)</c:v>
                </c:pt>
              </c:strCache>
            </c:strRef>
          </c:tx>
          <c:spPr>
            <a:solidFill>
              <a:srgbClr val="F15628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(Monitor_MX!$R$192:$T$192,Monitor_MX!$I$73:$T$73)</c:f>
              <c:strCache>
                <c:ptCount val="15"/>
                <c:pt idx="0">
                  <c:v>Oct</c:v>
                </c:pt>
                <c:pt idx="1">
                  <c:v>Nov</c:v>
                </c:pt>
                <c:pt idx="2">
                  <c:v>Dec</c:v>
                </c:pt>
                <c:pt idx="3">
                  <c:v>Jan</c:v>
                </c:pt>
                <c:pt idx="4">
                  <c:v>Feb</c:v>
                </c:pt>
                <c:pt idx="5">
                  <c:v>Mar</c:v>
                </c:pt>
                <c:pt idx="6">
                  <c:v>Apr</c:v>
                </c:pt>
                <c:pt idx="7">
                  <c:v>May</c:v>
                </c:pt>
                <c:pt idx="8">
                  <c:v>Jun</c:v>
                </c:pt>
                <c:pt idx="9">
                  <c:v>Jul</c:v>
                </c:pt>
                <c:pt idx="10">
                  <c:v>Aug</c:v>
                </c:pt>
                <c:pt idx="11">
                  <c:v>Sep</c:v>
                </c:pt>
                <c:pt idx="12">
                  <c:v>Oct</c:v>
                </c:pt>
                <c:pt idx="13">
                  <c:v>Nov</c:v>
                </c:pt>
                <c:pt idx="14">
                  <c:v>Dec</c:v>
                </c:pt>
              </c:strCache>
            </c:strRef>
          </c:cat>
          <c:val>
            <c:numRef>
              <c:f>(Monitor_MX!$R$210:$T$210,Monitor_MX!$I$91:$T$91)</c:f>
              <c:numCache>
                <c:formatCode>_-* #,##0.00_-;\-* #,##0.00_-;_-* "-"_-;_-@_-</c:formatCode>
                <c:ptCount val="15"/>
                <c:pt idx="0">
                  <c:v>1</c:v>
                </c:pt>
                <c:pt idx="1">
                  <c:v>0.72727272727272729</c:v>
                </c:pt>
                <c:pt idx="2">
                  <c:v>0.94736842105263153</c:v>
                </c:pt>
                <c:pt idx="3">
                  <c:v>0.75</c:v>
                </c:pt>
                <c:pt idx="4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E16-4A95-BAA8-61F6C590F1B4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414883039"/>
        <c:axId val="1011110415"/>
      </c:barChart>
      <c:catAx>
        <c:axId val="141488303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011110415"/>
        <c:crosses val="autoZero"/>
        <c:auto val="1"/>
        <c:lblAlgn val="ctr"/>
        <c:lblOffset val="100"/>
        <c:noMultiLvlLbl val="0"/>
      </c:catAx>
      <c:valAx>
        <c:axId val="1011110415"/>
        <c:scaling>
          <c:orientation val="minMax"/>
          <c:max val="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* #,##0.00_-;\-* #,##0.00_-;_-* &quot;-&quot;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414883039"/>
        <c:crosses val="autoZero"/>
        <c:crossBetween val="between"/>
        <c:majorUnit val="1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13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ko-KR"/>
              <a:t>Exit Rate</a:t>
            </a:r>
            <a:endParaRPr lang="ko-KR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 alt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Monitor_MX!$C$213:$H$213</c:f>
              <c:strCache>
                <c:ptCount val="6"/>
                <c:pt idx="0">
                  <c:v>     Micro</c:v>
                </c:pt>
              </c:strCache>
            </c:strRef>
          </c:tx>
          <c:spPr>
            <a:solidFill>
              <a:srgbClr val="5B6777"/>
            </a:solidFill>
            <a:ln>
              <a:noFill/>
            </a:ln>
            <a:effectLst/>
          </c:spPr>
          <c:invertIfNegative val="0"/>
          <c:cat>
            <c:strRef>
              <c:f>(Monitor_MX!$R$192:$T$192,Monitor_MX!$I$73:$T$73)</c:f>
              <c:strCache>
                <c:ptCount val="15"/>
                <c:pt idx="0">
                  <c:v>Oct</c:v>
                </c:pt>
                <c:pt idx="1">
                  <c:v>Nov</c:v>
                </c:pt>
                <c:pt idx="2">
                  <c:v>Dec</c:v>
                </c:pt>
                <c:pt idx="3">
                  <c:v>Jan</c:v>
                </c:pt>
                <c:pt idx="4">
                  <c:v>Feb</c:v>
                </c:pt>
                <c:pt idx="5">
                  <c:v>Mar</c:v>
                </c:pt>
                <c:pt idx="6">
                  <c:v>Apr</c:v>
                </c:pt>
                <c:pt idx="7">
                  <c:v>May</c:v>
                </c:pt>
                <c:pt idx="8">
                  <c:v>Jun</c:v>
                </c:pt>
                <c:pt idx="9">
                  <c:v>Jul</c:v>
                </c:pt>
                <c:pt idx="10">
                  <c:v>Aug</c:v>
                </c:pt>
                <c:pt idx="11">
                  <c:v>Sep</c:v>
                </c:pt>
                <c:pt idx="12">
                  <c:v>Oct</c:v>
                </c:pt>
                <c:pt idx="13">
                  <c:v>Nov</c:v>
                </c:pt>
                <c:pt idx="14">
                  <c:v>Dec</c:v>
                </c:pt>
              </c:strCache>
            </c:strRef>
          </c:cat>
          <c:val>
            <c:numRef>
              <c:f>(Monitor_MX!$R$213:$T$213,Monitor_MX!$I$94:$T$94)</c:f>
              <c:numCache>
                <c:formatCode>0.0%</c:formatCode>
                <c:ptCount val="15"/>
                <c:pt idx="0">
                  <c:v>0.84721266345492086</c:v>
                </c:pt>
                <c:pt idx="1">
                  <c:v>0.40180032733224225</c:v>
                </c:pt>
                <c:pt idx="2">
                  <c:v>0.34049871023215822</c:v>
                </c:pt>
                <c:pt idx="3">
                  <c:v>4.523328091065678E-2</c:v>
                </c:pt>
                <c:pt idx="4">
                  <c:v>0.434412265758092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72B-459A-A15D-3231674AF9EF}"/>
            </c:ext>
          </c:extLst>
        </c:ser>
        <c:ser>
          <c:idx val="1"/>
          <c:order val="1"/>
          <c:tx>
            <c:strRef>
              <c:f>Monitor_MX!$C$214</c:f>
              <c:strCache>
                <c:ptCount val="1"/>
                <c:pt idx="0">
                  <c:v>     Monitor Line up guide</c:v>
                </c:pt>
              </c:strCache>
            </c:strRef>
          </c:tx>
          <c:spPr>
            <a:solidFill>
              <a:srgbClr val="F15628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(Monitor_MX!$R$192:$T$192,Monitor_MX!$I$73:$T$73)</c:f>
              <c:strCache>
                <c:ptCount val="15"/>
                <c:pt idx="0">
                  <c:v>Oct</c:v>
                </c:pt>
                <c:pt idx="1">
                  <c:v>Nov</c:v>
                </c:pt>
                <c:pt idx="2">
                  <c:v>Dec</c:v>
                </c:pt>
                <c:pt idx="3">
                  <c:v>Jan</c:v>
                </c:pt>
                <c:pt idx="4">
                  <c:v>Feb</c:v>
                </c:pt>
                <c:pt idx="5">
                  <c:v>Mar</c:v>
                </c:pt>
                <c:pt idx="6">
                  <c:v>Apr</c:v>
                </c:pt>
                <c:pt idx="7">
                  <c:v>May</c:v>
                </c:pt>
                <c:pt idx="8">
                  <c:v>Jun</c:v>
                </c:pt>
                <c:pt idx="9">
                  <c:v>Jul</c:v>
                </c:pt>
                <c:pt idx="10">
                  <c:v>Aug</c:v>
                </c:pt>
                <c:pt idx="11">
                  <c:v>Sep</c:v>
                </c:pt>
                <c:pt idx="12">
                  <c:v>Oct</c:v>
                </c:pt>
                <c:pt idx="13">
                  <c:v>Nov</c:v>
                </c:pt>
                <c:pt idx="14">
                  <c:v>Dec</c:v>
                </c:pt>
              </c:strCache>
            </c:strRef>
          </c:cat>
          <c:val>
            <c:numRef>
              <c:f>(Monitor_MX!$R$214:$T$214,Monitor_MX!$I$95:$T$95)</c:f>
              <c:numCache>
                <c:formatCode>0.0%</c:formatCode>
                <c:ptCount val="15"/>
                <c:pt idx="0">
                  <c:v>0.6</c:v>
                </c:pt>
                <c:pt idx="1">
                  <c:v>0.45454545454545453</c:v>
                </c:pt>
                <c:pt idx="2">
                  <c:v>0.52631578947368418</c:v>
                </c:pt>
                <c:pt idx="3">
                  <c:v>0.41666666666666669</c:v>
                </c:pt>
                <c:pt idx="4">
                  <c:v>0.75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72B-459A-A15D-3231674AF9E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25214207"/>
        <c:axId val="1017066511"/>
      </c:barChart>
      <c:catAx>
        <c:axId val="11252142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017066511"/>
        <c:crosses val="autoZero"/>
        <c:auto val="1"/>
        <c:lblAlgn val="ctr"/>
        <c:lblOffset val="100"/>
        <c:noMultiLvlLbl val="0"/>
      </c:catAx>
      <c:valAx>
        <c:axId val="1017066511"/>
        <c:scaling>
          <c:orientation val="minMax"/>
          <c:max val="0.9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125214207"/>
        <c:crosses val="autoZero"/>
        <c:crossBetween val="between"/>
        <c:majorUnit val="0.30000000000000004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13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ko-KR"/>
              <a:t>Total Click per Session</a:t>
            </a:r>
            <a:r>
              <a:rPr lang="en-US" altLang="ko-KR" baseline="0"/>
              <a:t> on Monitor Line up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Monitor_MX!$C$174:$H$174</c:f>
              <c:strCache>
                <c:ptCount val="6"/>
                <c:pt idx="0">
                  <c:v>     Total Click per Session on Monitor Line up</c:v>
                </c:pt>
              </c:strCache>
            </c:strRef>
          </c:tx>
          <c:spPr>
            <a:solidFill>
              <a:srgbClr val="F15628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(Monitor_MX!$R$192:$T$192,Monitor_MX!$I$73:$T$73)</c:f>
              <c:strCache>
                <c:ptCount val="15"/>
                <c:pt idx="0">
                  <c:v>Oct</c:v>
                </c:pt>
                <c:pt idx="1">
                  <c:v>Nov</c:v>
                </c:pt>
                <c:pt idx="2">
                  <c:v>Dec</c:v>
                </c:pt>
                <c:pt idx="3">
                  <c:v>Jan</c:v>
                </c:pt>
                <c:pt idx="4">
                  <c:v>Feb</c:v>
                </c:pt>
                <c:pt idx="5">
                  <c:v>Mar</c:v>
                </c:pt>
                <c:pt idx="6">
                  <c:v>Apr</c:v>
                </c:pt>
                <c:pt idx="7">
                  <c:v>May</c:v>
                </c:pt>
                <c:pt idx="8">
                  <c:v>Jun</c:v>
                </c:pt>
                <c:pt idx="9">
                  <c:v>Jul</c:v>
                </c:pt>
                <c:pt idx="10">
                  <c:v>Aug</c:v>
                </c:pt>
                <c:pt idx="11">
                  <c:v>Sep</c:v>
                </c:pt>
                <c:pt idx="12">
                  <c:v>Oct</c:v>
                </c:pt>
                <c:pt idx="13">
                  <c:v>Nov</c:v>
                </c:pt>
                <c:pt idx="14">
                  <c:v>Dec</c:v>
                </c:pt>
              </c:strCache>
            </c:strRef>
          </c:cat>
          <c:val>
            <c:numRef>
              <c:f>(Monitor_MX!$R$293:$T$293,Monitor_MX!$I$174:$T$174)</c:f>
              <c:numCache>
                <c:formatCode>_-* #,##0.00_-;\-* #,##0.00_-;_-* "-"_-;_-@_-</c:formatCode>
                <c:ptCount val="15"/>
                <c:pt idx="0">
                  <c:v>6.6</c:v>
                </c:pt>
                <c:pt idx="1">
                  <c:v>1.0909090909090908</c:v>
                </c:pt>
                <c:pt idx="2">
                  <c:v>1.263157894736842</c:v>
                </c:pt>
                <c:pt idx="3">
                  <c:v>1.4583333333333333</c:v>
                </c:pt>
                <c:pt idx="4">
                  <c:v>1.4375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CCE-445F-8134-E7A4363B7E7A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2101048335"/>
        <c:axId val="2101710639"/>
      </c:barChart>
      <c:catAx>
        <c:axId val="210104833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2101710639"/>
        <c:crosses val="autoZero"/>
        <c:auto val="1"/>
        <c:lblAlgn val="ctr"/>
        <c:lblOffset val="100"/>
        <c:noMultiLvlLbl val="0"/>
      </c:catAx>
      <c:valAx>
        <c:axId val="21017106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* #,##0.00_-;\-* #,##0.00_-;_-* &quot;-&quot;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2101048335"/>
        <c:crosses val="autoZero"/>
        <c:crossBetween val="between"/>
        <c:majorUnit val="3.5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14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Monitor_MX!$C$294:$H$294</c:f>
              <c:strCache>
                <c:ptCount val="6"/>
                <c:pt idx="0">
                  <c:v>     Contents Click per Session on Monitor Line up</c:v>
                </c:pt>
              </c:strCache>
            </c:strRef>
          </c:tx>
          <c:spPr>
            <a:solidFill>
              <a:srgbClr val="F15628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(Monitor_MX!$R$192:$T$192,Monitor_MX!$I$73:$T$73)</c:f>
              <c:strCache>
                <c:ptCount val="15"/>
                <c:pt idx="0">
                  <c:v>Oct</c:v>
                </c:pt>
                <c:pt idx="1">
                  <c:v>Nov</c:v>
                </c:pt>
                <c:pt idx="2">
                  <c:v>Dec</c:v>
                </c:pt>
                <c:pt idx="3">
                  <c:v>Jan</c:v>
                </c:pt>
                <c:pt idx="4">
                  <c:v>Feb</c:v>
                </c:pt>
                <c:pt idx="5">
                  <c:v>Mar</c:v>
                </c:pt>
                <c:pt idx="6">
                  <c:v>Apr</c:v>
                </c:pt>
                <c:pt idx="7">
                  <c:v>May</c:v>
                </c:pt>
                <c:pt idx="8">
                  <c:v>Jun</c:v>
                </c:pt>
                <c:pt idx="9">
                  <c:v>Jul</c:v>
                </c:pt>
                <c:pt idx="10">
                  <c:v>Aug</c:v>
                </c:pt>
                <c:pt idx="11">
                  <c:v>Sep</c:v>
                </c:pt>
                <c:pt idx="12">
                  <c:v>Oct</c:v>
                </c:pt>
                <c:pt idx="13">
                  <c:v>Nov</c:v>
                </c:pt>
                <c:pt idx="14">
                  <c:v>Dec</c:v>
                </c:pt>
              </c:strCache>
            </c:strRef>
          </c:cat>
          <c:val>
            <c:numRef>
              <c:f>(Monitor_MX!$R$294:$T$294,Monitor_MX!$I$175:$T$175)</c:f>
              <c:numCache>
                <c:formatCode>0.00</c:formatCode>
                <c:ptCount val="15"/>
                <c:pt idx="0">
                  <c:v>0.2</c:v>
                </c:pt>
                <c:pt idx="1">
                  <c:v>0.54545454545454541</c:v>
                </c:pt>
                <c:pt idx="2">
                  <c:v>0.21052631578947367</c:v>
                </c:pt>
                <c:pt idx="3">
                  <c:v>0.45833333333333331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6BA-4345-9B53-624822A9883A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426196959"/>
        <c:axId val="1414583055"/>
      </c:barChart>
      <c:catAx>
        <c:axId val="4261969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414583055"/>
        <c:crosses val="autoZero"/>
        <c:auto val="1"/>
        <c:lblAlgn val="ctr"/>
        <c:lblOffset val="100"/>
        <c:noMultiLvlLbl val="0"/>
      </c:catAx>
      <c:valAx>
        <c:axId val="14145830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426196959"/>
        <c:crosses val="autoZero"/>
        <c:crossBetween val="between"/>
        <c:majorUnit val="0.30000000000000004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14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ko-KR"/>
              <a:t>PLP Conversion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Monitor_MX!$C$298</c:f>
              <c:strCache>
                <c:ptCount val="1"/>
                <c:pt idx="0">
                  <c:v>PLP Conversion</c:v>
                </c:pt>
              </c:strCache>
            </c:strRef>
          </c:tx>
          <c:spPr>
            <a:solidFill>
              <a:srgbClr val="F15628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(Monitor_MX!$R$192:$T$192,Monitor_MX!$I$73:$T$73)</c:f>
              <c:strCache>
                <c:ptCount val="15"/>
                <c:pt idx="0">
                  <c:v>Oct</c:v>
                </c:pt>
                <c:pt idx="1">
                  <c:v>Nov</c:v>
                </c:pt>
                <c:pt idx="2">
                  <c:v>Dec</c:v>
                </c:pt>
                <c:pt idx="3">
                  <c:v>Jan</c:v>
                </c:pt>
                <c:pt idx="4">
                  <c:v>Feb</c:v>
                </c:pt>
                <c:pt idx="5">
                  <c:v>Mar</c:v>
                </c:pt>
                <c:pt idx="6">
                  <c:v>Apr</c:v>
                </c:pt>
                <c:pt idx="7">
                  <c:v>May</c:v>
                </c:pt>
                <c:pt idx="8">
                  <c:v>Jun</c:v>
                </c:pt>
                <c:pt idx="9">
                  <c:v>Jul</c:v>
                </c:pt>
                <c:pt idx="10">
                  <c:v>Aug</c:v>
                </c:pt>
                <c:pt idx="11">
                  <c:v>Sep</c:v>
                </c:pt>
                <c:pt idx="12">
                  <c:v>Oct</c:v>
                </c:pt>
                <c:pt idx="13">
                  <c:v>Nov</c:v>
                </c:pt>
                <c:pt idx="14">
                  <c:v>Dec</c:v>
                </c:pt>
              </c:strCache>
            </c:strRef>
          </c:cat>
          <c:val>
            <c:numRef>
              <c:f>(Monitor_MX!$R$298:$T$298,Monitor_MX!$I$179:$T$179)</c:f>
              <c:numCache>
                <c:formatCode>0.00%</c:formatCode>
                <c:ptCount val="15"/>
                <c:pt idx="0">
                  <c:v>0</c:v>
                </c:pt>
                <c:pt idx="1">
                  <c:v>0.1</c:v>
                </c:pt>
                <c:pt idx="2">
                  <c:v>0.23529411764705882</c:v>
                </c:pt>
                <c:pt idx="3">
                  <c:v>0.19047619047619047</c:v>
                </c:pt>
                <c:pt idx="4">
                  <c:v>0.2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582-404B-8BB1-B4D34252AACE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404165903"/>
        <c:axId val="434323967"/>
      </c:barChart>
      <c:catAx>
        <c:axId val="404165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434323967"/>
        <c:crosses val="autoZero"/>
        <c:auto val="1"/>
        <c:lblAlgn val="ctr"/>
        <c:lblOffset val="100"/>
        <c:noMultiLvlLbl val="0"/>
      </c:catAx>
      <c:valAx>
        <c:axId val="434323967"/>
        <c:scaling>
          <c:orientation val="minMax"/>
          <c:max val="0.60000000000000009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404165903"/>
        <c:crosses val="autoZero"/>
        <c:crossBetween val="between"/>
        <c:majorUnit val="0.30000000000000004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14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Monitor_MX!$C$299</c:f>
              <c:strCache>
                <c:ptCount val="1"/>
                <c:pt idx="0">
                  <c:v>Product Conversion</c:v>
                </c:pt>
              </c:strCache>
            </c:strRef>
          </c:tx>
          <c:spPr>
            <a:solidFill>
              <a:srgbClr val="F15628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(Monitor_MX!$R$192:$T$192,Monitor_MX!$I$73:$T$73)</c:f>
              <c:strCache>
                <c:ptCount val="15"/>
                <c:pt idx="0">
                  <c:v>Oct</c:v>
                </c:pt>
                <c:pt idx="1">
                  <c:v>Nov</c:v>
                </c:pt>
                <c:pt idx="2">
                  <c:v>Dec</c:v>
                </c:pt>
                <c:pt idx="3">
                  <c:v>Jan</c:v>
                </c:pt>
                <c:pt idx="4">
                  <c:v>Feb</c:v>
                </c:pt>
                <c:pt idx="5">
                  <c:v>Mar</c:v>
                </c:pt>
                <c:pt idx="6">
                  <c:v>Apr</c:v>
                </c:pt>
                <c:pt idx="7">
                  <c:v>May</c:v>
                </c:pt>
                <c:pt idx="8">
                  <c:v>Jun</c:v>
                </c:pt>
                <c:pt idx="9">
                  <c:v>Jul</c:v>
                </c:pt>
                <c:pt idx="10">
                  <c:v>Aug</c:v>
                </c:pt>
                <c:pt idx="11">
                  <c:v>Sep</c:v>
                </c:pt>
                <c:pt idx="12">
                  <c:v>Oct</c:v>
                </c:pt>
                <c:pt idx="13">
                  <c:v>Nov</c:v>
                </c:pt>
                <c:pt idx="14">
                  <c:v>Dec</c:v>
                </c:pt>
              </c:strCache>
            </c:strRef>
          </c:cat>
          <c:val>
            <c:numRef>
              <c:f>(Monitor_MX!$R$299:$T$299,Monitor_MX!$I$180:$T$180)</c:f>
              <c:numCache>
                <c:formatCode>0.00%</c:formatCode>
                <c:ptCount val="15"/>
                <c:pt idx="0">
                  <c:v>0</c:v>
                </c:pt>
                <c:pt idx="1">
                  <c:v>0.1</c:v>
                </c:pt>
                <c:pt idx="2">
                  <c:v>0</c:v>
                </c:pt>
                <c:pt idx="3">
                  <c:v>9.5238095238095233E-2</c:v>
                </c:pt>
                <c:pt idx="4">
                  <c:v>0.13333333333333333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ACF-4997-9898-EAD01E030BEA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827387071"/>
        <c:axId val="1011109999"/>
      </c:barChart>
      <c:catAx>
        <c:axId val="182738707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011109999"/>
        <c:crosses val="autoZero"/>
        <c:auto val="1"/>
        <c:lblAlgn val="ctr"/>
        <c:lblOffset val="100"/>
        <c:noMultiLvlLbl val="0"/>
      </c:catAx>
      <c:valAx>
        <c:axId val="1011109999"/>
        <c:scaling>
          <c:orientation val="minMax"/>
          <c:max val="0.60000000000000009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827387071"/>
        <c:crosses val="autoZero"/>
        <c:crossBetween val="between"/>
        <c:majorUnit val="0.30000000000000004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14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Monitor_MX!$C$303</c:f>
              <c:strCache>
                <c:ptCount val="1"/>
                <c:pt idx="0">
                  <c:v>Purchase Intent Conversion</c:v>
                </c:pt>
              </c:strCache>
            </c:strRef>
          </c:tx>
          <c:spPr>
            <a:solidFill>
              <a:srgbClr val="F15628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(Monitor_MX!$R$192:$T$192,Monitor_MX!$I$73:$T$73)</c:f>
              <c:strCache>
                <c:ptCount val="15"/>
                <c:pt idx="0">
                  <c:v>Oct</c:v>
                </c:pt>
                <c:pt idx="1">
                  <c:v>Nov</c:v>
                </c:pt>
                <c:pt idx="2">
                  <c:v>Dec</c:v>
                </c:pt>
                <c:pt idx="3">
                  <c:v>Jan</c:v>
                </c:pt>
                <c:pt idx="4">
                  <c:v>Feb</c:v>
                </c:pt>
                <c:pt idx="5">
                  <c:v>Mar</c:v>
                </c:pt>
                <c:pt idx="6">
                  <c:v>Apr</c:v>
                </c:pt>
                <c:pt idx="7">
                  <c:v>May</c:v>
                </c:pt>
                <c:pt idx="8">
                  <c:v>Jun</c:v>
                </c:pt>
                <c:pt idx="9">
                  <c:v>Jul</c:v>
                </c:pt>
                <c:pt idx="10">
                  <c:v>Aug</c:v>
                </c:pt>
                <c:pt idx="11">
                  <c:v>Sep</c:v>
                </c:pt>
                <c:pt idx="12">
                  <c:v>Oct</c:v>
                </c:pt>
                <c:pt idx="13">
                  <c:v>Nov</c:v>
                </c:pt>
                <c:pt idx="14">
                  <c:v>Dec</c:v>
                </c:pt>
              </c:strCache>
            </c:strRef>
          </c:cat>
          <c:val>
            <c:numRef>
              <c:f>(Monitor_MX!$R$303:$T$303,Monitor_MX!$I$185:$T$185)</c:f>
              <c:numCache>
                <c:formatCode>0.00%</c:formatCode>
                <c:ptCount val="15"/>
                <c:pt idx="0">
                  <c:v>0</c:v>
                </c:pt>
                <c:pt idx="1">
                  <c:v>0</c:v>
                </c:pt>
                <c:pt idx="2">
                  <c:v>5.8823529411764705E-2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590-4A98-8340-8BC93D2640A4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2095793407"/>
        <c:axId val="1173182655"/>
      </c:barChart>
      <c:catAx>
        <c:axId val="20957934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173182655"/>
        <c:crosses val="autoZero"/>
        <c:auto val="1"/>
        <c:lblAlgn val="ctr"/>
        <c:lblOffset val="100"/>
        <c:noMultiLvlLbl val="0"/>
      </c:catAx>
      <c:valAx>
        <c:axId val="1173182655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2095793407"/>
        <c:crosses val="autoZero"/>
        <c:crossBetween val="between"/>
        <c:majorUnit val="4.0000000000000008E-2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14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Monitor_MX!$C$96</c:f>
              <c:strCache>
                <c:ptCount val="1"/>
                <c:pt idx="0">
                  <c:v>Avg. Session Duration (sec.)</c:v>
                </c:pt>
              </c:strCache>
            </c:strRef>
          </c:tx>
          <c:spPr>
            <a:ln w="28575" cap="rnd">
              <a:solidFill>
                <a:srgbClr val="F15628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(Monitor_MX!$R$192:$T$192,Monitor_MX!$I$73:$T$73)</c:f>
              <c:strCache>
                <c:ptCount val="15"/>
                <c:pt idx="0">
                  <c:v>Oct</c:v>
                </c:pt>
                <c:pt idx="1">
                  <c:v>Nov</c:v>
                </c:pt>
                <c:pt idx="2">
                  <c:v>Dec</c:v>
                </c:pt>
                <c:pt idx="3">
                  <c:v>Jan</c:v>
                </c:pt>
                <c:pt idx="4">
                  <c:v>Feb</c:v>
                </c:pt>
                <c:pt idx="5">
                  <c:v>Mar</c:v>
                </c:pt>
                <c:pt idx="6">
                  <c:v>Apr</c:v>
                </c:pt>
                <c:pt idx="7">
                  <c:v>May</c:v>
                </c:pt>
                <c:pt idx="8">
                  <c:v>Jun</c:v>
                </c:pt>
                <c:pt idx="9">
                  <c:v>Jul</c:v>
                </c:pt>
                <c:pt idx="10">
                  <c:v>Aug</c:v>
                </c:pt>
                <c:pt idx="11">
                  <c:v>Sep</c:v>
                </c:pt>
                <c:pt idx="12">
                  <c:v>Oct</c:v>
                </c:pt>
                <c:pt idx="13">
                  <c:v>Nov</c:v>
                </c:pt>
                <c:pt idx="14">
                  <c:v>Dec</c:v>
                </c:pt>
              </c:strCache>
            </c:strRef>
          </c:cat>
          <c:val>
            <c:numRef>
              <c:f>(Monitor_MX!$R$215:$T$215,Monitor_MX!$I$96:$T$96)</c:f>
              <c:numCache>
                <c:formatCode>_(* #,##0_);_(* \(#,##0\);_(* "-"_);_(@_)</c:formatCode>
                <c:ptCount val="15"/>
                <c:pt idx="0">
                  <c:v>1440</c:v>
                </c:pt>
                <c:pt idx="1">
                  <c:v>218</c:v>
                </c:pt>
                <c:pt idx="2">
                  <c:v>95</c:v>
                </c:pt>
                <c:pt idx="3">
                  <c:v>42</c:v>
                </c:pt>
                <c:pt idx="4">
                  <c:v>69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A42-4D6F-9AB4-217EB1E8C571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698307136"/>
        <c:axId val="698317696"/>
      </c:lineChart>
      <c:catAx>
        <c:axId val="6983071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698317696"/>
        <c:crosses val="autoZero"/>
        <c:auto val="1"/>
        <c:lblAlgn val="ctr"/>
        <c:lblOffset val="100"/>
        <c:noMultiLvlLbl val="0"/>
      </c:catAx>
      <c:valAx>
        <c:axId val="6983176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69830713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14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TV_NL!$C$295</c:f>
              <c:strCache>
                <c:ptCount val="1"/>
                <c:pt idx="0">
                  <c:v>     Contents Click per Session on TV Line up</c:v>
                </c:pt>
              </c:strCache>
            </c:strRef>
          </c:tx>
          <c:spPr>
            <a:solidFill>
              <a:srgbClr val="F15628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(TV_NL!$R$195:$T$195,TV_NL!$I$78:$T$78)</c:f>
              <c:strCache>
                <c:ptCount val="15"/>
                <c:pt idx="0">
                  <c:v>Oct</c:v>
                </c:pt>
                <c:pt idx="1">
                  <c:v>Nov</c:v>
                </c:pt>
                <c:pt idx="2">
                  <c:v>Dec</c:v>
                </c:pt>
                <c:pt idx="3">
                  <c:v>Jan</c:v>
                </c:pt>
                <c:pt idx="4">
                  <c:v>Feb</c:v>
                </c:pt>
                <c:pt idx="5">
                  <c:v>Mar</c:v>
                </c:pt>
                <c:pt idx="6">
                  <c:v>Apr</c:v>
                </c:pt>
                <c:pt idx="7">
                  <c:v>May</c:v>
                </c:pt>
                <c:pt idx="8">
                  <c:v>Jun</c:v>
                </c:pt>
                <c:pt idx="9">
                  <c:v>Jul</c:v>
                </c:pt>
                <c:pt idx="10">
                  <c:v>Aug</c:v>
                </c:pt>
                <c:pt idx="11">
                  <c:v>Sep</c:v>
                </c:pt>
                <c:pt idx="12">
                  <c:v>Oct</c:v>
                </c:pt>
                <c:pt idx="13">
                  <c:v>Nov</c:v>
                </c:pt>
                <c:pt idx="14">
                  <c:v>Dec</c:v>
                </c:pt>
              </c:strCache>
            </c:strRef>
          </c:cat>
          <c:val>
            <c:numRef>
              <c:f>(TV_NL!$R$295:$T$295,TV_NL!$I$178:$T$178)</c:f>
              <c:numCache>
                <c:formatCode>0.00</c:formatCode>
                <c:ptCount val="15"/>
                <c:pt idx="1">
                  <c:v>0.2</c:v>
                </c:pt>
                <c:pt idx="2">
                  <c:v>0.875</c:v>
                </c:pt>
                <c:pt idx="3">
                  <c:v>0.9285714285714286</c:v>
                </c:pt>
                <c:pt idx="4">
                  <c:v>0.93939393939393945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5AE-4468-8A97-E7896C68D45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68883823"/>
        <c:axId val="413634143"/>
      </c:barChart>
      <c:catAx>
        <c:axId val="11688838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413634143"/>
        <c:crosses val="autoZero"/>
        <c:auto val="1"/>
        <c:lblAlgn val="ctr"/>
        <c:lblOffset val="100"/>
        <c:noMultiLvlLbl val="0"/>
      </c:catAx>
      <c:valAx>
        <c:axId val="413634143"/>
        <c:scaling>
          <c:orientation val="minMax"/>
          <c:max val="2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* #,##0.00_-;\-* #,##0.00_-;_-* &quot;-&quot;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168883823"/>
        <c:crosses val="autoZero"/>
        <c:crossBetween val="between"/>
        <c:majorUnit val="1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14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TV_NL!$C$299</c:f>
              <c:strCache>
                <c:ptCount val="1"/>
                <c:pt idx="0">
                  <c:v>PLP Conversion</c:v>
                </c:pt>
              </c:strCache>
            </c:strRef>
          </c:tx>
          <c:spPr>
            <a:solidFill>
              <a:srgbClr val="F15628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(TV_NL!$R$195:$T$195,TV_NL!$I$78:$T$78)</c:f>
              <c:strCache>
                <c:ptCount val="15"/>
                <c:pt idx="0">
                  <c:v>Oct</c:v>
                </c:pt>
                <c:pt idx="1">
                  <c:v>Nov</c:v>
                </c:pt>
                <c:pt idx="2">
                  <c:v>Dec</c:v>
                </c:pt>
                <c:pt idx="3">
                  <c:v>Jan</c:v>
                </c:pt>
                <c:pt idx="4">
                  <c:v>Feb</c:v>
                </c:pt>
                <c:pt idx="5">
                  <c:v>Mar</c:v>
                </c:pt>
                <c:pt idx="6">
                  <c:v>Apr</c:v>
                </c:pt>
                <c:pt idx="7">
                  <c:v>May</c:v>
                </c:pt>
                <c:pt idx="8">
                  <c:v>Jun</c:v>
                </c:pt>
                <c:pt idx="9">
                  <c:v>Jul</c:v>
                </c:pt>
                <c:pt idx="10">
                  <c:v>Aug</c:v>
                </c:pt>
                <c:pt idx="11">
                  <c:v>Sep</c:v>
                </c:pt>
                <c:pt idx="12">
                  <c:v>Oct</c:v>
                </c:pt>
                <c:pt idx="13">
                  <c:v>Nov</c:v>
                </c:pt>
                <c:pt idx="14">
                  <c:v>Dec</c:v>
                </c:pt>
              </c:strCache>
            </c:strRef>
          </c:cat>
          <c:val>
            <c:numRef>
              <c:f>(TV_NL!$R$299:$T$299,TV_NL!$I$182:$T$182)</c:f>
              <c:numCache>
                <c:formatCode>0.00%</c:formatCode>
                <c:ptCount val="15"/>
                <c:pt idx="1">
                  <c:v>0.2</c:v>
                </c:pt>
                <c:pt idx="2">
                  <c:v>1</c:v>
                </c:pt>
                <c:pt idx="3">
                  <c:v>0.32</c:v>
                </c:pt>
                <c:pt idx="4">
                  <c:v>0.44827586206896552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618-46C2-8CDE-6C60357113DF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045622639"/>
        <c:axId val="1119779679"/>
      </c:barChart>
      <c:catAx>
        <c:axId val="104562263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119779679"/>
        <c:crosses val="autoZero"/>
        <c:auto val="1"/>
        <c:lblAlgn val="ctr"/>
        <c:lblOffset val="100"/>
        <c:noMultiLvlLbl val="0"/>
      </c:catAx>
      <c:valAx>
        <c:axId val="1119779679"/>
        <c:scaling>
          <c:orientation val="minMax"/>
          <c:max val="0.60000000000000009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045622639"/>
        <c:crosses val="autoZero"/>
        <c:crossBetween val="between"/>
        <c:majorUnit val="0.2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14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TV_NL!$C$300</c:f>
              <c:strCache>
                <c:ptCount val="1"/>
                <c:pt idx="0">
                  <c:v>Product Conversion</c:v>
                </c:pt>
              </c:strCache>
            </c:strRef>
          </c:tx>
          <c:spPr>
            <a:solidFill>
              <a:srgbClr val="F15628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(TV_NL!$R$195:$T$195,TV_NL!$I$78:$T$78)</c:f>
              <c:strCache>
                <c:ptCount val="15"/>
                <c:pt idx="0">
                  <c:v>Oct</c:v>
                </c:pt>
                <c:pt idx="1">
                  <c:v>Nov</c:v>
                </c:pt>
                <c:pt idx="2">
                  <c:v>Dec</c:v>
                </c:pt>
                <c:pt idx="3">
                  <c:v>Jan</c:v>
                </c:pt>
                <c:pt idx="4">
                  <c:v>Feb</c:v>
                </c:pt>
                <c:pt idx="5">
                  <c:v>Mar</c:v>
                </c:pt>
                <c:pt idx="6">
                  <c:v>Apr</c:v>
                </c:pt>
                <c:pt idx="7">
                  <c:v>May</c:v>
                </c:pt>
                <c:pt idx="8">
                  <c:v>Jun</c:v>
                </c:pt>
                <c:pt idx="9">
                  <c:v>Jul</c:v>
                </c:pt>
                <c:pt idx="10">
                  <c:v>Aug</c:v>
                </c:pt>
                <c:pt idx="11">
                  <c:v>Sep</c:v>
                </c:pt>
                <c:pt idx="12">
                  <c:v>Oct</c:v>
                </c:pt>
                <c:pt idx="13">
                  <c:v>Nov</c:v>
                </c:pt>
                <c:pt idx="14">
                  <c:v>Dec</c:v>
                </c:pt>
              </c:strCache>
            </c:strRef>
          </c:cat>
          <c:val>
            <c:numRef>
              <c:f>(TV_NL!$R$300:$T$300,TV_NL!$I$183:$T$183)</c:f>
              <c:numCache>
                <c:formatCode>0.00%</c:formatCode>
                <c:ptCount val="15"/>
                <c:pt idx="1">
                  <c:v>0.2</c:v>
                </c:pt>
                <c:pt idx="2">
                  <c:v>0.14285714285714285</c:v>
                </c:pt>
                <c:pt idx="3">
                  <c:v>0.16</c:v>
                </c:pt>
                <c:pt idx="4">
                  <c:v>0.27586206896551724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0E0-45CF-AB5F-27E13291CA4F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404165903"/>
        <c:axId val="1018622735"/>
      </c:barChart>
      <c:catAx>
        <c:axId val="404165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018622735"/>
        <c:crosses val="autoZero"/>
        <c:auto val="1"/>
        <c:lblAlgn val="ctr"/>
        <c:lblOffset val="100"/>
        <c:noMultiLvlLbl val="0"/>
      </c:catAx>
      <c:valAx>
        <c:axId val="1018622735"/>
        <c:scaling>
          <c:orientation val="minMax"/>
          <c:max val="0.60000000000000009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404165903"/>
        <c:crosses val="autoZero"/>
        <c:crossBetween val="between"/>
        <c:majorUnit val="0.2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14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TV_NL!$C$304</c:f>
              <c:strCache>
                <c:ptCount val="1"/>
                <c:pt idx="0">
                  <c:v>Purchase Intent Conversion</c:v>
                </c:pt>
              </c:strCache>
            </c:strRef>
          </c:tx>
          <c:spPr>
            <a:solidFill>
              <a:srgbClr val="F15628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(TV_NL!$R$195:$T$195,TV_NL!$I$78:$T$78)</c:f>
              <c:strCache>
                <c:ptCount val="15"/>
                <c:pt idx="0">
                  <c:v>Oct</c:v>
                </c:pt>
                <c:pt idx="1">
                  <c:v>Nov</c:v>
                </c:pt>
                <c:pt idx="2">
                  <c:v>Dec</c:v>
                </c:pt>
                <c:pt idx="3">
                  <c:v>Jan</c:v>
                </c:pt>
                <c:pt idx="4">
                  <c:v>Feb</c:v>
                </c:pt>
                <c:pt idx="5">
                  <c:v>Mar</c:v>
                </c:pt>
                <c:pt idx="6">
                  <c:v>Apr</c:v>
                </c:pt>
                <c:pt idx="7">
                  <c:v>May</c:v>
                </c:pt>
                <c:pt idx="8">
                  <c:v>Jun</c:v>
                </c:pt>
                <c:pt idx="9">
                  <c:v>Jul</c:v>
                </c:pt>
                <c:pt idx="10">
                  <c:v>Aug</c:v>
                </c:pt>
                <c:pt idx="11">
                  <c:v>Sep</c:v>
                </c:pt>
                <c:pt idx="12">
                  <c:v>Oct</c:v>
                </c:pt>
                <c:pt idx="13">
                  <c:v>Nov</c:v>
                </c:pt>
                <c:pt idx="14">
                  <c:v>Dec</c:v>
                </c:pt>
              </c:strCache>
            </c:strRef>
          </c:cat>
          <c:val>
            <c:numRef>
              <c:f>(TV_NL!$R$305:$T$305,TV_NL!$I$188:$T$188)</c:f>
              <c:numCache>
                <c:formatCode>0.00%</c:formatCode>
                <c:ptCount val="15"/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3.4482758620689655E-2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3C0-484E-A4DA-B0E95F4C71E9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413914463"/>
        <c:axId val="1009796495"/>
      </c:barChart>
      <c:catAx>
        <c:axId val="4139144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009796495"/>
        <c:crosses val="autoZero"/>
        <c:auto val="1"/>
        <c:lblAlgn val="ctr"/>
        <c:lblOffset val="100"/>
        <c:noMultiLvlLbl val="0"/>
      </c:catAx>
      <c:valAx>
        <c:axId val="10097964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413914463"/>
        <c:crosses val="autoZero"/>
        <c:crossBetween val="between"/>
        <c:majorUnit val="0.5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14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ko-KR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     Total Click per Session on TV Line up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TV_NL!$C$294:$H$294</c:f>
              <c:strCache>
                <c:ptCount val="6"/>
                <c:pt idx="0">
                  <c:v>     Total Click per Session on TV Line up</c:v>
                </c:pt>
              </c:strCache>
            </c:strRef>
          </c:tx>
          <c:spPr>
            <a:solidFill>
              <a:srgbClr val="F15628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(TV_NL!$R$195:$T$195,TV_NL!$I$78:$T$78)</c:f>
              <c:strCache>
                <c:ptCount val="15"/>
                <c:pt idx="0">
                  <c:v>Oct</c:v>
                </c:pt>
                <c:pt idx="1">
                  <c:v>Nov</c:v>
                </c:pt>
                <c:pt idx="2">
                  <c:v>Dec</c:v>
                </c:pt>
                <c:pt idx="3">
                  <c:v>Jan</c:v>
                </c:pt>
                <c:pt idx="4">
                  <c:v>Feb</c:v>
                </c:pt>
                <c:pt idx="5">
                  <c:v>Mar</c:v>
                </c:pt>
                <c:pt idx="6">
                  <c:v>Apr</c:v>
                </c:pt>
                <c:pt idx="7">
                  <c:v>May</c:v>
                </c:pt>
                <c:pt idx="8">
                  <c:v>Jun</c:v>
                </c:pt>
                <c:pt idx="9">
                  <c:v>Jul</c:v>
                </c:pt>
                <c:pt idx="10">
                  <c:v>Aug</c:v>
                </c:pt>
                <c:pt idx="11">
                  <c:v>Sep</c:v>
                </c:pt>
                <c:pt idx="12">
                  <c:v>Oct</c:v>
                </c:pt>
                <c:pt idx="13">
                  <c:v>Nov</c:v>
                </c:pt>
                <c:pt idx="14">
                  <c:v>Dec</c:v>
                </c:pt>
              </c:strCache>
            </c:strRef>
          </c:cat>
          <c:val>
            <c:numRef>
              <c:f>(TV_NL!$R$294:$T$294,TV_NL!$I$177:$T$177)</c:f>
              <c:numCache>
                <c:formatCode>_-* #,##0.00_-;\-* #,##0.00_-;_-* "-"_-;_-@_-</c:formatCode>
                <c:ptCount val="15"/>
                <c:pt idx="1">
                  <c:v>1.7</c:v>
                </c:pt>
                <c:pt idx="2">
                  <c:v>2.625</c:v>
                </c:pt>
                <c:pt idx="3">
                  <c:v>3.1785714285714284</c:v>
                </c:pt>
                <c:pt idx="4">
                  <c:v>2.7878787878787881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95A-4D0B-B873-67AEF3A86D80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811147167"/>
        <c:axId val="1039781903"/>
      </c:barChart>
      <c:catAx>
        <c:axId val="18111471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039781903"/>
        <c:crosses val="autoZero"/>
        <c:auto val="1"/>
        <c:lblAlgn val="ctr"/>
        <c:lblOffset val="100"/>
        <c:noMultiLvlLbl val="0"/>
      </c:catAx>
      <c:valAx>
        <c:axId val="10397819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* #,##0.00_-;\-* #,##0.00_-;_-* &quot;-&quot;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811147167"/>
        <c:crosses val="autoZero"/>
        <c:crossBetween val="between"/>
        <c:majorUnit val="3"/>
      </c:valAx>
    </c:plotArea>
    <c:legend>
      <c:legendPos val="b"/>
      <c:overlay val="0"/>
    </c:legend>
    <c:plotVisOnly val="1"/>
    <c:dispBlanksAs val="gap"/>
    <c:showDLblsOverMax val="0"/>
    <c:extLst/>
  </c:chart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15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ko-KR"/>
              <a:t>Session</a:t>
            </a:r>
            <a:endParaRPr lang="ko-KR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 alt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1"/>
          <c:order val="1"/>
          <c:tx>
            <c:strRef>
              <c:f>TV_NL!$C$88</c:f>
              <c:strCache>
                <c:ptCount val="1"/>
                <c:pt idx="0">
                  <c:v>          Organic</c:v>
                </c:pt>
              </c:strCache>
            </c:strRef>
          </c:tx>
          <c:spPr>
            <a:solidFill>
              <a:srgbClr val="F15628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(TV_NL!$I$78:$T$78,TV_NL!$I$195:$T$195)</c:f>
              <c:strCache>
                <c:ptCount val="24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  <c:pt idx="12">
                  <c:v>Jan</c:v>
                </c:pt>
                <c:pt idx="13">
                  <c:v>Feb</c:v>
                </c:pt>
                <c:pt idx="14">
                  <c:v>Mar</c:v>
                </c:pt>
                <c:pt idx="15">
                  <c:v>Apr</c:v>
                </c:pt>
                <c:pt idx="16">
                  <c:v>May</c:v>
                </c:pt>
                <c:pt idx="17">
                  <c:v>Jun</c:v>
                </c:pt>
                <c:pt idx="18">
                  <c:v>Jul</c:v>
                </c:pt>
                <c:pt idx="19">
                  <c:v>Aug</c:v>
                </c:pt>
                <c:pt idx="20">
                  <c:v>Sep</c:v>
                </c:pt>
                <c:pt idx="21">
                  <c:v>Oct</c:v>
                </c:pt>
                <c:pt idx="22">
                  <c:v>Nov</c:v>
                </c:pt>
                <c:pt idx="23">
                  <c:v>Dec</c:v>
                </c:pt>
              </c:strCache>
            </c:strRef>
          </c:cat>
          <c:val>
            <c:numRef>
              <c:f>(TV_NL!$R$205:$T$205,TV_NL!$I$88:$T$88)</c:f>
              <c:numCache>
                <c:formatCode>_(* #,##0_);_(* \(#,##0\);_(* "-"_);_(@_)</c:formatCode>
                <c:ptCount val="15"/>
                <c:pt idx="1">
                  <c:v>3</c:v>
                </c:pt>
                <c:pt idx="2">
                  <c:v>2</c:v>
                </c:pt>
                <c:pt idx="3">
                  <c:v>3</c:v>
                </c:pt>
                <c:pt idx="4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70A-4C66-AEC7-562365929FA0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19"/>
        <c:axId val="1847080704"/>
        <c:axId val="1847086464"/>
      </c:barChart>
      <c:lineChart>
        <c:grouping val="standard"/>
        <c:varyColors val="0"/>
        <c:ser>
          <c:idx val="0"/>
          <c:order val="0"/>
          <c:tx>
            <c:strRef>
              <c:f>TV_NL!$C$85</c:f>
              <c:strCache>
                <c:ptCount val="1"/>
                <c:pt idx="0">
                  <c:v>     TV Lineup (Session)</c:v>
                </c:pt>
              </c:strCache>
            </c:strRef>
          </c:tx>
          <c:spPr>
            <a:ln w="28575" cap="rnd">
              <a:solidFill>
                <a:srgbClr val="5B6777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(TV_NL!$R$195:$T$195,TV_NL!$I$78:$T$78)</c:f>
              <c:strCache>
                <c:ptCount val="15"/>
                <c:pt idx="0">
                  <c:v>Oct</c:v>
                </c:pt>
                <c:pt idx="1">
                  <c:v>Nov</c:v>
                </c:pt>
                <c:pt idx="2">
                  <c:v>Dec</c:v>
                </c:pt>
                <c:pt idx="3">
                  <c:v>Jan</c:v>
                </c:pt>
                <c:pt idx="4">
                  <c:v>Feb</c:v>
                </c:pt>
                <c:pt idx="5">
                  <c:v>Mar</c:v>
                </c:pt>
                <c:pt idx="6">
                  <c:v>Apr</c:v>
                </c:pt>
                <c:pt idx="7">
                  <c:v>May</c:v>
                </c:pt>
                <c:pt idx="8">
                  <c:v>Jun</c:v>
                </c:pt>
                <c:pt idx="9">
                  <c:v>Jul</c:v>
                </c:pt>
                <c:pt idx="10">
                  <c:v>Aug</c:v>
                </c:pt>
                <c:pt idx="11">
                  <c:v>Sep</c:v>
                </c:pt>
                <c:pt idx="12">
                  <c:v>Oct</c:v>
                </c:pt>
                <c:pt idx="13">
                  <c:v>Nov</c:v>
                </c:pt>
                <c:pt idx="14">
                  <c:v>Dec</c:v>
                </c:pt>
              </c:strCache>
            </c:strRef>
          </c:cat>
          <c:val>
            <c:numRef>
              <c:f>(TV_NL!$R$202:$T$202,TV_NL!$I$85:$T$85)</c:f>
              <c:numCache>
                <c:formatCode>_(* #,##0_);_(* \(#,##0\);_(* "-"_);_(@_)</c:formatCode>
                <c:ptCount val="15"/>
                <c:pt idx="1">
                  <c:v>10</c:v>
                </c:pt>
                <c:pt idx="2">
                  <c:v>8</c:v>
                </c:pt>
                <c:pt idx="3">
                  <c:v>28</c:v>
                </c:pt>
                <c:pt idx="4">
                  <c:v>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70A-4C66-AEC7-562365929FA0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847039424"/>
        <c:axId val="1847039904"/>
      </c:lineChart>
      <c:catAx>
        <c:axId val="18470394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847039904"/>
        <c:crosses val="autoZero"/>
        <c:auto val="1"/>
        <c:lblAlgn val="ctr"/>
        <c:lblOffset val="100"/>
        <c:noMultiLvlLbl val="0"/>
      </c:catAx>
      <c:valAx>
        <c:axId val="1847039904"/>
        <c:scaling>
          <c:orientation val="minMax"/>
          <c:max val="1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847039424"/>
        <c:crosses val="autoZero"/>
        <c:crossBetween val="between"/>
        <c:majorUnit val="50"/>
      </c:valAx>
      <c:valAx>
        <c:axId val="1847086464"/>
        <c:scaling>
          <c:orientation val="minMax"/>
          <c:max val="100"/>
        </c:scaling>
        <c:delete val="0"/>
        <c:axPos val="r"/>
        <c:numFmt formatCode="_(* #,##0_);_(* \(#,##0\);_(* &quot;-&quot;_);_(@_)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847080704"/>
        <c:crosses val="max"/>
        <c:crossBetween val="between"/>
      </c:valAx>
      <c:catAx>
        <c:axId val="1847080704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847086464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  <c:userShapes r:id="rId3"/>
</c:chartSpace>
</file>

<file path=xl/charts/chart15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ko-KR"/>
              <a:t>Page view per session</a:t>
            </a:r>
            <a:endParaRPr lang="ko-KR" altLang="en-US"/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1"/>
          <c:order val="0"/>
          <c:tx>
            <c:strRef>
              <c:f>TV_NL!$C$96:$H$96</c:f>
              <c:strCache>
                <c:ptCount val="6"/>
                <c:pt idx="0">
                  <c:v>     TV Line up guide(Page View per Session)</c:v>
                </c:pt>
              </c:strCache>
            </c:strRef>
          </c:tx>
          <c:spPr>
            <a:solidFill>
              <a:srgbClr val="F15628"/>
            </a:solidFill>
          </c:spPr>
          <c:invertIfNegative val="0"/>
          <c:dLbls>
            <c:spPr>
              <a:noFill/>
              <a:ln>
                <a:noFill/>
              </a:ln>
              <a:effectLst/>
            </c:sp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(TV_NL!$R$195:$T$195,TV_NL!$I$78:$T$78)</c:f>
              <c:strCache>
                <c:ptCount val="15"/>
                <c:pt idx="0">
                  <c:v>Oct</c:v>
                </c:pt>
                <c:pt idx="1">
                  <c:v>Nov</c:v>
                </c:pt>
                <c:pt idx="2">
                  <c:v>Dec</c:v>
                </c:pt>
                <c:pt idx="3">
                  <c:v>Jan</c:v>
                </c:pt>
                <c:pt idx="4">
                  <c:v>Feb</c:v>
                </c:pt>
                <c:pt idx="5">
                  <c:v>Mar</c:v>
                </c:pt>
                <c:pt idx="6">
                  <c:v>Apr</c:v>
                </c:pt>
                <c:pt idx="7">
                  <c:v>May</c:v>
                </c:pt>
                <c:pt idx="8">
                  <c:v>Jun</c:v>
                </c:pt>
                <c:pt idx="9">
                  <c:v>Jul</c:v>
                </c:pt>
                <c:pt idx="10">
                  <c:v>Aug</c:v>
                </c:pt>
                <c:pt idx="11">
                  <c:v>Sep</c:v>
                </c:pt>
                <c:pt idx="12">
                  <c:v>Oct</c:v>
                </c:pt>
                <c:pt idx="13">
                  <c:v>Nov</c:v>
                </c:pt>
                <c:pt idx="14">
                  <c:v>Dec</c:v>
                </c:pt>
              </c:strCache>
            </c:strRef>
          </c:cat>
          <c:val>
            <c:numRef>
              <c:f>(TV_NL!$R$213:$T$213,TV_NL!$I$96:$T$96)</c:f>
              <c:numCache>
                <c:formatCode>_-* #,##0.00_-;\-* #,##0.00_-;_-* "-"_-;_-@_-</c:formatCode>
                <c:ptCount val="15"/>
                <c:pt idx="1">
                  <c:v>1.6</c:v>
                </c:pt>
                <c:pt idx="2">
                  <c:v>1.375</c:v>
                </c:pt>
                <c:pt idx="3">
                  <c:v>1.3214285714285714</c:v>
                </c:pt>
                <c:pt idx="4">
                  <c:v>1.2121212121212122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B0B-494B-9FE3-6998490198D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47088864"/>
        <c:axId val="1847084064"/>
      </c:barChart>
      <c:catAx>
        <c:axId val="18470888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847084064"/>
        <c:crosses val="autoZero"/>
        <c:auto val="1"/>
        <c:lblAlgn val="ctr"/>
        <c:lblOffset val="100"/>
        <c:noMultiLvlLbl val="0"/>
      </c:catAx>
      <c:valAx>
        <c:axId val="18470840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* #,##0.00_-;\-* #,##0.00_-;_-* &quot;-&quot;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847088864"/>
        <c:crosses val="autoZero"/>
        <c:crossBetween val="between"/>
        <c:majorUnit val="0.4"/>
      </c:valAx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  <c:extLst/>
  </c:chart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15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ko-KR"/>
              <a:t>Exit Rate</a:t>
            </a:r>
            <a:endParaRPr lang="ko-KR" altLang="en-US"/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TV_NL!$C$216:$H$216</c:f>
              <c:strCache>
                <c:ptCount val="6"/>
                <c:pt idx="0">
                  <c:v>     Micro</c:v>
                </c:pt>
              </c:strCache>
            </c:strRef>
          </c:tx>
          <c:spPr>
            <a:solidFill>
              <a:srgbClr val="5B6777"/>
            </a:solidFill>
          </c:spPr>
          <c:invertIfNegative val="0"/>
          <c:dLbls>
            <c:delete val="1"/>
          </c:dLbls>
          <c:cat>
            <c:strRef>
              <c:f>(TV_NL!$R$195:$T$195,TV_NL!$I$78:$T$78)</c:f>
              <c:strCache>
                <c:ptCount val="15"/>
                <c:pt idx="0">
                  <c:v>Oct</c:v>
                </c:pt>
                <c:pt idx="1">
                  <c:v>Nov</c:v>
                </c:pt>
                <c:pt idx="2">
                  <c:v>Dec</c:v>
                </c:pt>
                <c:pt idx="3">
                  <c:v>Jan</c:v>
                </c:pt>
                <c:pt idx="4">
                  <c:v>Feb</c:v>
                </c:pt>
                <c:pt idx="5">
                  <c:v>Mar</c:v>
                </c:pt>
                <c:pt idx="6">
                  <c:v>Apr</c:v>
                </c:pt>
                <c:pt idx="7">
                  <c:v>May</c:v>
                </c:pt>
                <c:pt idx="8">
                  <c:v>Jun</c:v>
                </c:pt>
                <c:pt idx="9">
                  <c:v>Jul</c:v>
                </c:pt>
                <c:pt idx="10">
                  <c:v>Aug</c:v>
                </c:pt>
                <c:pt idx="11">
                  <c:v>Sep</c:v>
                </c:pt>
                <c:pt idx="12">
                  <c:v>Oct</c:v>
                </c:pt>
                <c:pt idx="13">
                  <c:v>Nov</c:v>
                </c:pt>
                <c:pt idx="14">
                  <c:v>Dec</c:v>
                </c:pt>
              </c:strCache>
            </c:strRef>
          </c:cat>
          <c:val>
            <c:numRef>
              <c:f>(TV_NL!$R$216:$T$216,TV_NL!$I$99:$T$99)</c:f>
              <c:numCache>
                <c:formatCode>0.0%</c:formatCode>
                <c:ptCount val="15"/>
                <c:pt idx="1">
                  <c:v>0.38700059630292188</c:v>
                </c:pt>
                <c:pt idx="2">
                  <c:v>0.52584452584452579</c:v>
                </c:pt>
                <c:pt idx="3">
                  <c:v>0.55889724310776945</c:v>
                </c:pt>
                <c:pt idx="4">
                  <c:v>0.54381603480422624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708-47CC-8353-BE7D8F4DDE04}"/>
            </c:ext>
          </c:extLst>
        </c:ser>
        <c:ser>
          <c:idx val="1"/>
          <c:order val="1"/>
          <c:tx>
            <c:strRef>
              <c:f>TV_NL!$C$100:$H$100</c:f>
              <c:strCache>
                <c:ptCount val="6"/>
                <c:pt idx="0">
                  <c:v>     TV Line up guide</c:v>
                </c:pt>
              </c:strCache>
            </c:strRef>
          </c:tx>
          <c:spPr>
            <a:solidFill>
              <a:srgbClr val="F15628"/>
            </a:solidFill>
          </c:spPr>
          <c:invertIfNegative val="0"/>
          <c:dLbls>
            <c:spPr>
              <a:noFill/>
              <a:ln>
                <a:noFill/>
              </a:ln>
              <a:effectLst/>
            </c:sp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(TV_NL!$R$195:$T$195,TV_NL!$I$78:$T$78)</c:f>
              <c:strCache>
                <c:ptCount val="15"/>
                <c:pt idx="0">
                  <c:v>Oct</c:v>
                </c:pt>
                <c:pt idx="1">
                  <c:v>Nov</c:v>
                </c:pt>
                <c:pt idx="2">
                  <c:v>Dec</c:v>
                </c:pt>
                <c:pt idx="3">
                  <c:v>Jan</c:v>
                </c:pt>
                <c:pt idx="4">
                  <c:v>Feb</c:v>
                </c:pt>
                <c:pt idx="5">
                  <c:v>Mar</c:v>
                </c:pt>
                <c:pt idx="6">
                  <c:v>Apr</c:v>
                </c:pt>
                <c:pt idx="7">
                  <c:v>May</c:v>
                </c:pt>
                <c:pt idx="8">
                  <c:v>Jun</c:v>
                </c:pt>
                <c:pt idx="9">
                  <c:v>Jul</c:v>
                </c:pt>
                <c:pt idx="10">
                  <c:v>Aug</c:v>
                </c:pt>
                <c:pt idx="11">
                  <c:v>Sep</c:v>
                </c:pt>
                <c:pt idx="12">
                  <c:v>Oct</c:v>
                </c:pt>
                <c:pt idx="13">
                  <c:v>Nov</c:v>
                </c:pt>
                <c:pt idx="14">
                  <c:v>Dec</c:v>
                </c:pt>
              </c:strCache>
            </c:strRef>
          </c:cat>
          <c:val>
            <c:numRef>
              <c:f>(TV_NL!$R$217:$T$217,TV_NL!$I$100:$T$100)</c:f>
              <c:numCache>
                <c:formatCode>0.0%</c:formatCode>
                <c:ptCount val="15"/>
                <c:pt idx="1">
                  <c:v>0.6</c:v>
                </c:pt>
                <c:pt idx="2">
                  <c:v>0.625</c:v>
                </c:pt>
                <c:pt idx="3">
                  <c:v>0.39285714285714285</c:v>
                </c:pt>
                <c:pt idx="4">
                  <c:v>0.21212121212121213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708-47CC-8353-BE7D8F4DDE04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847181024"/>
        <c:axId val="1847175264"/>
      </c:barChart>
      <c:catAx>
        <c:axId val="18471810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847175264"/>
        <c:crosses val="autoZero"/>
        <c:auto val="1"/>
        <c:lblAlgn val="ctr"/>
        <c:lblOffset val="100"/>
        <c:noMultiLvlLbl val="0"/>
      </c:catAx>
      <c:valAx>
        <c:axId val="1847175264"/>
        <c:scaling>
          <c:orientation val="minMax"/>
          <c:max val="0.8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847181024"/>
        <c:crosses val="autoZero"/>
        <c:crossBetween val="between"/>
        <c:majorUnit val="0.30000000000000004"/>
      </c:valAx>
    </c:plotArea>
    <c:legend>
      <c:legendPos val="b"/>
      <c:overlay val="0"/>
    </c:legend>
    <c:plotVisOnly val="1"/>
    <c:dispBlanksAs val="gap"/>
    <c:showDLblsOverMax val="0"/>
    <c:extLst/>
  </c:chart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15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TV_NL!$C$101</c:f>
              <c:strCache>
                <c:ptCount val="1"/>
                <c:pt idx="0">
                  <c:v>Avg. Session Duration (sec.)</c:v>
                </c:pt>
              </c:strCache>
            </c:strRef>
          </c:tx>
          <c:spPr>
            <a:ln w="28575" cap="rnd">
              <a:solidFill>
                <a:srgbClr val="F15628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(TV_NL!$R$195:$T$195,TV_NL!$I$78:$T$78)</c:f>
              <c:strCache>
                <c:ptCount val="15"/>
                <c:pt idx="0">
                  <c:v>Oct</c:v>
                </c:pt>
                <c:pt idx="1">
                  <c:v>Nov</c:v>
                </c:pt>
                <c:pt idx="2">
                  <c:v>Dec</c:v>
                </c:pt>
                <c:pt idx="3">
                  <c:v>Jan</c:v>
                </c:pt>
                <c:pt idx="4">
                  <c:v>Feb</c:v>
                </c:pt>
                <c:pt idx="5">
                  <c:v>Mar</c:v>
                </c:pt>
                <c:pt idx="6">
                  <c:v>Apr</c:v>
                </c:pt>
                <c:pt idx="7">
                  <c:v>May</c:v>
                </c:pt>
                <c:pt idx="8">
                  <c:v>Jun</c:v>
                </c:pt>
                <c:pt idx="9">
                  <c:v>Jul</c:v>
                </c:pt>
                <c:pt idx="10">
                  <c:v>Aug</c:v>
                </c:pt>
                <c:pt idx="11">
                  <c:v>Sep</c:v>
                </c:pt>
                <c:pt idx="12">
                  <c:v>Oct</c:v>
                </c:pt>
                <c:pt idx="13">
                  <c:v>Nov</c:v>
                </c:pt>
                <c:pt idx="14">
                  <c:v>Dec</c:v>
                </c:pt>
              </c:strCache>
            </c:strRef>
          </c:cat>
          <c:val>
            <c:numRef>
              <c:f>(TV_NL!$R$218:$T$218,TV_NL!$I$101:$T$101)</c:f>
              <c:numCache>
                <c:formatCode>_(* #,##0_);_(* \(#,##0\);_(* "-"_);_(@_)</c:formatCode>
                <c:ptCount val="15"/>
                <c:pt idx="1">
                  <c:v>42</c:v>
                </c:pt>
                <c:pt idx="2">
                  <c:v>51</c:v>
                </c:pt>
                <c:pt idx="3">
                  <c:v>143</c:v>
                </c:pt>
                <c:pt idx="4">
                  <c:v>81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107-4C46-A417-99DB7B8EDFE3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233601615"/>
        <c:axId val="233585295"/>
      </c:lineChart>
      <c:catAx>
        <c:axId val="23360161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233585295"/>
        <c:crosses val="autoZero"/>
        <c:auto val="1"/>
        <c:lblAlgn val="ctr"/>
        <c:lblOffset val="100"/>
        <c:noMultiLvlLbl val="0"/>
      </c:catAx>
      <c:valAx>
        <c:axId val="2335852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23360161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15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ko-KR"/>
              <a:t>Session</a:t>
            </a:r>
            <a:endParaRPr lang="ko-KR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 alt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2"/>
          <c:order val="1"/>
          <c:tx>
            <c:strRef>
              <c:f>Monitor_NL!$C$202:$H$202</c:f>
              <c:strCache>
                <c:ptCount val="6"/>
                <c:pt idx="0">
                  <c:v>          Organic</c:v>
                </c:pt>
              </c:strCache>
            </c:strRef>
          </c:tx>
          <c:spPr>
            <a:solidFill>
              <a:srgbClr val="F15628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(Monitor_NL!$R$192:$T$192,Monitor_NL!$I$73:$T$73)</c:f>
              <c:strCache>
                <c:ptCount val="15"/>
                <c:pt idx="0">
                  <c:v>Oct</c:v>
                </c:pt>
                <c:pt idx="1">
                  <c:v>Nov</c:v>
                </c:pt>
                <c:pt idx="2">
                  <c:v>Dec</c:v>
                </c:pt>
                <c:pt idx="3">
                  <c:v>Jan</c:v>
                </c:pt>
                <c:pt idx="4">
                  <c:v>Feb</c:v>
                </c:pt>
                <c:pt idx="5">
                  <c:v>Mar</c:v>
                </c:pt>
                <c:pt idx="6">
                  <c:v>Apr</c:v>
                </c:pt>
                <c:pt idx="7">
                  <c:v>May</c:v>
                </c:pt>
                <c:pt idx="8">
                  <c:v>Jun</c:v>
                </c:pt>
                <c:pt idx="9">
                  <c:v>Jul</c:v>
                </c:pt>
                <c:pt idx="10">
                  <c:v>Aug</c:v>
                </c:pt>
                <c:pt idx="11">
                  <c:v>Sep</c:v>
                </c:pt>
                <c:pt idx="12">
                  <c:v>Oct</c:v>
                </c:pt>
                <c:pt idx="13">
                  <c:v>Nov</c:v>
                </c:pt>
                <c:pt idx="14">
                  <c:v>Dec</c:v>
                </c:pt>
              </c:strCache>
            </c:strRef>
          </c:cat>
          <c:val>
            <c:numRef>
              <c:f>(Monitor_NL!$R$202:$T$202,Monitor_NL!$I$83:$T$83)</c:f>
              <c:numCache>
                <c:formatCode>_(* #,##0_);_(* \(#,##0\);_(* "-"_);_(@_)</c:formatCode>
                <c:ptCount val="15"/>
                <c:pt idx="1">
                  <c:v>2</c:v>
                </c:pt>
                <c:pt idx="2">
                  <c:v>1</c:v>
                </c:pt>
                <c:pt idx="3">
                  <c:v>1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EAD-471C-ABD8-A16A0974AB7B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axId val="1043298815"/>
        <c:axId val="1114422383"/>
      </c:barChart>
      <c:lineChart>
        <c:grouping val="standard"/>
        <c:varyColors val="0"/>
        <c:ser>
          <c:idx val="1"/>
          <c:order val="0"/>
          <c:tx>
            <c:strRef>
              <c:f>Monitor_NL!$C$199:$H$199</c:f>
              <c:strCache>
                <c:ptCount val="6"/>
                <c:pt idx="0">
                  <c:v>     Monitor Line up (Session)</c:v>
                </c:pt>
              </c:strCache>
            </c:strRef>
          </c:tx>
          <c:spPr>
            <a:ln w="28575" cap="rnd">
              <a:solidFill>
                <a:srgbClr val="5B6777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(Monitor_NL!$R$192:$T$192,Monitor_NL!$I$73:$T$73)</c:f>
              <c:strCache>
                <c:ptCount val="15"/>
                <c:pt idx="0">
                  <c:v>Oct</c:v>
                </c:pt>
                <c:pt idx="1">
                  <c:v>Nov</c:v>
                </c:pt>
                <c:pt idx="2">
                  <c:v>Dec</c:v>
                </c:pt>
                <c:pt idx="3">
                  <c:v>Jan</c:v>
                </c:pt>
                <c:pt idx="4">
                  <c:v>Feb</c:v>
                </c:pt>
                <c:pt idx="5">
                  <c:v>Mar</c:v>
                </c:pt>
                <c:pt idx="6">
                  <c:v>Apr</c:v>
                </c:pt>
                <c:pt idx="7">
                  <c:v>May</c:v>
                </c:pt>
                <c:pt idx="8">
                  <c:v>Jun</c:v>
                </c:pt>
                <c:pt idx="9">
                  <c:v>Jul</c:v>
                </c:pt>
                <c:pt idx="10">
                  <c:v>Aug</c:v>
                </c:pt>
                <c:pt idx="11">
                  <c:v>Sep</c:v>
                </c:pt>
                <c:pt idx="12">
                  <c:v>Oct</c:v>
                </c:pt>
                <c:pt idx="13">
                  <c:v>Nov</c:v>
                </c:pt>
                <c:pt idx="14">
                  <c:v>Dec</c:v>
                </c:pt>
              </c:strCache>
            </c:strRef>
          </c:cat>
          <c:val>
            <c:numRef>
              <c:f>(Monitor_NL!$R$199:$T$199,Monitor_NL!$I$80:$T$80)</c:f>
              <c:numCache>
                <c:formatCode>_(* #,##0_);_(* \(#,##0\);_(* "-"_);_(@_)</c:formatCode>
                <c:ptCount val="15"/>
                <c:pt idx="1">
                  <c:v>46</c:v>
                </c:pt>
                <c:pt idx="2">
                  <c:v>28</c:v>
                </c:pt>
                <c:pt idx="3">
                  <c:v>13</c:v>
                </c:pt>
                <c:pt idx="4">
                  <c:v>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EAD-471C-ABD8-A16A0974AB7B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423902623"/>
        <c:axId val="1173180991"/>
      </c:lineChart>
      <c:catAx>
        <c:axId val="14239026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173180991"/>
        <c:crosses val="autoZero"/>
        <c:auto val="1"/>
        <c:lblAlgn val="ctr"/>
        <c:lblOffset val="100"/>
        <c:noMultiLvlLbl val="0"/>
      </c:catAx>
      <c:valAx>
        <c:axId val="1173180991"/>
        <c:scaling>
          <c:orientation val="minMax"/>
          <c:max val="20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423902623"/>
        <c:crosses val="autoZero"/>
        <c:crossBetween val="between"/>
        <c:majorUnit val="100"/>
      </c:valAx>
      <c:valAx>
        <c:axId val="1114422383"/>
        <c:scaling>
          <c:orientation val="minMax"/>
          <c:max val="30"/>
          <c:min val="0"/>
        </c:scaling>
        <c:delete val="0"/>
        <c:axPos val="r"/>
        <c:numFmt formatCode="_(* #,##0_);_(* \(#,##0\);_(* &quot;-&quot;_);_(@_)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043298815"/>
        <c:crosses val="max"/>
        <c:crossBetween val="between"/>
        <c:majorUnit val="30"/>
      </c:valAx>
      <c:catAx>
        <c:axId val="1043298815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114422383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15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ko-KR"/>
              <a:t>Page view per session</a:t>
            </a:r>
            <a:endParaRPr lang="ko-KR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 alt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Monitor_NL!$C$210:$H$210</c:f>
              <c:strCache>
                <c:ptCount val="6"/>
                <c:pt idx="0">
                  <c:v>     Monitor Line up guide (Page view per session)</c:v>
                </c:pt>
              </c:strCache>
            </c:strRef>
          </c:tx>
          <c:spPr>
            <a:solidFill>
              <a:srgbClr val="F15628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(Monitor_NL!$R$192:$T$192,Monitor_NL!$I$73:$T$73)</c:f>
              <c:strCache>
                <c:ptCount val="15"/>
                <c:pt idx="0">
                  <c:v>Oct</c:v>
                </c:pt>
                <c:pt idx="1">
                  <c:v>Nov</c:v>
                </c:pt>
                <c:pt idx="2">
                  <c:v>Dec</c:v>
                </c:pt>
                <c:pt idx="3">
                  <c:v>Jan</c:v>
                </c:pt>
                <c:pt idx="4">
                  <c:v>Feb</c:v>
                </c:pt>
                <c:pt idx="5">
                  <c:v>Mar</c:v>
                </c:pt>
                <c:pt idx="6">
                  <c:v>Apr</c:v>
                </c:pt>
                <c:pt idx="7">
                  <c:v>May</c:v>
                </c:pt>
                <c:pt idx="8">
                  <c:v>Jun</c:v>
                </c:pt>
                <c:pt idx="9">
                  <c:v>Jul</c:v>
                </c:pt>
                <c:pt idx="10">
                  <c:v>Aug</c:v>
                </c:pt>
                <c:pt idx="11">
                  <c:v>Sep</c:v>
                </c:pt>
                <c:pt idx="12">
                  <c:v>Oct</c:v>
                </c:pt>
                <c:pt idx="13">
                  <c:v>Nov</c:v>
                </c:pt>
                <c:pt idx="14">
                  <c:v>Dec</c:v>
                </c:pt>
              </c:strCache>
            </c:strRef>
          </c:cat>
          <c:val>
            <c:numRef>
              <c:f>(Monitor_NL!$R$210:$T$210,Monitor_NL!$I$91:$T$91)</c:f>
              <c:numCache>
                <c:formatCode>_-* #,##0.00_-;\-* #,##0.00_-;_-* "-"_-;_-@_-</c:formatCode>
                <c:ptCount val="15"/>
                <c:pt idx="1">
                  <c:v>0.97826086956521741</c:v>
                </c:pt>
                <c:pt idx="2">
                  <c:v>1</c:v>
                </c:pt>
                <c:pt idx="3">
                  <c:v>1.1538461538461537</c:v>
                </c:pt>
                <c:pt idx="4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D6D-436C-A0F4-586B050CAD02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414883039"/>
        <c:axId val="1011110415"/>
      </c:barChart>
      <c:catAx>
        <c:axId val="141488303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011110415"/>
        <c:crosses val="autoZero"/>
        <c:auto val="1"/>
        <c:lblAlgn val="ctr"/>
        <c:lblOffset val="100"/>
        <c:noMultiLvlLbl val="0"/>
      </c:catAx>
      <c:valAx>
        <c:axId val="1011110415"/>
        <c:scaling>
          <c:orientation val="minMax"/>
          <c:max val="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* #,##0.00_-;\-* #,##0.00_-;_-* &quot;-&quot;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414883039"/>
        <c:crosses val="autoZero"/>
        <c:crossBetween val="between"/>
        <c:majorUnit val="1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15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ko-KR"/>
              <a:t>Exit Rate</a:t>
            </a:r>
            <a:endParaRPr lang="ko-KR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 alt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Monitor_NL!$C$213:$H$213</c:f>
              <c:strCache>
                <c:ptCount val="6"/>
                <c:pt idx="0">
                  <c:v>     Micro</c:v>
                </c:pt>
              </c:strCache>
            </c:strRef>
          </c:tx>
          <c:spPr>
            <a:solidFill>
              <a:srgbClr val="5B6777"/>
            </a:solidFill>
            <a:ln>
              <a:noFill/>
            </a:ln>
            <a:effectLst/>
          </c:spPr>
          <c:invertIfNegative val="0"/>
          <c:cat>
            <c:strRef>
              <c:f>(Monitor_NL!$R$192:$T$192,Monitor_NL!$I$73:$T$73)</c:f>
              <c:strCache>
                <c:ptCount val="15"/>
                <c:pt idx="0">
                  <c:v>Oct</c:v>
                </c:pt>
                <c:pt idx="1">
                  <c:v>Nov</c:v>
                </c:pt>
                <c:pt idx="2">
                  <c:v>Dec</c:v>
                </c:pt>
                <c:pt idx="3">
                  <c:v>Jan</c:v>
                </c:pt>
                <c:pt idx="4">
                  <c:v>Feb</c:v>
                </c:pt>
                <c:pt idx="5">
                  <c:v>Mar</c:v>
                </c:pt>
                <c:pt idx="6">
                  <c:v>Apr</c:v>
                </c:pt>
                <c:pt idx="7">
                  <c:v>May</c:v>
                </c:pt>
                <c:pt idx="8">
                  <c:v>Jun</c:v>
                </c:pt>
                <c:pt idx="9">
                  <c:v>Jul</c:v>
                </c:pt>
                <c:pt idx="10">
                  <c:v>Aug</c:v>
                </c:pt>
                <c:pt idx="11">
                  <c:v>Sep</c:v>
                </c:pt>
                <c:pt idx="12">
                  <c:v>Oct</c:v>
                </c:pt>
                <c:pt idx="13">
                  <c:v>Nov</c:v>
                </c:pt>
                <c:pt idx="14">
                  <c:v>Dec</c:v>
                </c:pt>
              </c:strCache>
            </c:strRef>
          </c:cat>
          <c:val>
            <c:numRef>
              <c:f>(Monitor_NL!$R$213:$T$213,Monitor_NL!$I$94:$T$94)</c:f>
              <c:numCache>
                <c:formatCode>0.0%</c:formatCode>
                <c:ptCount val="15"/>
                <c:pt idx="1">
                  <c:v>0.20183486238532111</c:v>
                </c:pt>
                <c:pt idx="2">
                  <c:v>0.25186289120715349</c:v>
                </c:pt>
                <c:pt idx="3">
                  <c:v>0.29838709677419356</c:v>
                </c:pt>
                <c:pt idx="4">
                  <c:v>0.35541195476575121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B7A-4204-9FF6-68229E304A6D}"/>
            </c:ext>
          </c:extLst>
        </c:ser>
        <c:ser>
          <c:idx val="1"/>
          <c:order val="1"/>
          <c:tx>
            <c:strRef>
              <c:f>Monitor_NL!$C$214</c:f>
              <c:strCache>
                <c:ptCount val="1"/>
                <c:pt idx="0">
                  <c:v>     Monitor Line up guide</c:v>
                </c:pt>
              </c:strCache>
            </c:strRef>
          </c:tx>
          <c:spPr>
            <a:solidFill>
              <a:srgbClr val="F15628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(Monitor_NL!$R$192:$T$192,Monitor_NL!$I$73:$T$73)</c:f>
              <c:strCache>
                <c:ptCount val="15"/>
                <c:pt idx="0">
                  <c:v>Oct</c:v>
                </c:pt>
                <c:pt idx="1">
                  <c:v>Nov</c:v>
                </c:pt>
                <c:pt idx="2">
                  <c:v>Dec</c:v>
                </c:pt>
                <c:pt idx="3">
                  <c:v>Jan</c:v>
                </c:pt>
                <c:pt idx="4">
                  <c:v>Feb</c:v>
                </c:pt>
                <c:pt idx="5">
                  <c:v>Mar</c:v>
                </c:pt>
                <c:pt idx="6">
                  <c:v>Apr</c:v>
                </c:pt>
                <c:pt idx="7">
                  <c:v>May</c:v>
                </c:pt>
                <c:pt idx="8">
                  <c:v>Jun</c:v>
                </c:pt>
                <c:pt idx="9">
                  <c:v>Jul</c:v>
                </c:pt>
                <c:pt idx="10">
                  <c:v>Aug</c:v>
                </c:pt>
                <c:pt idx="11">
                  <c:v>Sep</c:v>
                </c:pt>
                <c:pt idx="12">
                  <c:v>Oct</c:v>
                </c:pt>
                <c:pt idx="13">
                  <c:v>Nov</c:v>
                </c:pt>
                <c:pt idx="14">
                  <c:v>Dec</c:v>
                </c:pt>
              </c:strCache>
            </c:strRef>
          </c:cat>
          <c:val>
            <c:numRef>
              <c:f>(Monitor_NL!$R$214:$T$214,Monitor_NL!$I$95:$T$95)</c:f>
              <c:numCache>
                <c:formatCode>0.0%</c:formatCode>
                <c:ptCount val="15"/>
                <c:pt idx="1">
                  <c:v>0.30434782608695654</c:v>
                </c:pt>
                <c:pt idx="2">
                  <c:v>0.21428571428571427</c:v>
                </c:pt>
                <c:pt idx="3">
                  <c:v>0.46153846153846156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B7A-4204-9FF6-68229E304A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25214207"/>
        <c:axId val="1017066511"/>
      </c:barChart>
      <c:catAx>
        <c:axId val="11252142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017066511"/>
        <c:crosses val="autoZero"/>
        <c:auto val="1"/>
        <c:lblAlgn val="ctr"/>
        <c:lblOffset val="100"/>
        <c:noMultiLvlLbl val="0"/>
      </c:catAx>
      <c:valAx>
        <c:axId val="1017066511"/>
        <c:scaling>
          <c:orientation val="minMax"/>
          <c:max val="0.9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125214207"/>
        <c:crosses val="autoZero"/>
        <c:crossBetween val="between"/>
        <c:majorUnit val="0.30000000000000004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15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ko-KR"/>
              <a:t>Total Click per Session</a:t>
            </a:r>
            <a:r>
              <a:rPr lang="en-US" altLang="ko-KR" baseline="0"/>
              <a:t> on Monitor Line up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Monitor_NL!$C$174:$H$174</c:f>
              <c:strCache>
                <c:ptCount val="6"/>
                <c:pt idx="0">
                  <c:v>     Total Click per Session on Monitor Line up</c:v>
                </c:pt>
              </c:strCache>
            </c:strRef>
          </c:tx>
          <c:spPr>
            <a:solidFill>
              <a:srgbClr val="F15628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(Monitor_NL!$R$192:$T$192,Monitor_NL!$I$73:$T$73)</c:f>
              <c:strCache>
                <c:ptCount val="15"/>
                <c:pt idx="0">
                  <c:v>Oct</c:v>
                </c:pt>
                <c:pt idx="1">
                  <c:v>Nov</c:v>
                </c:pt>
                <c:pt idx="2">
                  <c:v>Dec</c:v>
                </c:pt>
                <c:pt idx="3">
                  <c:v>Jan</c:v>
                </c:pt>
                <c:pt idx="4">
                  <c:v>Feb</c:v>
                </c:pt>
                <c:pt idx="5">
                  <c:v>Mar</c:v>
                </c:pt>
                <c:pt idx="6">
                  <c:v>Apr</c:v>
                </c:pt>
                <c:pt idx="7">
                  <c:v>May</c:v>
                </c:pt>
                <c:pt idx="8">
                  <c:v>Jun</c:v>
                </c:pt>
                <c:pt idx="9">
                  <c:v>Jul</c:v>
                </c:pt>
                <c:pt idx="10">
                  <c:v>Aug</c:v>
                </c:pt>
                <c:pt idx="11">
                  <c:v>Sep</c:v>
                </c:pt>
                <c:pt idx="12">
                  <c:v>Oct</c:v>
                </c:pt>
                <c:pt idx="13">
                  <c:v>Nov</c:v>
                </c:pt>
                <c:pt idx="14">
                  <c:v>Dec</c:v>
                </c:pt>
              </c:strCache>
            </c:strRef>
          </c:cat>
          <c:val>
            <c:numRef>
              <c:f>(Monitor_NL!$R$293:$T$293,Monitor_NL!$I$174:$T$174)</c:f>
              <c:numCache>
                <c:formatCode>_-* #,##0.00_-;\-* #,##0.00_-;_-* "-"_-;_-@_-</c:formatCode>
                <c:ptCount val="15"/>
                <c:pt idx="1">
                  <c:v>2.3260869565217392</c:v>
                </c:pt>
                <c:pt idx="2">
                  <c:v>3.6071428571428572</c:v>
                </c:pt>
                <c:pt idx="3">
                  <c:v>2.6923076923076925</c:v>
                </c:pt>
                <c:pt idx="4">
                  <c:v>1.3333333333333333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359-4FC5-AF22-D02BCA9A969F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2101048335"/>
        <c:axId val="2101710639"/>
      </c:barChart>
      <c:catAx>
        <c:axId val="210104833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2101710639"/>
        <c:crosses val="autoZero"/>
        <c:auto val="1"/>
        <c:lblAlgn val="ctr"/>
        <c:lblOffset val="100"/>
        <c:noMultiLvlLbl val="0"/>
      </c:catAx>
      <c:valAx>
        <c:axId val="21017106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* #,##0.00_-;\-* #,##0.00_-;_-* &quot;-&quot;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2101048335"/>
        <c:crosses val="autoZero"/>
        <c:crossBetween val="between"/>
        <c:majorUnit val="3.5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15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Monitor_NL!$C$294:$H$294</c:f>
              <c:strCache>
                <c:ptCount val="6"/>
                <c:pt idx="0">
                  <c:v>     Contents Click per Session on Monitor Line up</c:v>
                </c:pt>
              </c:strCache>
            </c:strRef>
          </c:tx>
          <c:spPr>
            <a:solidFill>
              <a:srgbClr val="F15628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(Monitor_NL!$R$192:$T$192,Monitor_NL!$I$73:$T$73)</c:f>
              <c:strCache>
                <c:ptCount val="15"/>
                <c:pt idx="0">
                  <c:v>Oct</c:v>
                </c:pt>
                <c:pt idx="1">
                  <c:v>Nov</c:v>
                </c:pt>
                <c:pt idx="2">
                  <c:v>Dec</c:v>
                </c:pt>
                <c:pt idx="3">
                  <c:v>Jan</c:v>
                </c:pt>
                <c:pt idx="4">
                  <c:v>Feb</c:v>
                </c:pt>
                <c:pt idx="5">
                  <c:v>Mar</c:v>
                </c:pt>
                <c:pt idx="6">
                  <c:v>Apr</c:v>
                </c:pt>
                <c:pt idx="7">
                  <c:v>May</c:v>
                </c:pt>
                <c:pt idx="8">
                  <c:v>Jun</c:v>
                </c:pt>
                <c:pt idx="9">
                  <c:v>Jul</c:v>
                </c:pt>
                <c:pt idx="10">
                  <c:v>Aug</c:v>
                </c:pt>
                <c:pt idx="11">
                  <c:v>Sep</c:v>
                </c:pt>
                <c:pt idx="12">
                  <c:v>Oct</c:v>
                </c:pt>
                <c:pt idx="13">
                  <c:v>Nov</c:v>
                </c:pt>
                <c:pt idx="14">
                  <c:v>Dec</c:v>
                </c:pt>
              </c:strCache>
            </c:strRef>
          </c:cat>
          <c:val>
            <c:numRef>
              <c:f>(Monitor_NL!$R$294:$T$294,Monitor_NL!$I$175:$T$175)</c:f>
              <c:numCache>
                <c:formatCode>0.00</c:formatCode>
                <c:ptCount val="15"/>
                <c:pt idx="1">
                  <c:v>0.67391304347826086</c:v>
                </c:pt>
                <c:pt idx="2">
                  <c:v>1.2142857142857142</c:v>
                </c:pt>
                <c:pt idx="3">
                  <c:v>1.2307692307692308</c:v>
                </c:pt>
                <c:pt idx="4">
                  <c:v>0.1111111111111111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84C-4EAC-AA11-DC17FDBA1A98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426196959"/>
        <c:axId val="1414583055"/>
      </c:barChart>
      <c:catAx>
        <c:axId val="4261969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414583055"/>
        <c:crosses val="autoZero"/>
        <c:auto val="1"/>
        <c:lblAlgn val="ctr"/>
        <c:lblOffset val="100"/>
        <c:noMultiLvlLbl val="0"/>
      </c:catAx>
      <c:valAx>
        <c:axId val="14145830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* #,##0.00_-;\-* #,##0.00_-;_-* &quot;-&quot;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426196959"/>
        <c:crosses val="autoZero"/>
        <c:crossBetween val="between"/>
        <c:majorUnit val="0.60000000000000009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15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ko-KR"/>
              <a:t>PLP Conversion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Monitor_NL!$C$298</c:f>
              <c:strCache>
                <c:ptCount val="1"/>
                <c:pt idx="0">
                  <c:v>PLP Conversion</c:v>
                </c:pt>
              </c:strCache>
            </c:strRef>
          </c:tx>
          <c:spPr>
            <a:solidFill>
              <a:srgbClr val="F15628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(Monitor_NL!$R$192:$T$192,Monitor_NL!$I$73:$T$73)</c:f>
              <c:strCache>
                <c:ptCount val="15"/>
                <c:pt idx="0">
                  <c:v>Oct</c:v>
                </c:pt>
                <c:pt idx="1">
                  <c:v>Nov</c:v>
                </c:pt>
                <c:pt idx="2">
                  <c:v>Dec</c:v>
                </c:pt>
                <c:pt idx="3">
                  <c:v>Jan</c:v>
                </c:pt>
                <c:pt idx="4">
                  <c:v>Feb</c:v>
                </c:pt>
                <c:pt idx="5">
                  <c:v>Mar</c:v>
                </c:pt>
                <c:pt idx="6">
                  <c:v>Apr</c:v>
                </c:pt>
                <c:pt idx="7">
                  <c:v>May</c:v>
                </c:pt>
                <c:pt idx="8">
                  <c:v>Jun</c:v>
                </c:pt>
                <c:pt idx="9">
                  <c:v>Jul</c:v>
                </c:pt>
                <c:pt idx="10">
                  <c:v>Aug</c:v>
                </c:pt>
                <c:pt idx="11">
                  <c:v>Sep</c:v>
                </c:pt>
                <c:pt idx="12">
                  <c:v>Oct</c:v>
                </c:pt>
                <c:pt idx="13">
                  <c:v>Nov</c:v>
                </c:pt>
                <c:pt idx="14">
                  <c:v>Dec</c:v>
                </c:pt>
              </c:strCache>
            </c:strRef>
          </c:cat>
          <c:val>
            <c:numRef>
              <c:f>(Monitor_NL!$R$298:$T$298,Monitor_NL!$I$179:$T$179)</c:f>
              <c:numCache>
                <c:formatCode>0.00%</c:formatCode>
                <c:ptCount val="15"/>
                <c:pt idx="1">
                  <c:v>0.5714285714285714</c:v>
                </c:pt>
                <c:pt idx="2">
                  <c:v>0.48</c:v>
                </c:pt>
                <c:pt idx="3">
                  <c:v>0.15384615384615385</c:v>
                </c:pt>
                <c:pt idx="4">
                  <c:v>0.5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88C-45FE-B005-BFCBBDC61511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404165903"/>
        <c:axId val="434323967"/>
      </c:barChart>
      <c:catAx>
        <c:axId val="404165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434323967"/>
        <c:crosses val="autoZero"/>
        <c:auto val="1"/>
        <c:lblAlgn val="ctr"/>
        <c:lblOffset val="100"/>
        <c:noMultiLvlLbl val="0"/>
      </c:catAx>
      <c:valAx>
        <c:axId val="434323967"/>
        <c:scaling>
          <c:orientation val="minMax"/>
          <c:max val="0.60000000000000009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404165903"/>
        <c:crosses val="autoZero"/>
        <c:crossBetween val="between"/>
        <c:majorUnit val="0.30000000000000004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16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Monitor_NL!$C$299</c:f>
              <c:strCache>
                <c:ptCount val="1"/>
                <c:pt idx="0">
                  <c:v>Product Conversion</c:v>
                </c:pt>
              </c:strCache>
            </c:strRef>
          </c:tx>
          <c:spPr>
            <a:solidFill>
              <a:srgbClr val="F15628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(Monitor_NL!$R$192:$T$192,Monitor_NL!$I$73:$T$73)</c:f>
              <c:strCache>
                <c:ptCount val="15"/>
                <c:pt idx="0">
                  <c:v>Oct</c:v>
                </c:pt>
                <c:pt idx="1">
                  <c:v>Nov</c:v>
                </c:pt>
                <c:pt idx="2">
                  <c:v>Dec</c:v>
                </c:pt>
                <c:pt idx="3">
                  <c:v>Jan</c:v>
                </c:pt>
                <c:pt idx="4">
                  <c:v>Feb</c:v>
                </c:pt>
                <c:pt idx="5">
                  <c:v>Mar</c:v>
                </c:pt>
                <c:pt idx="6">
                  <c:v>Apr</c:v>
                </c:pt>
                <c:pt idx="7">
                  <c:v>May</c:v>
                </c:pt>
                <c:pt idx="8">
                  <c:v>Jun</c:v>
                </c:pt>
                <c:pt idx="9">
                  <c:v>Jul</c:v>
                </c:pt>
                <c:pt idx="10">
                  <c:v>Aug</c:v>
                </c:pt>
                <c:pt idx="11">
                  <c:v>Sep</c:v>
                </c:pt>
                <c:pt idx="12">
                  <c:v>Oct</c:v>
                </c:pt>
                <c:pt idx="13">
                  <c:v>Nov</c:v>
                </c:pt>
                <c:pt idx="14">
                  <c:v>Dec</c:v>
                </c:pt>
              </c:strCache>
            </c:strRef>
          </c:cat>
          <c:val>
            <c:numRef>
              <c:f>(Monitor_NL!$R$299:$T$299,Monitor_NL!$I$180:$T$180)</c:f>
              <c:numCache>
                <c:formatCode>0.00%</c:formatCode>
                <c:ptCount val="15"/>
                <c:pt idx="1">
                  <c:v>0.45714285714285713</c:v>
                </c:pt>
                <c:pt idx="2">
                  <c:v>0.44</c:v>
                </c:pt>
                <c:pt idx="3">
                  <c:v>7.6923076923076927E-2</c:v>
                </c:pt>
                <c:pt idx="4">
                  <c:v>0.375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B7F-414A-A061-AD90270ADD24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827387071"/>
        <c:axId val="1011109999"/>
      </c:barChart>
      <c:catAx>
        <c:axId val="182738707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011109999"/>
        <c:crosses val="autoZero"/>
        <c:auto val="1"/>
        <c:lblAlgn val="ctr"/>
        <c:lblOffset val="100"/>
        <c:noMultiLvlLbl val="0"/>
      </c:catAx>
      <c:valAx>
        <c:axId val="1011109999"/>
        <c:scaling>
          <c:orientation val="minMax"/>
          <c:max val="0.60000000000000009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827387071"/>
        <c:crosses val="autoZero"/>
        <c:crossBetween val="between"/>
        <c:majorUnit val="0.30000000000000004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16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Monitor_NL!$C$303</c:f>
              <c:strCache>
                <c:ptCount val="1"/>
                <c:pt idx="0">
                  <c:v>Purchase Intent Conversion</c:v>
                </c:pt>
              </c:strCache>
            </c:strRef>
          </c:tx>
          <c:spPr>
            <a:solidFill>
              <a:srgbClr val="F15628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(Monitor_NL!$R$192:$T$192,Monitor_NL!$I$73:$T$73)</c:f>
              <c:strCache>
                <c:ptCount val="15"/>
                <c:pt idx="0">
                  <c:v>Oct</c:v>
                </c:pt>
                <c:pt idx="1">
                  <c:v>Nov</c:v>
                </c:pt>
                <c:pt idx="2">
                  <c:v>Dec</c:v>
                </c:pt>
                <c:pt idx="3">
                  <c:v>Jan</c:v>
                </c:pt>
                <c:pt idx="4">
                  <c:v>Feb</c:v>
                </c:pt>
                <c:pt idx="5">
                  <c:v>Mar</c:v>
                </c:pt>
                <c:pt idx="6">
                  <c:v>Apr</c:v>
                </c:pt>
                <c:pt idx="7">
                  <c:v>May</c:v>
                </c:pt>
                <c:pt idx="8">
                  <c:v>Jun</c:v>
                </c:pt>
                <c:pt idx="9">
                  <c:v>Jul</c:v>
                </c:pt>
                <c:pt idx="10">
                  <c:v>Aug</c:v>
                </c:pt>
                <c:pt idx="11">
                  <c:v>Sep</c:v>
                </c:pt>
                <c:pt idx="12">
                  <c:v>Oct</c:v>
                </c:pt>
                <c:pt idx="13">
                  <c:v>Nov</c:v>
                </c:pt>
                <c:pt idx="14">
                  <c:v>Dec</c:v>
                </c:pt>
              </c:strCache>
            </c:strRef>
          </c:cat>
          <c:val>
            <c:numRef>
              <c:f>(Monitor_NL!$R$303:$T$303,Monitor_NL!$I$185:$T$185)</c:f>
              <c:numCache>
                <c:formatCode>0.00%</c:formatCode>
                <c:ptCount val="15"/>
                <c:pt idx="1">
                  <c:v>0.17142857142857143</c:v>
                </c:pt>
                <c:pt idx="2">
                  <c:v>0.16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C09-4B9F-9339-F88D368086C0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2095793407"/>
        <c:axId val="1173182655"/>
      </c:barChart>
      <c:catAx>
        <c:axId val="20957934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173182655"/>
        <c:crosses val="autoZero"/>
        <c:auto val="1"/>
        <c:lblAlgn val="ctr"/>
        <c:lblOffset val="100"/>
        <c:noMultiLvlLbl val="0"/>
      </c:catAx>
      <c:valAx>
        <c:axId val="1173182655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2095793407"/>
        <c:crosses val="autoZero"/>
        <c:crossBetween val="between"/>
        <c:majorUnit val="9.0000000000000024E-2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16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Monitor_NL!$C$96</c:f>
              <c:strCache>
                <c:ptCount val="1"/>
                <c:pt idx="0">
                  <c:v>Avg. Session Duration (sec.)</c:v>
                </c:pt>
              </c:strCache>
            </c:strRef>
          </c:tx>
          <c:spPr>
            <a:ln w="28575" cap="rnd">
              <a:solidFill>
                <a:srgbClr val="F15628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(Monitor_NL!$S$192:$T$192,Monitor_NL!$I$73:$T$73)</c:f>
              <c:strCache>
                <c:ptCount val="14"/>
                <c:pt idx="0">
                  <c:v>Nov</c:v>
                </c:pt>
                <c:pt idx="1">
                  <c:v>Dec</c:v>
                </c:pt>
                <c:pt idx="2">
                  <c:v>Jan</c:v>
                </c:pt>
                <c:pt idx="3">
                  <c:v>Feb</c:v>
                </c:pt>
                <c:pt idx="4">
                  <c:v>Mar</c:v>
                </c:pt>
                <c:pt idx="5">
                  <c:v>Apr</c:v>
                </c:pt>
                <c:pt idx="6">
                  <c:v>May</c:v>
                </c:pt>
                <c:pt idx="7">
                  <c:v>Jun</c:v>
                </c:pt>
                <c:pt idx="8">
                  <c:v>Jul</c:v>
                </c:pt>
                <c:pt idx="9">
                  <c:v>Aug</c:v>
                </c:pt>
                <c:pt idx="10">
                  <c:v>Sep</c:v>
                </c:pt>
                <c:pt idx="11">
                  <c:v>Oct</c:v>
                </c:pt>
                <c:pt idx="12">
                  <c:v>Nov</c:v>
                </c:pt>
                <c:pt idx="13">
                  <c:v>Dec</c:v>
                </c:pt>
              </c:strCache>
            </c:strRef>
          </c:cat>
          <c:val>
            <c:numRef>
              <c:f>(Monitor_NL!$S$215:$T$215,Monitor_NL!$I$96:$T$96)</c:f>
              <c:numCache>
                <c:formatCode>_(* #,##0_);_(* \(#,##0\);_(* "-"_);_(@_)</c:formatCode>
                <c:ptCount val="14"/>
                <c:pt idx="0">
                  <c:v>120</c:v>
                </c:pt>
                <c:pt idx="1">
                  <c:v>57</c:v>
                </c:pt>
                <c:pt idx="2">
                  <c:v>163</c:v>
                </c:pt>
                <c:pt idx="3">
                  <c:v>21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922-43B5-A02A-53CA8C0031A3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642430304"/>
        <c:axId val="642432704"/>
      </c:lineChart>
      <c:catAx>
        <c:axId val="6424303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642432704"/>
        <c:crosses val="autoZero"/>
        <c:auto val="1"/>
        <c:lblAlgn val="ctr"/>
        <c:lblOffset val="100"/>
        <c:noMultiLvlLbl val="0"/>
      </c:catAx>
      <c:valAx>
        <c:axId val="6424327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6424303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16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TV_IT!$C$295</c:f>
              <c:strCache>
                <c:ptCount val="1"/>
                <c:pt idx="0">
                  <c:v>     Contents Click per Session on TV Line up</c:v>
                </c:pt>
              </c:strCache>
            </c:strRef>
          </c:tx>
          <c:spPr>
            <a:solidFill>
              <a:srgbClr val="F15628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(TV_IT!$R$195:$T$195,TV_IT!$I$78:$T$78)</c:f>
              <c:strCache>
                <c:ptCount val="15"/>
                <c:pt idx="0">
                  <c:v>Oct</c:v>
                </c:pt>
                <c:pt idx="1">
                  <c:v>Nov</c:v>
                </c:pt>
                <c:pt idx="2">
                  <c:v>Dec</c:v>
                </c:pt>
                <c:pt idx="3">
                  <c:v>Jan</c:v>
                </c:pt>
                <c:pt idx="4">
                  <c:v>Feb</c:v>
                </c:pt>
                <c:pt idx="5">
                  <c:v>Mar</c:v>
                </c:pt>
                <c:pt idx="6">
                  <c:v>Apr</c:v>
                </c:pt>
                <c:pt idx="7">
                  <c:v>May</c:v>
                </c:pt>
                <c:pt idx="8">
                  <c:v>Jun</c:v>
                </c:pt>
                <c:pt idx="9">
                  <c:v>Jul</c:v>
                </c:pt>
                <c:pt idx="10">
                  <c:v>Aug</c:v>
                </c:pt>
                <c:pt idx="11">
                  <c:v>Sep</c:v>
                </c:pt>
                <c:pt idx="12">
                  <c:v>Oct</c:v>
                </c:pt>
                <c:pt idx="13">
                  <c:v>Nov</c:v>
                </c:pt>
                <c:pt idx="14">
                  <c:v>Dec</c:v>
                </c:pt>
              </c:strCache>
            </c:strRef>
          </c:cat>
          <c:val>
            <c:numRef>
              <c:f>(TV_IT!$R$295:$T$295,TV_IT!$I$178:$T$178)</c:f>
              <c:numCache>
                <c:formatCode>0.00</c:formatCode>
                <c:ptCount val="15"/>
                <c:pt idx="0">
                  <c:v>1</c:v>
                </c:pt>
                <c:pt idx="1">
                  <c:v>1.8867924528301887</c:v>
                </c:pt>
                <c:pt idx="2">
                  <c:v>1.4725274725274726</c:v>
                </c:pt>
                <c:pt idx="3">
                  <c:v>0.91935483870967738</c:v>
                </c:pt>
                <c:pt idx="4">
                  <c:v>1.1650485436893203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739-468D-ABD9-FFEF9F68185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68883823"/>
        <c:axId val="413634143"/>
      </c:barChart>
      <c:catAx>
        <c:axId val="11688838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413634143"/>
        <c:crosses val="autoZero"/>
        <c:auto val="1"/>
        <c:lblAlgn val="ctr"/>
        <c:lblOffset val="100"/>
        <c:noMultiLvlLbl val="0"/>
      </c:catAx>
      <c:valAx>
        <c:axId val="413634143"/>
        <c:scaling>
          <c:orientation val="minMax"/>
          <c:max val="2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168883823"/>
        <c:crosses val="autoZero"/>
        <c:crossBetween val="between"/>
        <c:majorUnit val="1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16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TV_IT!$C$299</c:f>
              <c:strCache>
                <c:ptCount val="1"/>
                <c:pt idx="0">
                  <c:v>PLP Conversion</c:v>
                </c:pt>
              </c:strCache>
            </c:strRef>
          </c:tx>
          <c:spPr>
            <a:solidFill>
              <a:srgbClr val="F15628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(TV_IT!$R$195:$T$195,TV_IT!$I$78:$T$78)</c:f>
              <c:strCache>
                <c:ptCount val="15"/>
                <c:pt idx="0">
                  <c:v>Oct</c:v>
                </c:pt>
                <c:pt idx="1">
                  <c:v>Nov</c:v>
                </c:pt>
                <c:pt idx="2">
                  <c:v>Dec</c:v>
                </c:pt>
                <c:pt idx="3">
                  <c:v>Jan</c:v>
                </c:pt>
                <c:pt idx="4">
                  <c:v>Feb</c:v>
                </c:pt>
                <c:pt idx="5">
                  <c:v>Mar</c:v>
                </c:pt>
                <c:pt idx="6">
                  <c:v>Apr</c:v>
                </c:pt>
                <c:pt idx="7">
                  <c:v>May</c:v>
                </c:pt>
                <c:pt idx="8">
                  <c:v>Jun</c:v>
                </c:pt>
                <c:pt idx="9">
                  <c:v>Jul</c:v>
                </c:pt>
                <c:pt idx="10">
                  <c:v>Aug</c:v>
                </c:pt>
                <c:pt idx="11">
                  <c:v>Sep</c:v>
                </c:pt>
                <c:pt idx="12">
                  <c:v>Oct</c:v>
                </c:pt>
                <c:pt idx="13">
                  <c:v>Nov</c:v>
                </c:pt>
                <c:pt idx="14">
                  <c:v>Dec</c:v>
                </c:pt>
              </c:strCache>
            </c:strRef>
          </c:cat>
          <c:val>
            <c:numRef>
              <c:f>(TV_IT!$R$299:$T$299,TV_IT!$I$182:$T$182)</c:f>
              <c:numCache>
                <c:formatCode>0.00%</c:formatCode>
                <c:ptCount val="15"/>
                <c:pt idx="0">
                  <c:v>0</c:v>
                </c:pt>
                <c:pt idx="1">
                  <c:v>0.31707317073170732</c:v>
                </c:pt>
                <c:pt idx="2">
                  <c:v>0.64</c:v>
                </c:pt>
                <c:pt idx="3">
                  <c:v>0.59183673469387754</c:v>
                </c:pt>
                <c:pt idx="4">
                  <c:v>0.64893617021276595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C29-4255-9B7B-112C8B1E701A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045622639"/>
        <c:axId val="1119779679"/>
      </c:barChart>
      <c:catAx>
        <c:axId val="104562263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119779679"/>
        <c:crosses val="autoZero"/>
        <c:auto val="1"/>
        <c:lblAlgn val="ctr"/>
        <c:lblOffset val="100"/>
        <c:noMultiLvlLbl val="0"/>
      </c:catAx>
      <c:valAx>
        <c:axId val="11197796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045622639"/>
        <c:crosses val="autoZero"/>
        <c:crossBetween val="between"/>
        <c:majorUnit val="0.4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16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TV_IT!$C$300</c:f>
              <c:strCache>
                <c:ptCount val="1"/>
                <c:pt idx="0">
                  <c:v>Product Conversion</c:v>
                </c:pt>
              </c:strCache>
            </c:strRef>
          </c:tx>
          <c:spPr>
            <a:solidFill>
              <a:srgbClr val="F15628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(TV_IT!$R$195:$T$195,TV_IT!$I$78:$T$78)</c:f>
              <c:strCache>
                <c:ptCount val="15"/>
                <c:pt idx="0">
                  <c:v>Oct</c:v>
                </c:pt>
                <c:pt idx="1">
                  <c:v>Nov</c:v>
                </c:pt>
                <c:pt idx="2">
                  <c:v>Dec</c:v>
                </c:pt>
                <c:pt idx="3">
                  <c:v>Jan</c:v>
                </c:pt>
                <c:pt idx="4">
                  <c:v>Feb</c:v>
                </c:pt>
                <c:pt idx="5">
                  <c:v>Mar</c:v>
                </c:pt>
                <c:pt idx="6">
                  <c:v>Apr</c:v>
                </c:pt>
                <c:pt idx="7">
                  <c:v>May</c:v>
                </c:pt>
                <c:pt idx="8">
                  <c:v>Jun</c:v>
                </c:pt>
                <c:pt idx="9">
                  <c:v>Jul</c:v>
                </c:pt>
                <c:pt idx="10">
                  <c:v>Aug</c:v>
                </c:pt>
                <c:pt idx="11">
                  <c:v>Sep</c:v>
                </c:pt>
                <c:pt idx="12">
                  <c:v>Oct</c:v>
                </c:pt>
                <c:pt idx="13">
                  <c:v>Nov</c:v>
                </c:pt>
                <c:pt idx="14">
                  <c:v>Dec</c:v>
                </c:pt>
              </c:strCache>
            </c:strRef>
          </c:cat>
          <c:val>
            <c:numRef>
              <c:f>(TV_IT!$R$300:$T$300,TV_IT!$I$183:$T$183)</c:f>
              <c:numCache>
                <c:formatCode>0.00%</c:formatCode>
                <c:ptCount val="15"/>
                <c:pt idx="0">
                  <c:v>0</c:v>
                </c:pt>
                <c:pt idx="1">
                  <c:v>0.26829268292682928</c:v>
                </c:pt>
                <c:pt idx="2">
                  <c:v>0.49333333333333335</c:v>
                </c:pt>
                <c:pt idx="3">
                  <c:v>0.48979591836734693</c:v>
                </c:pt>
                <c:pt idx="4">
                  <c:v>0.53191489361702127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DD4-457B-9657-6EF9E1F2DE77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404165903"/>
        <c:axId val="1018622735"/>
      </c:barChart>
      <c:catAx>
        <c:axId val="404165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018622735"/>
        <c:crosses val="autoZero"/>
        <c:auto val="1"/>
        <c:lblAlgn val="ctr"/>
        <c:lblOffset val="100"/>
        <c:noMultiLvlLbl val="0"/>
      </c:catAx>
      <c:valAx>
        <c:axId val="1018622735"/>
        <c:scaling>
          <c:orientation val="minMax"/>
          <c:max val="0.60000000000000009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404165903"/>
        <c:crosses val="autoZero"/>
        <c:crossBetween val="between"/>
        <c:majorUnit val="0.2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16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TV_IT!$C$304</c:f>
              <c:strCache>
                <c:ptCount val="1"/>
                <c:pt idx="0">
                  <c:v>Purchase Intent Conversion</c:v>
                </c:pt>
              </c:strCache>
            </c:strRef>
          </c:tx>
          <c:spPr>
            <a:solidFill>
              <a:srgbClr val="F15628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(TV_IT!$R$195:$T$195,TV_IT!$I$78:$T$78)</c:f>
              <c:strCache>
                <c:ptCount val="15"/>
                <c:pt idx="0">
                  <c:v>Oct</c:v>
                </c:pt>
                <c:pt idx="1">
                  <c:v>Nov</c:v>
                </c:pt>
                <c:pt idx="2">
                  <c:v>Dec</c:v>
                </c:pt>
                <c:pt idx="3">
                  <c:v>Jan</c:v>
                </c:pt>
                <c:pt idx="4">
                  <c:v>Feb</c:v>
                </c:pt>
                <c:pt idx="5">
                  <c:v>Mar</c:v>
                </c:pt>
                <c:pt idx="6">
                  <c:v>Apr</c:v>
                </c:pt>
                <c:pt idx="7">
                  <c:v>May</c:v>
                </c:pt>
                <c:pt idx="8">
                  <c:v>Jun</c:v>
                </c:pt>
                <c:pt idx="9">
                  <c:v>Jul</c:v>
                </c:pt>
                <c:pt idx="10">
                  <c:v>Aug</c:v>
                </c:pt>
                <c:pt idx="11">
                  <c:v>Sep</c:v>
                </c:pt>
                <c:pt idx="12">
                  <c:v>Oct</c:v>
                </c:pt>
                <c:pt idx="13">
                  <c:v>Nov</c:v>
                </c:pt>
                <c:pt idx="14">
                  <c:v>Dec</c:v>
                </c:pt>
              </c:strCache>
            </c:strRef>
          </c:cat>
          <c:val>
            <c:numRef>
              <c:f>(TV_IT!$R$305:$T$305,TV_IT!$I$188:$T$188)</c:f>
              <c:numCache>
                <c:formatCode>0.00%</c:formatCode>
                <c:ptCount val="15"/>
                <c:pt idx="0">
                  <c:v>0</c:v>
                </c:pt>
                <c:pt idx="1">
                  <c:v>2.4390243902439025E-2</c:v>
                </c:pt>
                <c:pt idx="2">
                  <c:v>0</c:v>
                </c:pt>
                <c:pt idx="3">
                  <c:v>5.1020408163265307E-2</c:v>
                </c:pt>
                <c:pt idx="4">
                  <c:v>2.1276595744680851E-2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ABF-4B5C-BA2F-85EE60FB81A0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413914463"/>
        <c:axId val="1009796495"/>
      </c:barChart>
      <c:catAx>
        <c:axId val="4139144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009796495"/>
        <c:crosses val="autoZero"/>
        <c:auto val="1"/>
        <c:lblAlgn val="ctr"/>
        <c:lblOffset val="100"/>
        <c:noMultiLvlLbl val="0"/>
      </c:catAx>
      <c:valAx>
        <c:axId val="10097964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413914463"/>
        <c:crosses val="autoZero"/>
        <c:crossBetween val="between"/>
        <c:majorUnit val="3.0000000000000006E-2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16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ko-KR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     Total Click per Session on TV Line up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TV_IT!$C$294:$H$294</c:f>
              <c:strCache>
                <c:ptCount val="6"/>
                <c:pt idx="0">
                  <c:v>     Total Click per Session on TV Line up</c:v>
                </c:pt>
              </c:strCache>
            </c:strRef>
          </c:tx>
          <c:spPr>
            <a:solidFill>
              <a:srgbClr val="F15628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(TV_IT!$R$195:$T$195,TV_IT!$I$78:$T$78)</c:f>
              <c:strCache>
                <c:ptCount val="15"/>
                <c:pt idx="0">
                  <c:v>Oct</c:v>
                </c:pt>
                <c:pt idx="1">
                  <c:v>Nov</c:v>
                </c:pt>
                <c:pt idx="2">
                  <c:v>Dec</c:v>
                </c:pt>
                <c:pt idx="3">
                  <c:v>Jan</c:v>
                </c:pt>
                <c:pt idx="4">
                  <c:v>Feb</c:v>
                </c:pt>
                <c:pt idx="5">
                  <c:v>Mar</c:v>
                </c:pt>
                <c:pt idx="6">
                  <c:v>Apr</c:v>
                </c:pt>
                <c:pt idx="7">
                  <c:v>May</c:v>
                </c:pt>
                <c:pt idx="8">
                  <c:v>Jun</c:v>
                </c:pt>
                <c:pt idx="9">
                  <c:v>Jul</c:v>
                </c:pt>
                <c:pt idx="10">
                  <c:v>Aug</c:v>
                </c:pt>
                <c:pt idx="11">
                  <c:v>Sep</c:v>
                </c:pt>
                <c:pt idx="12">
                  <c:v>Oct</c:v>
                </c:pt>
                <c:pt idx="13">
                  <c:v>Nov</c:v>
                </c:pt>
                <c:pt idx="14">
                  <c:v>Dec</c:v>
                </c:pt>
              </c:strCache>
            </c:strRef>
          </c:cat>
          <c:val>
            <c:numRef>
              <c:f>(TV_IT!$R$294:$T$294,TV_IT!$I$177:$T$177)</c:f>
              <c:numCache>
                <c:formatCode>_-* #,##0.00_-;\-* #,##0.00_-;_-* "-"_-;_-@_-</c:formatCode>
                <c:ptCount val="15"/>
                <c:pt idx="0">
                  <c:v>2</c:v>
                </c:pt>
                <c:pt idx="1">
                  <c:v>3.8490566037735849</c:v>
                </c:pt>
                <c:pt idx="2">
                  <c:v>3.9450549450549453</c:v>
                </c:pt>
                <c:pt idx="3">
                  <c:v>3.1129032258064515</c:v>
                </c:pt>
                <c:pt idx="4">
                  <c:v>3.2427184466019416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691-4DD7-B678-93357312FD5B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811147167"/>
        <c:axId val="1039781903"/>
      </c:barChart>
      <c:catAx>
        <c:axId val="18111471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039781903"/>
        <c:crosses val="autoZero"/>
        <c:auto val="1"/>
        <c:lblAlgn val="ctr"/>
        <c:lblOffset val="100"/>
        <c:noMultiLvlLbl val="0"/>
      </c:catAx>
      <c:valAx>
        <c:axId val="10397819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* #,##0.00_-;\-* #,##0.00_-;_-* &quot;-&quot;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811147167"/>
        <c:crosses val="autoZero"/>
        <c:crossBetween val="between"/>
        <c:majorUnit val="3"/>
      </c:valAx>
    </c:plotArea>
    <c:legend>
      <c:legendPos val="b"/>
      <c:overlay val="0"/>
    </c:legend>
    <c:plotVisOnly val="1"/>
    <c:dispBlanksAs val="gap"/>
    <c:showDLblsOverMax val="0"/>
    <c:extLst/>
  </c:chart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16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ko-KR"/>
              <a:t>Session</a:t>
            </a:r>
            <a:endParaRPr lang="ko-KR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 alt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1"/>
          <c:order val="1"/>
          <c:tx>
            <c:strRef>
              <c:f>TV_IT!$C$88</c:f>
              <c:strCache>
                <c:ptCount val="1"/>
                <c:pt idx="0">
                  <c:v>          Organic</c:v>
                </c:pt>
              </c:strCache>
            </c:strRef>
          </c:tx>
          <c:spPr>
            <a:solidFill>
              <a:srgbClr val="F15628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(TV_IT!$I$78:$T$78,TV_IT!$I$195:$T$195)</c:f>
              <c:strCache>
                <c:ptCount val="24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  <c:pt idx="12">
                  <c:v>Jan</c:v>
                </c:pt>
                <c:pt idx="13">
                  <c:v>Feb</c:v>
                </c:pt>
                <c:pt idx="14">
                  <c:v>Mar</c:v>
                </c:pt>
                <c:pt idx="15">
                  <c:v>Apr</c:v>
                </c:pt>
                <c:pt idx="16">
                  <c:v>May</c:v>
                </c:pt>
                <c:pt idx="17">
                  <c:v>Jun</c:v>
                </c:pt>
                <c:pt idx="18">
                  <c:v>Jul</c:v>
                </c:pt>
                <c:pt idx="19">
                  <c:v>Aug</c:v>
                </c:pt>
                <c:pt idx="20">
                  <c:v>Sep</c:v>
                </c:pt>
                <c:pt idx="21">
                  <c:v>Oct</c:v>
                </c:pt>
                <c:pt idx="22">
                  <c:v>Nov</c:v>
                </c:pt>
                <c:pt idx="23">
                  <c:v>Dec</c:v>
                </c:pt>
              </c:strCache>
            </c:strRef>
          </c:cat>
          <c:val>
            <c:numRef>
              <c:f>(TV_IT!$R$205:$T$205,TV_IT!$I$88:$T$88)</c:f>
              <c:numCache>
                <c:formatCode>_(* #,##0_);_(* \(#,##0\);_(* "-"_);_(@_)</c:formatCode>
                <c:ptCount val="15"/>
                <c:pt idx="1">
                  <c:v>10</c:v>
                </c:pt>
                <c:pt idx="2">
                  <c:v>17</c:v>
                </c:pt>
                <c:pt idx="3">
                  <c:v>25</c:v>
                </c:pt>
                <c:pt idx="4">
                  <c:v>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1F2-4193-805F-0A9F688427FA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19"/>
        <c:axId val="1847080704"/>
        <c:axId val="1847086464"/>
      </c:barChart>
      <c:lineChart>
        <c:grouping val="standard"/>
        <c:varyColors val="0"/>
        <c:ser>
          <c:idx val="0"/>
          <c:order val="0"/>
          <c:tx>
            <c:strRef>
              <c:f>TV_IT!$C$85</c:f>
              <c:strCache>
                <c:ptCount val="1"/>
                <c:pt idx="0">
                  <c:v>     TV Lineup (Session)</c:v>
                </c:pt>
              </c:strCache>
            </c:strRef>
          </c:tx>
          <c:spPr>
            <a:ln w="28575" cap="rnd">
              <a:solidFill>
                <a:srgbClr val="5B6777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(TV_IT!$R$195:$T$195,TV_IT!$I$78:$T$78)</c:f>
              <c:strCache>
                <c:ptCount val="15"/>
                <c:pt idx="0">
                  <c:v>Oct</c:v>
                </c:pt>
                <c:pt idx="1">
                  <c:v>Nov</c:v>
                </c:pt>
                <c:pt idx="2">
                  <c:v>Dec</c:v>
                </c:pt>
                <c:pt idx="3">
                  <c:v>Jan</c:v>
                </c:pt>
                <c:pt idx="4">
                  <c:v>Feb</c:v>
                </c:pt>
                <c:pt idx="5">
                  <c:v>Mar</c:v>
                </c:pt>
                <c:pt idx="6">
                  <c:v>Apr</c:v>
                </c:pt>
                <c:pt idx="7">
                  <c:v>May</c:v>
                </c:pt>
                <c:pt idx="8">
                  <c:v>Jun</c:v>
                </c:pt>
                <c:pt idx="9">
                  <c:v>Jul</c:v>
                </c:pt>
                <c:pt idx="10">
                  <c:v>Aug</c:v>
                </c:pt>
                <c:pt idx="11">
                  <c:v>Sep</c:v>
                </c:pt>
                <c:pt idx="12">
                  <c:v>Oct</c:v>
                </c:pt>
                <c:pt idx="13">
                  <c:v>Nov</c:v>
                </c:pt>
                <c:pt idx="14">
                  <c:v>Dec</c:v>
                </c:pt>
              </c:strCache>
            </c:strRef>
          </c:cat>
          <c:val>
            <c:numRef>
              <c:f>(TV_IT!$R$202:$T$202,TV_IT!$I$85:$T$85)</c:f>
              <c:numCache>
                <c:formatCode>_(* #,##0_);_(* \(#,##0\);_(* "-"_);_(@_)</c:formatCode>
                <c:ptCount val="15"/>
                <c:pt idx="0">
                  <c:v>1</c:v>
                </c:pt>
                <c:pt idx="1">
                  <c:v>53</c:v>
                </c:pt>
                <c:pt idx="2">
                  <c:v>91</c:v>
                </c:pt>
                <c:pt idx="3">
                  <c:v>124</c:v>
                </c:pt>
                <c:pt idx="4">
                  <c:v>103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1F2-4193-805F-0A9F688427FA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847039424"/>
        <c:axId val="1847039904"/>
      </c:lineChart>
      <c:catAx>
        <c:axId val="18470394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847039904"/>
        <c:crosses val="autoZero"/>
        <c:auto val="1"/>
        <c:lblAlgn val="ctr"/>
        <c:lblOffset val="100"/>
        <c:noMultiLvlLbl val="0"/>
      </c:catAx>
      <c:valAx>
        <c:axId val="1847039904"/>
        <c:scaling>
          <c:orientation val="minMax"/>
          <c:max val="5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847039424"/>
        <c:crosses val="autoZero"/>
        <c:crossBetween val="between"/>
        <c:majorUnit val="100"/>
      </c:valAx>
      <c:valAx>
        <c:axId val="1847086464"/>
        <c:scaling>
          <c:orientation val="minMax"/>
          <c:max val="200"/>
        </c:scaling>
        <c:delete val="0"/>
        <c:axPos val="r"/>
        <c:numFmt formatCode="_(* #,##0_);_(* \(#,##0\);_(* &quot;-&quot;_);_(@_)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847080704"/>
        <c:crosses val="max"/>
        <c:crossBetween val="between"/>
      </c:valAx>
      <c:catAx>
        <c:axId val="1847080704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847086464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  <c:userShapes r:id="rId3"/>
</c:chartSpace>
</file>

<file path=xl/charts/chart16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ko-KR"/>
              <a:t>Page view per session</a:t>
            </a:r>
            <a:endParaRPr lang="ko-KR" altLang="en-US"/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1"/>
          <c:order val="0"/>
          <c:tx>
            <c:strRef>
              <c:f>TV_IT!$C$96:$H$96</c:f>
              <c:strCache>
                <c:ptCount val="6"/>
                <c:pt idx="0">
                  <c:v>     TV Line up guide(Page View per Session)</c:v>
                </c:pt>
              </c:strCache>
            </c:strRef>
          </c:tx>
          <c:spPr>
            <a:solidFill>
              <a:srgbClr val="F15628"/>
            </a:solidFill>
          </c:spPr>
          <c:invertIfNegative val="0"/>
          <c:dLbls>
            <c:spPr>
              <a:noFill/>
              <a:ln>
                <a:noFill/>
              </a:ln>
              <a:effectLst/>
            </c:sp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(TV_IT!$R$195:$T$195,TV_IT!$I$78:$T$78)</c:f>
              <c:strCache>
                <c:ptCount val="15"/>
                <c:pt idx="0">
                  <c:v>Oct</c:v>
                </c:pt>
                <c:pt idx="1">
                  <c:v>Nov</c:v>
                </c:pt>
                <c:pt idx="2">
                  <c:v>Dec</c:v>
                </c:pt>
                <c:pt idx="3">
                  <c:v>Jan</c:v>
                </c:pt>
                <c:pt idx="4">
                  <c:v>Feb</c:v>
                </c:pt>
                <c:pt idx="5">
                  <c:v>Mar</c:v>
                </c:pt>
                <c:pt idx="6">
                  <c:v>Apr</c:v>
                </c:pt>
                <c:pt idx="7">
                  <c:v>May</c:v>
                </c:pt>
                <c:pt idx="8">
                  <c:v>Jun</c:v>
                </c:pt>
                <c:pt idx="9">
                  <c:v>Jul</c:v>
                </c:pt>
                <c:pt idx="10">
                  <c:v>Aug</c:v>
                </c:pt>
                <c:pt idx="11">
                  <c:v>Sep</c:v>
                </c:pt>
                <c:pt idx="12">
                  <c:v>Oct</c:v>
                </c:pt>
                <c:pt idx="13">
                  <c:v>Nov</c:v>
                </c:pt>
                <c:pt idx="14">
                  <c:v>Dec</c:v>
                </c:pt>
              </c:strCache>
            </c:strRef>
          </c:cat>
          <c:val>
            <c:numRef>
              <c:f>(TV_IT!$R$213:$T$213,TV_IT!$I$96:$T$96)</c:f>
              <c:numCache>
                <c:formatCode>_-* #,##0.00_-;\-* #,##0.00_-;_-* "-"_-;_-@_-</c:formatCode>
                <c:ptCount val="15"/>
                <c:pt idx="0">
                  <c:v>3</c:v>
                </c:pt>
                <c:pt idx="1">
                  <c:v>0.96226415094339623</c:v>
                </c:pt>
                <c:pt idx="2">
                  <c:v>1.2197802197802199</c:v>
                </c:pt>
                <c:pt idx="3">
                  <c:v>1.153225806451613</c:v>
                </c:pt>
                <c:pt idx="4">
                  <c:v>1.1067961165048543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A91-44E9-921F-A50E07FB249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47088864"/>
        <c:axId val="1847084064"/>
      </c:barChart>
      <c:catAx>
        <c:axId val="18470888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847084064"/>
        <c:crosses val="autoZero"/>
        <c:auto val="1"/>
        <c:lblAlgn val="ctr"/>
        <c:lblOffset val="100"/>
        <c:noMultiLvlLbl val="0"/>
      </c:catAx>
      <c:valAx>
        <c:axId val="18470840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* #,##0.00_-;\-* #,##0.00_-;_-* &quot;-&quot;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847088864"/>
        <c:crosses val="autoZero"/>
        <c:crossBetween val="between"/>
        <c:majorUnit val="0.4"/>
      </c:valAx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  <c:extLst/>
  </c:chart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17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ko-KR"/>
              <a:t>Exit Rate</a:t>
            </a:r>
            <a:endParaRPr lang="ko-KR" altLang="en-US"/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TV_IT!$C$216:$H$216</c:f>
              <c:strCache>
                <c:ptCount val="6"/>
                <c:pt idx="0">
                  <c:v>     Micro</c:v>
                </c:pt>
              </c:strCache>
            </c:strRef>
          </c:tx>
          <c:spPr>
            <a:solidFill>
              <a:srgbClr val="5B6777"/>
            </a:solidFill>
          </c:spPr>
          <c:invertIfNegative val="0"/>
          <c:dLbls>
            <c:delete val="1"/>
          </c:dLbls>
          <c:cat>
            <c:strRef>
              <c:f>(TV_IT!$R$195:$T$195,TV_IT!$I$78:$T$78)</c:f>
              <c:strCache>
                <c:ptCount val="15"/>
                <c:pt idx="0">
                  <c:v>Oct</c:v>
                </c:pt>
                <c:pt idx="1">
                  <c:v>Nov</c:v>
                </c:pt>
                <c:pt idx="2">
                  <c:v>Dec</c:v>
                </c:pt>
                <c:pt idx="3">
                  <c:v>Jan</c:v>
                </c:pt>
                <c:pt idx="4">
                  <c:v>Feb</c:v>
                </c:pt>
                <c:pt idx="5">
                  <c:v>Mar</c:v>
                </c:pt>
                <c:pt idx="6">
                  <c:v>Apr</c:v>
                </c:pt>
                <c:pt idx="7">
                  <c:v>May</c:v>
                </c:pt>
                <c:pt idx="8">
                  <c:v>Jun</c:v>
                </c:pt>
                <c:pt idx="9">
                  <c:v>Jul</c:v>
                </c:pt>
                <c:pt idx="10">
                  <c:v>Aug</c:v>
                </c:pt>
                <c:pt idx="11">
                  <c:v>Sep</c:v>
                </c:pt>
                <c:pt idx="12">
                  <c:v>Oct</c:v>
                </c:pt>
                <c:pt idx="13">
                  <c:v>Nov</c:v>
                </c:pt>
                <c:pt idx="14">
                  <c:v>Dec</c:v>
                </c:pt>
              </c:strCache>
            </c:strRef>
          </c:cat>
          <c:val>
            <c:numRef>
              <c:f>(TV_IT!$R$216:$T$216,TV_IT!$I$99:$T$99)</c:f>
              <c:numCache>
                <c:formatCode>0.0%</c:formatCode>
                <c:ptCount val="15"/>
                <c:pt idx="0">
                  <c:v>0.42138964577656673</c:v>
                </c:pt>
                <c:pt idx="1">
                  <c:v>0.40548950769967285</c:v>
                </c:pt>
                <c:pt idx="2">
                  <c:v>0.5778091208274565</c:v>
                </c:pt>
                <c:pt idx="3">
                  <c:v>0.37117647058823527</c:v>
                </c:pt>
                <c:pt idx="4">
                  <c:v>0.36729222520107241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6E0-42FF-896B-2C8C10C9F795}"/>
            </c:ext>
          </c:extLst>
        </c:ser>
        <c:ser>
          <c:idx val="1"/>
          <c:order val="1"/>
          <c:tx>
            <c:strRef>
              <c:f>TV_IT!$C$100:$H$100</c:f>
              <c:strCache>
                <c:ptCount val="6"/>
                <c:pt idx="0">
                  <c:v>     TV Line up guide</c:v>
                </c:pt>
              </c:strCache>
            </c:strRef>
          </c:tx>
          <c:spPr>
            <a:solidFill>
              <a:srgbClr val="F15628"/>
            </a:solidFill>
          </c:spPr>
          <c:invertIfNegative val="0"/>
          <c:dLbls>
            <c:spPr>
              <a:noFill/>
              <a:ln>
                <a:noFill/>
              </a:ln>
              <a:effectLst/>
            </c:sp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(TV_IT!$R$195:$T$195,TV_IT!$I$78:$T$78)</c:f>
              <c:strCache>
                <c:ptCount val="15"/>
                <c:pt idx="0">
                  <c:v>Oct</c:v>
                </c:pt>
                <c:pt idx="1">
                  <c:v>Nov</c:v>
                </c:pt>
                <c:pt idx="2">
                  <c:v>Dec</c:v>
                </c:pt>
                <c:pt idx="3">
                  <c:v>Jan</c:v>
                </c:pt>
                <c:pt idx="4">
                  <c:v>Feb</c:v>
                </c:pt>
                <c:pt idx="5">
                  <c:v>Mar</c:v>
                </c:pt>
                <c:pt idx="6">
                  <c:v>Apr</c:v>
                </c:pt>
                <c:pt idx="7">
                  <c:v>May</c:v>
                </c:pt>
                <c:pt idx="8">
                  <c:v>Jun</c:v>
                </c:pt>
                <c:pt idx="9">
                  <c:v>Jul</c:v>
                </c:pt>
                <c:pt idx="10">
                  <c:v>Aug</c:v>
                </c:pt>
                <c:pt idx="11">
                  <c:v>Sep</c:v>
                </c:pt>
                <c:pt idx="12">
                  <c:v>Oct</c:v>
                </c:pt>
                <c:pt idx="13">
                  <c:v>Nov</c:v>
                </c:pt>
                <c:pt idx="14">
                  <c:v>Dec</c:v>
                </c:pt>
              </c:strCache>
            </c:strRef>
          </c:cat>
          <c:val>
            <c:numRef>
              <c:f>(TV_IT!$R$217:$T$217,TV_IT!$I$100:$T$100)</c:f>
              <c:numCache>
                <c:formatCode>0.0%</c:formatCode>
                <c:ptCount val="15"/>
                <c:pt idx="0">
                  <c:v>0</c:v>
                </c:pt>
                <c:pt idx="1">
                  <c:v>0.41509433962264153</c:v>
                </c:pt>
                <c:pt idx="2">
                  <c:v>0.37362637362637363</c:v>
                </c:pt>
                <c:pt idx="3">
                  <c:v>0.30645161290322581</c:v>
                </c:pt>
                <c:pt idx="4">
                  <c:v>0.25242718446601942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6E0-42FF-896B-2C8C10C9F795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847181024"/>
        <c:axId val="1847175264"/>
      </c:barChart>
      <c:catAx>
        <c:axId val="18471810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847175264"/>
        <c:crosses val="autoZero"/>
        <c:auto val="1"/>
        <c:lblAlgn val="ctr"/>
        <c:lblOffset val="100"/>
        <c:noMultiLvlLbl val="0"/>
      </c:catAx>
      <c:valAx>
        <c:axId val="1847175264"/>
        <c:scaling>
          <c:orientation val="minMax"/>
          <c:max val="0.8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847181024"/>
        <c:crosses val="autoZero"/>
        <c:crossBetween val="between"/>
        <c:majorUnit val="0.30000000000000004"/>
      </c:valAx>
    </c:plotArea>
    <c:legend>
      <c:legendPos val="b"/>
      <c:overlay val="0"/>
    </c:legend>
    <c:plotVisOnly val="1"/>
    <c:dispBlanksAs val="gap"/>
    <c:showDLblsOverMax val="0"/>
    <c:extLst/>
  </c:chart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17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TV_IT!$C$101</c:f>
              <c:strCache>
                <c:ptCount val="1"/>
                <c:pt idx="0">
                  <c:v>Avg. Session Duration (sec.)</c:v>
                </c:pt>
              </c:strCache>
            </c:strRef>
          </c:tx>
          <c:spPr>
            <a:ln w="28575" cap="rnd">
              <a:solidFill>
                <a:srgbClr val="F15628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(TV_IT!$R$195:$T$195,TV_IT!$I$78:$T$78)</c:f>
              <c:strCache>
                <c:ptCount val="15"/>
                <c:pt idx="0">
                  <c:v>Oct</c:v>
                </c:pt>
                <c:pt idx="1">
                  <c:v>Nov</c:v>
                </c:pt>
                <c:pt idx="2">
                  <c:v>Dec</c:v>
                </c:pt>
                <c:pt idx="3">
                  <c:v>Jan</c:v>
                </c:pt>
                <c:pt idx="4">
                  <c:v>Feb</c:v>
                </c:pt>
                <c:pt idx="5">
                  <c:v>Mar</c:v>
                </c:pt>
                <c:pt idx="6">
                  <c:v>Apr</c:v>
                </c:pt>
                <c:pt idx="7">
                  <c:v>May</c:v>
                </c:pt>
                <c:pt idx="8">
                  <c:v>Jun</c:v>
                </c:pt>
                <c:pt idx="9">
                  <c:v>Jul</c:v>
                </c:pt>
                <c:pt idx="10">
                  <c:v>Aug</c:v>
                </c:pt>
                <c:pt idx="11">
                  <c:v>Sep</c:v>
                </c:pt>
                <c:pt idx="12">
                  <c:v>Oct</c:v>
                </c:pt>
                <c:pt idx="13">
                  <c:v>Nov</c:v>
                </c:pt>
                <c:pt idx="14">
                  <c:v>Dec</c:v>
                </c:pt>
              </c:strCache>
            </c:strRef>
          </c:cat>
          <c:val>
            <c:numRef>
              <c:f>(TV_IT!$R$218:$T$218,TV_IT!$I$101:$T$101)</c:f>
              <c:numCache>
                <c:formatCode>_(* #,##0_);_(* \(#,##0\);_(* "-"_);_(@_)</c:formatCode>
                <c:ptCount val="15"/>
                <c:pt idx="0">
                  <c:v>22</c:v>
                </c:pt>
                <c:pt idx="1">
                  <c:v>168</c:v>
                </c:pt>
                <c:pt idx="2">
                  <c:v>207</c:v>
                </c:pt>
                <c:pt idx="3">
                  <c:v>219</c:v>
                </c:pt>
                <c:pt idx="4">
                  <c:v>159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BCF-4BA2-B880-EAAFC1693FA3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233601615"/>
        <c:axId val="233585295"/>
      </c:lineChart>
      <c:catAx>
        <c:axId val="23360161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233585295"/>
        <c:crosses val="autoZero"/>
        <c:auto val="1"/>
        <c:lblAlgn val="ctr"/>
        <c:lblOffset val="100"/>
        <c:noMultiLvlLbl val="0"/>
      </c:catAx>
      <c:valAx>
        <c:axId val="2335852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23360161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17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ko-KR"/>
              <a:t>Session</a:t>
            </a:r>
            <a:endParaRPr lang="ko-KR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 alt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2"/>
          <c:order val="1"/>
          <c:tx>
            <c:strRef>
              <c:f>Monitor_IT!$C$202:$H$202</c:f>
              <c:strCache>
                <c:ptCount val="6"/>
                <c:pt idx="0">
                  <c:v>          Organic</c:v>
                </c:pt>
              </c:strCache>
            </c:strRef>
          </c:tx>
          <c:spPr>
            <a:solidFill>
              <a:srgbClr val="F15628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(Monitor_IT!$R$192:$T$192,Monitor_IT!$I$73:$T$73)</c:f>
              <c:strCache>
                <c:ptCount val="15"/>
                <c:pt idx="0">
                  <c:v>Oct</c:v>
                </c:pt>
                <c:pt idx="1">
                  <c:v>Nov</c:v>
                </c:pt>
                <c:pt idx="2">
                  <c:v>Dec</c:v>
                </c:pt>
                <c:pt idx="3">
                  <c:v>Jan</c:v>
                </c:pt>
                <c:pt idx="4">
                  <c:v>Feb</c:v>
                </c:pt>
                <c:pt idx="5">
                  <c:v>Mar</c:v>
                </c:pt>
                <c:pt idx="6">
                  <c:v>Apr</c:v>
                </c:pt>
                <c:pt idx="7">
                  <c:v>May</c:v>
                </c:pt>
                <c:pt idx="8">
                  <c:v>Jun</c:v>
                </c:pt>
                <c:pt idx="9">
                  <c:v>Jul</c:v>
                </c:pt>
                <c:pt idx="10">
                  <c:v>Aug</c:v>
                </c:pt>
                <c:pt idx="11">
                  <c:v>Sep</c:v>
                </c:pt>
                <c:pt idx="12">
                  <c:v>Oct</c:v>
                </c:pt>
                <c:pt idx="13">
                  <c:v>Nov</c:v>
                </c:pt>
                <c:pt idx="14">
                  <c:v>Dec</c:v>
                </c:pt>
              </c:strCache>
            </c:strRef>
          </c:cat>
          <c:val>
            <c:numRef>
              <c:f>(Monitor_IT!$R$202:$T$202,Monitor_IT!$I$83:$T$83)</c:f>
              <c:numCache>
                <c:formatCode>_(* #,##0_);_(* \(#,##0\);_(* "-"_);_(@_)</c:formatCode>
                <c:ptCount val="15"/>
                <c:pt idx="1">
                  <c:v>1</c:v>
                </c:pt>
                <c:pt idx="2">
                  <c:v>2</c:v>
                </c:pt>
                <c:pt idx="3">
                  <c:v>2</c:v>
                </c:pt>
                <c:pt idx="4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CFB-4F95-984D-70392ABA00F1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axId val="1043298815"/>
        <c:axId val="1114422383"/>
      </c:barChart>
      <c:lineChart>
        <c:grouping val="standard"/>
        <c:varyColors val="0"/>
        <c:ser>
          <c:idx val="1"/>
          <c:order val="0"/>
          <c:tx>
            <c:strRef>
              <c:f>Monitor_IT!$C$199:$H$199</c:f>
              <c:strCache>
                <c:ptCount val="6"/>
                <c:pt idx="0">
                  <c:v>     Monitor Line up (Session)</c:v>
                </c:pt>
              </c:strCache>
            </c:strRef>
          </c:tx>
          <c:spPr>
            <a:ln w="28575" cap="rnd">
              <a:solidFill>
                <a:srgbClr val="5B6777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(Monitor_IT!$R$192:$T$192,Monitor_IT!$I$73:$T$73)</c:f>
              <c:strCache>
                <c:ptCount val="15"/>
                <c:pt idx="0">
                  <c:v>Oct</c:v>
                </c:pt>
                <c:pt idx="1">
                  <c:v>Nov</c:v>
                </c:pt>
                <c:pt idx="2">
                  <c:v>Dec</c:v>
                </c:pt>
                <c:pt idx="3">
                  <c:v>Jan</c:v>
                </c:pt>
                <c:pt idx="4">
                  <c:v>Feb</c:v>
                </c:pt>
                <c:pt idx="5">
                  <c:v>Mar</c:v>
                </c:pt>
                <c:pt idx="6">
                  <c:v>Apr</c:v>
                </c:pt>
                <c:pt idx="7">
                  <c:v>May</c:v>
                </c:pt>
                <c:pt idx="8">
                  <c:v>Jun</c:v>
                </c:pt>
                <c:pt idx="9">
                  <c:v>Jul</c:v>
                </c:pt>
                <c:pt idx="10">
                  <c:v>Aug</c:v>
                </c:pt>
                <c:pt idx="11">
                  <c:v>Sep</c:v>
                </c:pt>
                <c:pt idx="12">
                  <c:v>Oct</c:v>
                </c:pt>
                <c:pt idx="13">
                  <c:v>Nov</c:v>
                </c:pt>
                <c:pt idx="14">
                  <c:v>Dec</c:v>
                </c:pt>
              </c:strCache>
            </c:strRef>
          </c:cat>
          <c:val>
            <c:numRef>
              <c:f>(Monitor_IT!$R$199:$T$199,Monitor_IT!$I$80:$T$80)</c:f>
              <c:numCache>
                <c:formatCode>_(* #,##0_);_(* \(#,##0\);_(* "-"_);_(@_)</c:formatCode>
                <c:ptCount val="15"/>
                <c:pt idx="0">
                  <c:v>1</c:v>
                </c:pt>
                <c:pt idx="1">
                  <c:v>9</c:v>
                </c:pt>
                <c:pt idx="2">
                  <c:v>16</c:v>
                </c:pt>
                <c:pt idx="3">
                  <c:v>12</c:v>
                </c:pt>
                <c:pt idx="4">
                  <c:v>26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CFB-4F95-984D-70392ABA00F1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423902623"/>
        <c:axId val="1173180991"/>
      </c:lineChart>
      <c:catAx>
        <c:axId val="14239026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173180991"/>
        <c:crosses val="autoZero"/>
        <c:auto val="1"/>
        <c:lblAlgn val="ctr"/>
        <c:lblOffset val="100"/>
        <c:noMultiLvlLbl val="0"/>
      </c:catAx>
      <c:valAx>
        <c:axId val="1173180991"/>
        <c:scaling>
          <c:orientation val="minMax"/>
          <c:max val="20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423902623"/>
        <c:crosses val="autoZero"/>
        <c:crossBetween val="between"/>
        <c:majorUnit val="100"/>
      </c:valAx>
      <c:valAx>
        <c:axId val="1114422383"/>
        <c:scaling>
          <c:orientation val="minMax"/>
          <c:max val="30"/>
          <c:min val="0"/>
        </c:scaling>
        <c:delete val="0"/>
        <c:axPos val="r"/>
        <c:numFmt formatCode="_(* #,##0_);_(* \(#,##0\);_(* &quot;-&quot;_);_(@_)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043298815"/>
        <c:crosses val="max"/>
        <c:crossBetween val="between"/>
        <c:majorUnit val="30"/>
      </c:valAx>
      <c:catAx>
        <c:axId val="1043298815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114422383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17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ko-KR"/>
              <a:t>Page view per session</a:t>
            </a:r>
            <a:endParaRPr lang="ko-KR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 alt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Monitor_IT!$C$210:$H$210</c:f>
              <c:strCache>
                <c:ptCount val="6"/>
                <c:pt idx="0">
                  <c:v>     Monitor Line up guide (Page view per session)</c:v>
                </c:pt>
              </c:strCache>
            </c:strRef>
          </c:tx>
          <c:spPr>
            <a:solidFill>
              <a:srgbClr val="F15628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(Monitor_IT!$R$192:$T$192,Monitor_IT!$I$73:$T$73)</c:f>
              <c:strCache>
                <c:ptCount val="15"/>
                <c:pt idx="0">
                  <c:v>Oct</c:v>
                </c:pt>
                <c:pt idx="1">
                  <c:v>Nov</c:v>
                </c:pt>
                <c:pt idx="2">
                  <c:v>Dec</c:v>
                </c:pt>
                <c:pt idx="3">
                  <c:v>Jan</c:v>
                </c:pt>
                <c:pt idx="4">
                  <c:v>Feb</c:v>
                </c:pt>
                <c:pt idx="5">
                  <c:v>Mar</c:v>
                </c:pt>
                <c:pt idx="6">
                  <c:v>Apr</c:v>
                </c:pt>
                <c:pt idx="7">
                  <c:v>May</c:v>
                </c:pt>
                <c:pt idx="8">
                  <c:v>Jun</c:v>
                </c:pt>
                <c:pt idx="9">
                  <c:v>Jul</c:v>
                </c:pt>
                <c:pt idx="10">
                  <c:v>Aug</c:v>
                </c:pt>
                <c:pt idx="11">
                  <c:v>Sep</c:v>
                </c:pt>
                <c:pt idx="12">
                  <c:v>Oct</c:v>
                </c:pt>
                <c:pt idx="13">
                  <c:v>Nov</c:v>
                </c:pt>
                <c:pt idx="14">
                  <c:v>Dec</c:v>
                </c:pt>
              </c:strCache>
            </c:strRef>
          </c:cat>
          <c:val>
            <c:numRef>
              <c:f>(Monitor_IT!$R$210:$T$210,Monitor_IT!$I$91:$T$91)</c:f>
              <c:numCache>
                <c:formatCode>_-* #,##0.00_-;\-* #,##0.00_-;_-* "-"_-;_-@_-</c:formatCode>
                <c:ptCount val="15"/>
                <c:pt idx="0">
                  <c:v>1</c:v>
                </c:pt>
                <c:pt idx="1">
                  <c:v>0.88888888888888884</c:v>
                </c:pt>
                <c:pt idx="2">
                  <c:v>1.0625</c:v>
                </c:pt>
                <c:pt idx="3">
                  <c:v>1</c:v>
                </c:pt>
                <c:pt idx="4">
                  <c:v>1.1153846153846154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5F6-4A2E-A6AD-45DF138DE984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414883039"/>
        <c:axId val="1011110415"/>
      </c:barChart>
      <c:catAx>
        <c:axId val="141488303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011110415"/>
        <c:crosses val="autoZero"/>
        <c:auto val="1"/>
        <c:lblAlgn val="ctr"/>
        <c:lblOffset val="100"/>
        <c:noMultiLvlLbl val="0"/>
      </c:catAx>
      <c:valAx>
        <c:axId val="1011110415"/>
        <c:scaling>
          <c:orientation val="minMax"/>
          <c:max val="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* #,##0.00_-;\-* #,##0.00_-;_-* &quot;-&quot;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414883039"/>
        <c:crosses val="autoZero"/>
        <c:crossBetween val="between"/>
        <c:majorUnit val="1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17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ko-KR"/>
              <a:t>Exit Rate</a:t>
            </a:r>
            <a:endParaRPr lang="ko-KR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 alt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Monitor_IT!$C$213:$H$213</c:f>
              <c:strCache>
                <c:ptCount val="6"/>
                <c:pt idx="0">
                  <c:v>     Micro</c:v>
                </c:pt>
              </c:strCache>
            </c:strRef>
          </c:tx>
          <c:spPr>
            <a:solidFill>
              <a:srgbClr val="5B6777"/>
            </a:solidFill>
            <a:ln>
              <a:noFill/>
            </a:ln>
            <a:effectLst/>
          </c:spPr>
          <c:invertIfNegative val="0"/>
          <c:cat>
            <c:strRef>
              <c:f>(Monitor_IT!$R$192:$T$192,Monitor_IT!$I$73:$T$73)</c:f>
              <c:strCache>
                <c:ptCount val="15"/>
                <c:pt idx="0">
                  <c:v>Oct</c:v>
                </c:pt>
                <c:pt idx="1">
                  <c:v>Nov</c:v>
                </c:pt>
                <c:pt idx="2">
                  <c:v>Dec</c:v>
                </c:pt>
                <c:pt idx="3">
                  <c:v>Jan</c:v>
                </c:pt>
                <c:pt idx="4">
                  <c:v>Feb</c:v>
                </c:pt>
                <c:pt idx="5">
                  <c:v>Mar</c:v>
                </c:pt>
                <c:pt idx="6">
                  <c:v>Apr</c:v>
                </c:pt>
                <c:pt idx="7">
                  <c:v>May</c:v>
                </c:pt>
                <c:pt idx="8">
                  <c:v>Jun</c:v>
                </c:pt>
                <c:pt idx="9">
                  <c:v>Jul</c:v>
                </c:pt>
                <c:pt idx="10">
                  <c:v>Aug</c:v>
                </c:pt>
                <c:pt idx="11">
                  <c:v>Sep</c:v>
                </c:pt>
                <c:pt idx="12">
                  <c:v>Oct</c:v>
                </c:pt>
                <c:pt idx="13">
                  <c:v>Nov</c:v>
                </c:pt>
                <c:pt idx="14">
                  <c:v>Dec</c:v>
                </c:pt>
              </c:strCache>
            </c:strRef>
          </c:cat>
          <c:val>
            <c:numRef>
              <c:f>(Monitor_IT!$R$213:$T$213,Monitor_IT!$I$94:$T$94)</c:f>
              <c:numCache>
                <c:formatCode>0.0%</c:formatCode>
                <c:ptCount val="15"/>
                <c:pt idx="0">
                  <c:v>0.24610591900311526</c:v>
                </c:pt>
                <c:pt idx="1">
                  <c:v>0.27529677784058793</c:v>
                </c:pt>
                <c:pt idx="2">
                  <c:v>0.32784431137724551</c:v>
                </c:pt>
                <c:pt idx="3">
                  <c:v>0.33484504913076341</c:v>
                </c:pt>
                <c:pt idx="4">
                  <c:v>0.30232558139534882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426-4049-AE89-123FAAAF0F2C}"/>
            </c:ext>
          </c:extLst>
        </c:ser>
        <c:ser>
          <c:idx val="1"/>
          <c:order val="1"/>
          <c:tx>
            <c:strRef>
              <c:f>Monitor_IT!$C$214</c:f>
              <c:strCache>
                <c:ptCount val="1"/>
                <c:pt idx="0">
                  <c:v>     Monitor Line up guide</c:v>
                </c:pt>
              </c:strCache>
            </c:strRef>
          </c:tx>
          <c:spPr>
            <a:solidFill>
              <a:srgbClr val="F15628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(Monitor_IT!$R$192:$T$192,Monitor_IT!$I$73:$T$73)</c:f>
              <c:strCache>
                <c:ptCount val="15"/>
                <c:pt idx="0">
                  <c:v>Oct</c:v>
                </c:pt>
                <c:pt idx="1">
                  <c:v>Nov</c:v>
                </c:pt>
                <c:pt idx="2">
                  <c:v>Dec</c:v>
                </c:pt>
                <c:pt idx="3">
                  <c:v>Jan</c:v>
                </c:pt>
                <c:pt idx="4">
                  <c:v>Feb</c:v>
                </c:pt>
                <c:pt idx="5">
                  <c:v>Mar</c:v>
                </c:pt>
                <c:pt idx="6">
                  <c:v>Apr</c:v>
                </c:pt>
                <c:pt idx="7">
                  <c:v>May</c:v>
                </c:pt>
                <c:pt idx="8">
                  <c:v>Jun</c:v>
                </c:pt>
                <c:pt idx="9">
                  <c:v>Jul</c:v>
                </c:pt>
                <c:pt idx="10">
                  <c:v>Aug</c:v>
                </c:pt>
                <c:pt idx="11">
                  <c:v>Sep</c:v>
                </c:pt>
                <c:pt idx="12">
                  <c:v>Oct</c:v>
                </c:pt>
                <c:pt idx="13">
                  <c:v>Nov</c:v>
                </c:pt>
                <c:pt idx="14">
                  <c:v>Dec</c:v>
                </c:pt>
              </c:strCache>
            </c:strRef>
          </c:cat>
          <c:val>
            <c:numRef>
              <c:f>(Monitor_IT!$R$214:$T$214,Monitor_IT!$I$95:$T$95)</c:f>
              <c:numCache>
                <c:formatCode>0.0%</c:formatCode>
                <c:ptCount val="15"/>
                <c:pt idx="0">
                  <c:v>1</c:v>
                </c:pt>
                <c:pt idx="1">
                  <c:v>0.33333333333333331</c:v>
                </c:pt>
                <c:pt idx="2">
                  <c:v>0.3125</c:v>
                </c:pt>
                <c:pt idx="3">
                  <c:v>0.33333333333333331</c:v>
                </c:pt>
                <c:pt idx="4">
                  <c:v>0.46153846153846156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426-4049-AE89-123FAAAF0F2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25214207"/>
        <c:axId val="1017066511"/>
      </c:barChart>
      <c:catAx>
        <c:axId val="11252142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017066511"/>
        <c:crosses val="autoZero"/>
        <c:auto val="1"/>
        <c:lblAlgn val="ctr"/>
        <c:lblOffset val="100"/>
        <c:noMultiLvlLbl val="0"/>
      </c:catAx>
      <c:valAx>
        <c:axId val="1017066511"/>
        <c:scaling>
          <c:orientation val="minMax"/>
          <c:max val="0.9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125214207"/>
        <c:crosses val="autoZero"/>
        <c:crossBetween val="between"/>
        <c:majorUnit val="0.30000000000000004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17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ko-KR"/>
              <a:t>Total Click per Session</a:t>
            </a:r>
            <a:r>
              <a:rPr lang="en-US" altLang="ko-KR" baseline="0"/>
              <a:t> on Monitor Line up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Monitor_IT!$C$174:$H$174</c:f>
              <c:strCache>
                <c:ptCount val="6"/>
                <c:pt idx="0">
                  <c:v>     Total Click per Session on Monitor Line up</c:v>
                </c:pt>
              </c:strCache>
            </c:strRef>
          </c:tx>
          <c:spPr>
            <a:solidFill>
              <a:srgbClr val="F15628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(Monitor_IT!$R$192:$T$192,Monitor_IT!$I$73:$T$73)</c:f>
              <c:strCache>
                <c:ptCount val="15"/>
                <c:pt idx="0">
                  <c:v>Oct</c:v>
                </c:pt>
                <c:pt idx="1">
                  <c:v>Nov</c:v>
                </c:pt>
                <c:pt idx="2">
                  <c:v>Dec</c:v>
                </c:pt>
                <c:pt idx="3">
                  <c:v>Jan</c:v>
                </c:pt>
                <c:pt idx="4">
                  <c:v>Feb</c:v>
                </c:pt>
                <c:pt idx="5">
                  <c:v>Mar</c:v>
                </c:pt>
                <c:pt idx="6">
                  <c:v>Apr</c:v>
                </c:pt>
                <c:pt idx="7">
                  <c:v>May</c:v>
                </c:pt>
                <c:pt idx="8">
                  <c:v>Jun</c:v>
                </c:pt>
                <c:pt idx="9">
                  <c:v>Jul</c:v>
                </c:pt>
                <c:pt idx="10">
                  <c:v>Aug</c:v>
                </c:pt>
                <c:pt idx="11">
                  <c:v>Sep</c:v>
                </c:pt>
                <c:pt idx="12">
                  <c:v>Oct</c:v>
                </c:pt>
                <c:pt idx="13">
                  <c:v>Nov</c:v>
                </c:pt>
                <c:pt idx="14">
                  <c:v>Dec</c:v>
                </c:pt>
              </c:strCache>
            </c:strRef>
          </c:cat>
          <c:val>
            <c:numRef>
              <c:f>(Monitor_IT!$R$293:$T$293,Monitor_IT!$I$174:$T$174)</c:f>
              <c:numCache>
                <c:formatCode>_-* #,##0.00_-;\-* #,##0.00_-;_-* "-"_-;_-@_-</c:formatCode>
                <c:ptCount val="15"/>
                <c:pt idx="0">
                  <c:v>7</c:v>
                </c:pt>
                <c:pt idx="1">
                  <c:v>1.6666666666666667</c:v>
                </c:pt>
                <c:pt idx="2">
                  <c:v>2.4375</c:v>
                </c:pt>
                <c:pt idx="3">
                  <c:v>4</c:v>
                </c:pt>
                <c:pt idx="4">
                  <c:v>2.7692307692307692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689-4080-9752-93E860361B07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2101048335"/>
        <c:axId val="2101710639"/>
      </c:barChart>
      <c:catAx>
        <c:axId val="210104833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2101710639"/>
        <c:crosses val="autoZero"/>
        <c:auto val="1"/>
        <c:lblAlgn val="ctr"/>
        <c:lblOffset val="100"/>
        <c:noMultiLvlLbl val="0"/>
      </c:catAx>
      <c:valAx>
        <c:axId val="21017106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* #,##0.00_-;\-* #,##0.00_-;_-* &quot;-&quot;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2101048335"/>
        <c:crosses val="autoZero"/>
        <c:crossBetween val="between"/>
        <c:majorUnit val="3.5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17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Monitor_IT!$C$294:$H$294</c:f>
              <c:strCache>
                <c:ptCount val="6"/>
                <c:pt idx="0">
                  <c:v>     Contents Click per Session on Monitor Line up</c:v>
                </c:pt>
              </c:strCache>
            </c:strRef>
          </c:tx>
          <c:spPr>
            <a:solidFill>
              <a:srgbClr val="F15628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(Monitor_IT!$R$192:$T$192,Monitor_IT!$I$73:$T$73)</c:f>
              <c:strCache>
                <c:ptCount val="15"/>
                <c:pt idx="0">
                  <c:v>Oct</c:v>
                </c:pt>
                <c:pt idx="1">
                  <c:v>Nov</c:v>
                </c:pt>
                <c:pt idx="2">
                  <c:v>Dec</c:v>
                </c:pt>
                <c:pt idx="3">
                  <c:v>Jan</c:v>
                </c:pt>
                <c:pt idx="4">
                  <c:v>Feb</c:v>
                </c:pt>
                <c:pt idx="5">
                  <c:v>Mar</c:v>
                </c:pt>
                <c:pt idx="6">
                  <c:v>Apr</c:v>
                </c:pt>
                <c:pt idx="7">
                  <c:v>May</c:v>
                </c:pt>
                <c:pt idx="8">
                  <c:v>Jun</c:v>
                </c:pt>
                <c:pt idx="9">
                  <c:v>Jul</c:v>
                </c:pt>
                <c:pt idx="10">
                  <c:v>Aug</c:v>
                </c:pt>
                <c:pt idx="11">
                  <c:v>Sep</c:v>
                </c:pt>
                <c:pt idx="12">
                  <c:v>Oct</c:v>
                </c:pt>
                <c:pt idx="13">
                  <c:v>Nov</c:v>
                </c:pt>
                <c:pt idx="14">
                  <c:v>Dec</c:v>
                </c:pt>
              </c:strCache>
            </c:strRef>
          </c:cat>
          <c:val>
            <c:numRef>
              <c:f>(Monitor_IT!$R$294:$T$294,Monitor_IT!$I$175:$T$175)</c:f>
              <c:numCache>
                <c:formatCode>0.00</c:formatCode>
                <c:ptCount val="15"/>
                <c:pt idx="0">
                  <c:v>1</c:v>
                </c:pt>
                <c:pt idx="1">
                  <c:v>0.66666666666666663</c:v>
                </c:pt>
                <c:pt idx="2">
                  <c:v>1.0625</c:v>
                </c:pt>
                <c:pt idx="3">
                  <c:v>1</c:v>
                </c:pt>
                <c:pt idx="4">
                  <c:v>1.1153846153846154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34A-40FE-BD0B-0BFF274D3BF9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426196959"/>
        <c:axId val="1414583055"/>
      </c:barChart>
      <c:catAx>
        <c:axId val="4261969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414583055"/>
        <c:crosses val="autoZero"/>
        <c:auto val="1"/>
        <c:lblAlgn val="ctr"/>
        <c:lblOffset val="100"/>
        <c:noMultiLvlLbl val="0"/>
      </c:catAx>
      <c:valAx>
        <c:axId val="14145830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426196959"/>
        <c:crosses val="autoZero"/>
        <c:crossBetween val="between"/>
        <c:majorUnit val="0.60000000000000009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17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ko-KR"/>
              <a:t>PLP Conversion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Monitor_IT!$C$298</c:f>
              <c:strCache>
                <c:ptCount val="1"/>
                <c:pt idx="0">
                  <c:v>PLP Conversion</c:v>
                </c:pt>
              </c:strCache>
            </c:strRef>
          </c:tx>
          <c:spPr>
            <a:solidFill>
              <a:srgbClr val="F15628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(Monitor_IT!$R$192:$T$192,Monitor_IT!$I$73:$T$73)</c:f>
              <c:strCache>
                <c:ptCount val="15"/>
                <c:pt idx="0">
                  <c:v>Oct</c:v>
                </c:pt>
                <c:pt idx="1">
                  <c:v>Nov</c:v>
                </c:pt>
                <c:pt idx="2">
                  <c:v>Dec</c:v>
                </c:pt>
                <c:pt idx="3">
                  <c:v>Jan</c:v>
                </c:pt>
                <c:pt idx="4">
                  <c:v>Feb</c:v>
                </c:pt>
                <c:pt idx="5">
                  <c:v>Mar</c:v>
                </c:pt>
                <c:pt idx="6">
                  <c:v>Apr</c:v>
                </c:pt>
                <c:pt idx="7">
                  <c:v>May</c:v>
                </c:pt>
                <c:pt idx="8">
                  <c:v>Jun</c:v>
                </c:pt>
                <c:pt idx="9">
                  <c:v>Jul</c:v>
                </c:pt>
                <c:pt idx="10">
                  <c:v>Aug</c:v>
                </c:pt>
                <c:pt idx="11">
                  <c:v>Sep</c:v>
                </c:pt>
                <c:pt idx="12">
                  <c:v>Oct</c:v>
                </c:pt>
                <c:pt idx="13">
                  <c:v>Nov</c:v>
                </c:pt>
                <c:pt idx="14">
                  <c:v>Dec</c:v>
                </c:pt>
              </c:strCache>
            </c:strRef>
          </c:cat>
          <c:val>
            <c:numRef>
              <c:f>(Monitor_IT!$R$298:$T$298,Monitor_IT!$I$179:$T$179)</c:f>
              <c:numCache>
                <c:formatCode>0.00%</c:formatCode>
                <c:ptCount val="15"/>
                <c:pt idx="0">
                  <c:v>0</c:v>
                </c:pt>
                <c:pt idx="1">
                  <c:v>0.14285714285714285</c:v>
                </c:pt>
                <c:pt idx="2">
                  <c:v>0.26666666666666666</c:v>
                </c:pt>
                <c:pt idx="3">
                  <c:v>0.45454545454545453</c:v>
                </c:pt>
                <c:pt idx="4">
                  <c:v>0.45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4FC-48CB-9E3D-DC126E576BB8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404165903"/>
        <c:axId val="434323967"/>
      </c:barChart>
      <c:catAx>
        <c:axId val="404165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434323967"/>
        <c:crosses val="autoZero"/>
        <c:auto val="1"/>
        <c:lblAlgn val="ctr"/>
        <c:lblOffset val="100"/>
        <c:noMultiLvlLbl val="0"/>
      </c:catAx>
      <c:valAx>
        <c:axId val="434323967"/>
        <c:scaling>
          <c:orientation val="minMax"/>
          <c:max val="0.60000000000000009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404165903"/>
        <c:crosses val="autoZero"/>
        <c:crossBetween val="between"/>
        <c:majorUnit val="0.30000000000000004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17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Monitor_IT!$C$299</c:f>
              <c:strCache>
                <c:ptCount val="1"/>
                <c:pt idx="0">
                  <c:v>Product Conversion</c:v>
                </c:pt>
              </c:strCache>
            </c:strRef>
          </c:tx>
          <c:spPr>
            <a:solidFill>
              <a:srgbClr val="F15628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(Monitor_IT!$R$192:$T$192,Monitor_IT!$I$73:$T$73)</c:f>
              <c:strCache>
                <c:ptCount val="15"/>
                <c:pt idx="0">
                  <c:v>Oct</c:v>
                </c:pt>
                <c:pt idx="1">
                  <c:v>Nov</c:v>
                </c:pt>
                <c:pt idx="2">
                  <c:v>Dec</c:v>
                </c:pt>
                <c:pt idx="3">
                  <c:v>Jan</c:v>
                </c:pt>
                <c:pt idx="4">
                  <c:v>Feb</c:v>
                </c:pt>
                <c:pt idx="5">
                  <c:v>Mar</c:v>
                </c:pt>
                <c:pt idx="6">
                  <c:v>Apr</c:v>
                </c:pt>
                <c:pt idx="7">
                  <c:v>May</c:v>
                </c:pt>
                <c:pt idx="8">
                  <c:v>Jun</c:v>
                </c:pt>
                <c:pt idx="9">
                  <c:v>Jul</c:v>
                </c:pt>
                <c:pt idx="10">
                  <c:v>Aug</c:v>
                </c:pt>
                <c:pt idx="11">
                  <c:v>Sep</c:v>
                </c:pt>
                <c:pt idx="12">
                  <c:v>Oct</c:v>
                </c:pt>
                <c:pt idx="13">
                  <c:v>Nov</c:v>
                </c:pt>
                <c:pt idx="14">
                  <c:v>Dec</c:v>
                </c:pt>
              </c:strCache>
            </c:strRef>
          </c:cat>
          <c:val>
            <c:numRef>
              <c:f>(Monitor_IT!$R$299:$T$299,Monitor_IT!$I$180:$T$180)</c:f>
              <c:numCache>
                <c:formatCode>0.00%</c:formatCode>
                <c:ptCount val="15"/>
                <c:pt idx="0">
                  <c:v>0</c:v>
                </c:pt>
                <c:pt idx="1">
                  <c:v>0.14285714285714285</c:v>
                </c:pt>
                <c:pt idx="2">
                  <c:v>0.2</c:v>
                </c:pt>
                <c:pt idx="3">
                  <c:v>0.27272727272727271</c:v>
                </c:pt>
                <c:pt idx="4">
                  <c:v>0.4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276-48A8-81AB-403F640A281F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827387071"/>
        <c:axId val="1011109999"/>
      </c:barChart>
      <c:catAx>
        <c:axId val="182738707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011109999"/>
        <c:crosses val="autoZero"/>
        <c:auto val="1"/>
        <c:lblAlgn val="ctr"/>
        <c:lblOffset val="100"/>
        <c:noMultiLvlLbl val="0"/>
      </c:catAx>
      <c:valAx>
        <c:axId val="1011109999"/>
        <c:scaling>
          <c:orientation val="minMax"/>
          <c:max val="0.60000000000000009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827387071"/>
        <c:crosses val="autoZero"/>
        <c:crossBetween val="between"/>
        <c:majorUnit val="0.30000000000000004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17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Monitor_IT!$C$303</c:f>
              <c:strCache>
                <c:ptCount val="1"/>
                <c:pt idx="0">
                  <c:v>Purchase Intent Conversion</c:v>
                </c:pt>
              </c:strCache>
            </c:strRef>
          </c:tx>
          <c:spPr>
            <a:solidFill>
              <a:srgbClr val="F15628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(Monitor_IT!$R$192:$T$192,Monitor_IT!$I$73:$T$73)</c:f>
              <c:strCache>
                <c:ptCount val="15"/>
                <c:pt idx="0">
                  <c:v>Oct</c:v>
                </c:pt>
                <c:pt idx="1">
                  <c:v>Nov</c:v>
                </c:pt>
                <c:pt idx="2">
                  <c:v>Dec</c:v>
                </c:pt>
                <c:pt idx="3">
                  <c:v>Jan</c:v>
                </c:pt>
                <c:pt idx="4">
                  <c:v>Feb</c:v>
                </c:pt>
                <c:pt idx="5">
                  <c:v>Mar</c:v>
                </c:pt>
                <c:pt idx="6">
                  <c:v>Apr</c:v>
                </c:pt>
                <c:pt idx="7">
                  <c:v>May</c:v>
                </c:pt>
                <c:pt idx="8">
                  <c:v>Jun</c:v>
                </c:pt>
                <c:pt idx="9">
                  <c:v>Jul</c:v>
                </c:pt>
                <c:pt idx="10">
                  <c:v>Aug</c:v>
                </c:pt>
                <c:pt idx="11">
                  <c:v>Sep</c:v>
                </c:pt>
                <c:pt idx="12">
                  <c:v>Oct</c:v>
                </c:pt>
                <c:pt idx="13">
                  <c:v>Nov</c:v>
                </c:pt>
                <c:pt idx="14">
                  <c:v>Dec</c:v>
                </c:pt>
              </c:strCache>
            </c:strRef>
          </c:cat>
          <c:val>
            <c:numRef>
              <c:f>(Monitor_IT!$R$303:$T$303,Monitor_IT!$I$185:$T$185)</c:f>
              <c:numCache>
                <c:formatCode>0.00%</c:formatCode>
                <c:ptCount val="1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0.05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3ED-4B87-ADE6-5DDE992CF4E8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2095793407"/>
        <c:axId val="1173182655"/>
      </c:barChart>
      <c:catAx>
        <c:axId val="20957934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173182655"/>
        <c:crosses val="autoZero"/>
        <c:auto val="1"/>
        <c:lblAlgn val="ctr"/>
        <c:lblOffset val="100"/>
        <c:noMultiLvlLbl val="0"/>
      </c:catAx>
      <c:valAx>
        <c:axId val="1173182655"/>
        <c:scaling>
          <c:orientation val="minMax"/>
          <c:max val="5.000000000000001E-2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2095793407"/>
        <c:crosses val="autoZero"/>
        <c:crossBetween val="between"/>
        <c:majorUnit val="2.0000000000000004E-2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18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Monitor_IT!$C$96</c:f>
              <c:strCache>
                <c:ptCount val="1"/>
                <c:pt idx="0">
                  <c:v>Avg. Session Duration (sec.)</c:v>
                </c:pt>
              </c:strCache>
            </c:strRef>
          </c:tx>
          <c:spPr>
            <a:ln w="28575" cap="rnd">
              <a:solidFill>
                <a:srgbClr val="F15628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(Monitor_IT!$R$192:$T$192,Monitor_IT!$I$73:$T$73)</c:f>
              <c:strCache>
                <c:ptCount val="15"/>
                <c:pt idx="0">
                  <c:v>Oct</c:v>
                </c:pt>
                <c:pt idx="1">
                  <c:v>Nov</c:v>
                </c:pt>
                <c:pt idx="2">
                  <c:v>Dec</c:v>
                </c:pt>
                <c:pt idx="3">
                  <c:v>Jan</c:v>
                </c:pt>
                <c:pt idx="4">
                  <c:v>Feb</c:v>
                </c:pt>
                <c:pt idx="5">
                  <c:v>Mar</c:v>
                </c:pt>
                <c:pt idx="6">
                  <c:v>Apr</c:v>
                </c:pt>
                <c:pt idx="7">
                  <c:v>May</c:v>
                </c:pt>
                <c:pt idx="8">
                  <c:v>Jun</c:v>
                </c:pt>
                <c:pt idx="9">
                  <c:v>Jul</c:v>
                </c:pt>
                <c:pt idx="10">
                  <c:v>Aug</c:v>
                </c:pt>
                <c:pt idx="11">
                  <c:v>Sep</c:v>
                </c:pt>
                <c:pt idx="12">
                  <c:v>Oct</c:v>
                </c:pt>
                <c:pt idx="13">
                  <c:v>Nov</c:v>
                </c:pt>
                <c:pt idx="14">
                  <c:v>Dec</c:v>
                </c:pt>
              </c:strCache>
            </c:strRef>
          </c:cat>
          <c:val>
            <c:numRef>
              <c:f>(Monitor_IT!$R$215:$T$215,Monitor_IT!$I$96:$T$96)</c:f>
              <c:numCache>
                <c:formatCode>_(* #,##0_);_(* \(#,##0\);_(* "-"_);_(@_)</c:formatCode>
                <c:ptCount val="15"/>
                <c:pt idx="0">
                  <c:v>165</c:v>
                </c:pt>
                <c:pt idx="1">
                  <c:v>120</c:v>
                </c:pt>
                <c:pt idx="2">
                  <c:v>189</c:v>
                </c:pt>
                <c:pt idx="3">
                  <c:v>34</c:v>
                </c:pt>
                <c:pt idx="4">
                  <c:v>73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64C-471C-9134-6C9369C75A98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456687072"/>
        <c:axId val="456684192"/>
      </c:lineChart>
      <c:catAx>
        <c:axId val="4566870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456684192"/>
        <c:crosses val="autoZero"/>
        <c:auto val="1"/>
        <c:lblAlgn val="ctr"/>
        <c:lblOffset val="100"/>
        <c:noMultiLvlLbl val="0"/>
      </c:catAx>
      <c:valAx>
        <c:axId val="4566841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45668707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18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TV_DE!$C$301</c:f>
              <c:strCache>
                <c:ptCount val="1"/>
                <c:pt idx="0">
                  <c:v>     Contents Click per Session on TV Line up</c:v>
                </c:pt>
              </c:strCache>
            </c:strRef>
          </c:tx>
          <c:spPr>
            <a:solidFill>
              <a:srgbClr val="F15628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(TV_DE!$R$196:$T$196,TV_DE!$I$78:$T$78)</c:f>
              <c:strCache>
                <c:ptCount val="15"/>
                <c:pt idx="0">
                  <c:v>Oct</c:v>
                </c:pt>
                <c:pt idx="1">
                  <c:v>Nov</c:v>
                </c:pt>
                <c:pt idx="2">
                  <c:v>Dec</c:v>
                </c:pt>
                <c:pt idx="3">
                  <c:v>Jan</c:v>
                </c:pt>
                <c:pt idx="4">
                  <c:v>Feb</c:v>
                </c:pt>
                <c:pt idx="5">
                  <c:v>Mar</c:v>
                </c:pt>
                <c:pt idx="6">
                  <c:v>Apr</c:v>
                </c:pt>
                <c:pt idx="7">
                  <c:v>May</c:v>
                </c:pt>
                <c:pt idx="8">
                  <c:v>Jun</c:v>
                </c:pt>
                <c:pt idx="9">
                  <c:v>Jul</c:v>
                </c:pt>
                <c:pt idx="10">
                  <c:v>Aug</c:v>
                </c:pt>
                <c:pt idx="11">
                  <c:v>Sep</c:v>
                </c:pt>
                <c:pt idx="12">
                  <c:v>Oct</c:v>
                </c:pt>
                <c:pt idx="13">
                  <c:v>Nov</c:v>
                </c:pt>
                <c:pt idx="14">
                  <c:v>Dec</c:v>
                </c:pt>
              </c:strCache>
            </c:strRef>
          </c:cat>
          <c:val>
            <c:numRef>
              <c:f>(TV_DE!$R$301:$T$301,TV_DE!$I$179:$T$179)</c:f>
              <c:numCache>
                <c:formatCode>0.00</c:formatCode>
                <c:ptCount val="15"/>
                <c:pt idx="0">
                  <c:v>0.48484848484848486</c:v>
                </c:pt>
                <c:pt idx="1">
                  <c:v>1.3892617449664431</c:v>
                </c:pt>
                <c:pt idx="2">
                  <c:v>1.532</c:v>
                </c:pt>
                <c:pt idx="3">
                  <c:v>0.91019417475728159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004-425C-A5B6-EF0246B9624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68883823"/>
        <c:axId val="413634143"/>
      </c:barChart>
      <c:catAx>
        <c:axId val="11688838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413634143"/>
        <c:crosses val="autoZero"/>
        <c:auto val="1"/>
        <c:lblAlgn val="ctr"/>
        <c:lblOffset val="100"/>
        <c:noMultiLvlLbl val="0"/>
      </c:catAx>
      <c:valAx>
        <c:axId val="413634143"/>
        <c:scaling>
          <c:orientation val="minMax"/>
          <c:max val="2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168883823"/>
        <c:crosses val="autoZero"/>
        <c:crossBetween val="between"/>
        <c:majorUnit val="1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18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TV_DE!$C$305</c:f>
              <c:strCache>
                <c:ptCount val="1"/>
                <c:pt idx="0">
                  <c:v>PLP Conversion</c:v>
                </c:pt>
              </c:strCache>
            </c:strRef>
          </c:tx>
          <c:spPr>
            <a:solidFill>
              <a:srgbClr val="F15628"/>
            </a:solidFill>
            <a:ln>
              <a:noFill/>
            </a:ln>
            <a:effectLst/>
          </c:spPr>
          <c:invertIfNegative val="0"/>
          <c:cat>
            <c:strRef>
              <c:f>(TV_DE!$R$196:$T$196,TV_DE!$I$78:$T$78)</c:f>
              <c:strCache>
                <c:ptCount val="15"/>
                <c:pt idx="0">
                  <c:v>Oct</c:v>
                </c:pt>
                <c:pt idx="1">
                  <c:v>Nov</c:v>
                </c:pt>
                <c:pt idx="2">
                  <c:v>Dec</c:v>
                </c:pt>
                <c:pt idx="3">
                  <c:v>Jan</c:v>
                </c:pt>
                <c:pt idx="4">
                  <c:v>Feb</c:v>
                </c:pt>
                <c:pt idx="5">
                  <c:v>Mar</c:v>
                </c:pt>
                <c:pt idx="6">
                  <c:v>Apr</c:v>
                </c:pt>
                <c:pt idx="7">
                  <c:v>May</c:v>
                </c:pt>
                <c:pt idx="8">
                  <c:v>Jun</c:v>
                </c:pt>
                <c:pt idx="9">
                  <c:v>Jul</c:v>
                </c:pt>
                <c:pt idx="10">
                  <c:v>Aug</c:v>
                </c:pt>
                <c:pt idx="11">
                  <c:v>Sep</c:v>
                </c:pt>
                <c:pt idx="12">
                  <c:v>Oct</c:v>
                </c:pt>
                <c:pt idx="13">
                  <c:v>Nov</c:v>
                </c:pt>
                <c:pt idx="14">
                  <c:v>Dec</c:v>
                </c:pt>
              </c:strCache>
            </c:strRef>
          </c:cat>
          <c:val>
            <c:numRef>
              <c:f>(TV_DE!$R$305:$T$305,TV_DE!$I$183:$T$183)</c:f>
              <c:numCache>
                <c:formatCode>0.00%</c:formatCode>
                <c:ptCount val="15"/>
                <c:pt idx="0">
                  <c:v>0.21052631578947367</c:v>
                </c:pt>
                <c:pt idx="1">
                  <c:v>0.40284360189573459</c:v>
                </c:pt>
                <c:pt idx="2">
                  <c:v>0.31868131868131866</c:v>
                </c:pt>
                <c:pt idx="3">
                  <c:v>0.41479099678456594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EB2-4247-92FB-C7DAA496CBB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45622639"/>
        <c:axId val="1119779679"/>
      </c:barChart>
      <c:catAx>
        <c:axId val="104562263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119779679"/>
        <c:crosses val="autoZero"/>
        <c:auto val="1"/>
        <c:lblAlgn val="ctr"/>
        <c:lblOffset val="100"/>
        <c:noMultiLvlLbl val="0"/>
      </c:catAx>
      <c:valAx>
        <c:axId val="1119779679"/>
        <c:scaling>
          <c:orientation val="minMax"/>
          <c:max val="0.60000000000000009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045622639"/>
        <c:crosses val="autoZero"/>
        <c:crossBetween val="between"/>
        <c:majorUnit val="0.2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18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TV_DE!$C$306</c:f>
              <c:strCache>
                <c:ptCount val="1"/>
                <c:pt idx="0">
                  <c:v>Product Conversion</c:v>
                </c:pt>
              </c:strCache>
            </c:strRef>
          </c:tx>
          <c:spPr>
            <a:solidFill>
              <a:srgbClr val="F15628"/>
            </a:solidFill>
            <a:ln>
              <a:noFill/>
            </a:ln>
            <a:effectLst/>
          </c:spPr>
          <c:invertIfNegative val="0"/>
          <c:cat>
            <c:strRef>
              <c:f>(TV_DE!$R$196:$T$196,TV_DE!$I$78:$T$78)</c:f>
              <c:strCache>
                <c:ptCount val="15"/>
                <c:pt idx="0">
                  <c:v>Oct</c:v>
                </c:pt>
                <c:pt idx="1">
                  <c:v>Nov</c:v>
                </c:pt>
                <c:pt idx="2">
                  <c:v>Dec</c:v>
                </c:pt>
                <c:pt idx="3">
                  <c:v>Jan</c:v>
                </c:pt>
                <c:pt idx="4">
                  <c:v>Feb</c:v>
                </c:pt>
                <c:pt idx="5">
                  <c:v>Mar</c:v>
                </c:pt>
                <c:pt idx="6">
                  <c:v>Apr</c:v>
                </c:pt>
                <c:pt idx="7">
                  <c:v>May</c:v>
                </c:pt>
                <c:pt idx="8">
                  <c:v>Jun</c:v>
                </c:pt>
                <c:pt idx="9">
                  <c:v>Jul</c:v>
                </c:pt>
                <c:pt idx="10">
                  <c:v>Aug</c:v>
                </c:pt>
                <c:pt idx="11">
                  <c:v>Sep</c:v>
                </c:pt>
                <c:pt idx="12">
                  <c:v>Oct</c:v>
                </c:pt>
                <c:pt idx="13">
                  <c:v>Nov</c:v>
                </c:pt>
                <c:pt idx="14">
                  <c:v>Dec</c:v>
                </c:pt>
              </c:strCache>
            </c:strRef>
          </c:cat>
          <c:val>
            <c:numRef>
              <c:f>(TV_DE!$R$306:$T$306,TV_DE!$I$184:$T$184)</c:f>
              <c:numCache>
                <c:formatCode>0.00%</c:formatCode>
                <c:ptCount val="15"/>
                <c:pt idx="0">
                  <c:v>5.2631578947368418E-2</c:v>
                </c:pt>
                <c:pt idx="1">
                  <c:v>0.29383886255924169</c:v>
                </c:pt>
                <c:pt idx="2">
                  <c:v>0.23626373626373626</c:v>
                </c:pt>
                <c:pt idx="3">
                  <c:v>0.32154340836012862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188-47CE-ACB5-FC72B08CF6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04165903"/>
        <c:axId val="1018622735"/>
      </c:barChart>
      <c:catAx>
        <c:axId val="404165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018622735"/>
        <c:crosses val="autoZero"/>
        <c:auto val="1"/>
        <c:lblAlgn val="ctr"/>
        <c:lblOffset val="100"/>
        <c:noMultiLvlLbl val="0"/>
      </c:catAx>
      <c:valAx>
        <c:axId val="1018622735"/>
        <c:scaling>
          <c:orientation val="minMax"/>
          <c:max val="0.60000000000000009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404165903"/>
        <c:crosses val="autoZero"/>
        <c:crossBetween val="between"/>
        <c:majorUnit val="0.2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18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TV_DE!$C$310</c:f>
              <c:strCache>
                <c:ptCount val="1"/>
                <c:pt idx="0">
                  <c:v>Purchase Intent Conversion</c:v>
                </c:pt>
              </c:strCache>
            </c:strRef>
          </c:tx>
          <c:spPr>
            <a:solidFill>
              <a:srgbClr val="F15628"/>
            </a:solidFill>
            <a:ln>
              <a:noFill/>
            </a:ln>
            <a:effectLst/>
          </c:spPr>
          <c:invertIfNegative val="0"/>
          <c:cat>
            <c:strRef>
              <c:f>(TV_DE!$R$196:$T$196,TV_DE!$I$78:$T$78)</c:f>
              <c:strCache>
                <c:ptCount val="15"/>
                <c:pt idx="0">
                  <c:v>Oct</c:v>
                </c:pt>
                <c:pt idx="1">
                  <c:v>Nov</c:v>
                </c:pt>
                <c:pt idx="2">
                  <c:v>Dec</c:v>
                </c:pt>
                <c:pt idx="3">
                  <c:v>Jan</c:v>
                </c:pt>
                <c:pt idx="4">
                  <c:v>Feb</c:v>
                </c:pt>
                <c:pt idx="5">
                  <c:v>Mar</c:v>
                </c:pt>
                <c:pt idx="6">
                  <c:v>Apr</c:v>
                </c:pt>
                <c:pt idx="7">
                  <c:v>May</c:v>
                </c:pt>
                <c:pt idx="8">
                  <c:v>Jun</c:v>
                </c:pt>
                <c:pt idx="9">
                  <c:v>Jul</c:v>
                </c:pt>
                <c:pt idx="10">
                  <c:v>Aug</c:v>
                </c:pt>
                <c:pt idx="11">
                  <c:v>Sep</c:v>
                </c:pt>
                <c:pt idx="12">
                  <c:v>Oct</c:v>
                </c:pt>
                <c:pt idx="13">
                  <c:v>Nov</c:v>
                </c:pt>
                <c:pt idx="14">
                  <c:v>Dec</c:v>
                </c:pt>
              </c:strCache>
            </c:strRef>
          </c:cat>
          <c:val>
            <c:numRef>
              <c:f>(TV_DE!$R$311:$T$311,TV_DE!$I$189:$T$189)</c:f>
              <c:numCache>
                <c:formatCode>0.00%</c:formatCode>
                <c:ptCount val="15"/>
                <c:pt idx="0">
                  <c:v>0</c:v>
                </c:pt>
                <c:pt idx="1">
                  <c:v>3.7914691943127965E-2</c:v>
                </c:pt>
                <c:pt idx="2">
                  <c:v>3.2967032967032968E-2</c:v>
                </c:pt>
                <c:pt idx="3">
                  <c:v>1.9292604501607719E-2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FCE-426A-B6D8-C2A3CE68670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13914463"/>
        <c:axId val="1009796495"/>
      </c:barChart>
      <c:catAx>
        <c:axId val="4139144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009796495"/>
        <c:crosses val="autoZero"/>
        <c:auto val="1"/>
        <c:lblAlgn val="ctr"/>
        <c:lblOffset val="100"/>
        <c:noMultiLvlLbl val="0"/>
      </c:catAx>
      <c:valAx>
        <c:axId val="10097964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413914463"/>
        <c:crosses val="autoZero"/>
        <c:crossBetween val="between"/>
        <c:majorUnit val="3.0000000000000006E-2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18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ko-KR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     Total Click per Session on TV Line up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TV_DE!$C$300:$H$300</c:f>
              <c:strCache>
                <c:ptCount val="6"/>
                <c:pt idx="0">
                  <c:v>     Total Click per Session on TV Line up</c:v>
                </c:pt>
              </c:strCache>
            </c:strRef>
          </c:tx>
          <c:spPr>
            <a:solidFill>
              <a:srgbClr val="F15628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(TV_DE!$R$196:$T$196,TV_DE!$I$78:$T$78)</c:f>
              <c:strCache>
                <c:ptCount val="15"/>
                <c:pt idx="0">
                  <c:v>Oct</c:v>
                </c:pt>
                <c:pt idx="1">
                  <c:v>Nov</c:v>
                </c:pt>
                <c:pt idx="2">
                  <c:v>Dec</c:v>
                </c:pt>
                <c:pt idx="3">
                  <c:v>Jan</c:v>
                </c:pt>
                <c:pt idx="4">
                  <c:v>Feb</c:v>
                </c:pt>
                <c:pt idx="5">
                  <c:v>Mar</c:v>
                </c:pt>
                <c:pt idx="6">
                  <c:v>Apr</c:v>
                </c:pt>
                <c:pt idx="7">
                  <c:v>May</c:v>
                </c:pt>
                <c:pt idx="8">
                  <c:v>Jun</c:v>
                </c:pt>
                <c:pt idx="9">
                  <c:v>Jul</c:v>
                </c:pt>
                <c:pt idx="10">
                  <c:v>Aug</c:v>
                </c:pt>
                <c:pt idx="11">
                  <c:v>Sep</c:v>
                </c:pt>
                <c:pt idx="12">
                  <c:v>Oct</c:v>
                </c:pt>
                <c:pt idx="13">
                  <c:v>Nov</c:v>
                </c:pt>
                <c:pt idx="14">
                  <c:v>Dec</c:v>
                </c:pt>
              </c:strCache>
            </c:strRef>
          </c:cat>
          <c:val>
            <c:numRef>
              <c:f>(TV_DE!$R$300:$T$300,TV_DE!$I$178:$T$178)</c:f>
              <c:numCache>
                <c:formatCode>_-* #,##0.00_-;\-* #,##0.00_-;_-* "-"_-;_-@_-</c:formatCode>
                <c:ptCount val="15"/>
                <c:pt idx="0">
                  <c:v>5.6363636363636367</c:v>
                </c:pt>
                <c:pt idx="1">
                  <c:v>4.0302013422818792</c:v>
                </c:pt>
                <c:pt idx="2">
                  <c:v>3.7959999999999998</c:v>
                </c:pt>
                <c:pt idx="3">
                  <c:v>3.516990291262136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5BA-4604-89CF-34920084F938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811147167"/>
        <c:axId val="1039781903"/>
      </c:barChart>
      <c:catAx>
        <c:axId val="18111471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039781903"/>
        <c:crosses val="autoZero"/>
        <c:auto val="1"/>
        <c:lblAlgn val="ctr"/>
        <c:lblOffset val="100"/>
        <c:noMultiLvlLbl val="0"/>
      </c:catAx>
      <c:valAx>
        <c:axId val="10397819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* #,##0.00_-;\-* #,##0.00_-;_-* &quot;-&quot;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811147167"/>
        <c:crosses val="autoZero"/>
        <c:crossBetween val="between"/>
        <c:majorUnit val="3"/>
      </c:valAx>
    </c:plotArea>
    <c:legend>
      <c:legendPos val="b"/>
      <c:overlay val="0"/>
    </c:legend>
    <c:plotVisOnly val="1"/>
    <c:dispBlanksAs val="gap"/>
    <c:showDLblsOverMax val="0"/>
    <c:extLst/>
  </c:chart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18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ko-KR"/>
              <a:t>Session</a:t>
            </a:r>
            <a:endParaRPr lang="ko-KR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 alt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1"/>
          <c:order val="1"/>
          <c:tx>
            <c:strRef>
              <c:f>TV_DE!$C$88</c:f>
              <c:strCache>
                <c:ptCount val="1"/>
                <c:pt idx="0">
                  <c:v>          Organic</c:v>
                </c:pt>
              </c:strCache>
            </c:strRef>
          </c:tx>
          <c:spPr>
            <a:solidFill>
              <a:srgbClr val="F15628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(TV_DE!$I$78:$T$78,TV_DE!$I$196:$T$196)</c:f>
              <c:strCache>
                <c:ptCount val="24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  <c:pt idx="12">
                  <c:v>Jan</c:v>
                </c:pt>
                <c:pt idx="13">
                  <c:v>Feb</c:v>
                </c:pt>
                <c:pt idx="14">
                  <c:v>Mar</c:v>
                </c:pt>
                <c:pt idx="15">
                  <c:v>Apr</c:v>
                </c:pt>
                <c:pt idx="16">
                  <c:v>May</c:v>
                </c:pt>
                <c:pt idx="17">
                  <c:v>Jun</c:v>
                </c:pt>
                <c:pt idx="18">
                  <c:v>Jul</c:v>
                </c:pt>
                <c:pt idx="19">
                  <c:v>Aug</c:v>
                </c:pt>
                <c:pt idx="20">
                  <c:v>Sep</c:v>
                </c:pt>
                <c:pt idx="21">
                  <c:v>Oct</c:v>
                </c:pt>
                <c:pt idx="22">
                  <c:v>Nov</c:v>
                </c:pt>
                <c:pt idx="23">
                  <c:v>Dec</c:v>
                </c:pt>
              </c:strCache>
            </c:strRef>
          </c:cat>
          <c:val>
            <c:numRef>
              <c:f>(TV_DE!$R$206:$T$206,TV_DE!$I$88:$T$88)</c:f>
              <c:numCache>
                <c:formatCode>_(* #,##0_);_(* \(#,##0\);_(* "-"_);_(@_)</c:formatCode>
                <c:ptCount val="15"/>
                <c:pt idx="0">
                  <c:v>2</c:v>
                </c:pt>
                <c:pt idx="1">
                  <c:v>27</c:v>
                </c:pt>
                <c:pt idx="2">
                  <c:v>57</c:v>
                </c:pt>
                <c:pt idx="3">
                  <c:v>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377-4AD5-BB83-D4B3808BC797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19"/>
        <c:axId val="1847080704"/>
        <c:axId val="1847086464"/>
      </c:barChart>
      <c:lineChart>
        <c:grouping val="standard"/>
        <c:varyColors val="0"/>
        <c:ser>
          <c:idx val="0"/>
          <c:order val="0"/>
          <c:tx>
            <c:strRef>
              <c:f>TV_DE!$C$85</c:f>
              <c:strCache>
                <c:ptCount val="1"/>
                <c:pt idx="0">
                  <c:v>     TV Lineup (Session)</c:v>
                </c:pt>
              </c:strCache>
            </c:strRef>
          </c:tx>
          <c:spPr>
            <a:ln w="28575" cap="rnd">
              <a:solidFill>
                <a:srgbClr val="5B6777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(TV_DE!$R$196:$T$196,TV_DE!$I$78:$T$78)</c:f>
              <c:strCache>
                <c:ptCount val="15"/>
                <c:pt idx="0">
                  <c:v>Oct</c:v>
                </c:pt>
                <c:pt idx="1">
                  <c:v>Nov</c:v>
                </c:pt>
                <c:pt idx="2">
                  <c:v>Dec</c:v>
                </c:pt>
                <c:pt idx="3">
                  <c:v>Jan</c:v>
                </c:pt>
                <c:pt idx="4">
                  <c:v>Feb</c:v>
                </c:pt>
                <c:pt idx="5">
                  <c:v>Mar</c:v>
                </c:pt>
                <c:pt idx="6">
                  <c:v>Apr</c:v>
                </c:pt>
                <c:pt idx="7">
                  <c:v>May</c:v>
                </c:pt>
                <c:pt idx="8">
                  <c:v>Jun</c:v>
                </c:pt>
                <c:pt idx="9">
                  <c:v>Jul</c:v>
                </c:pt>
                <c:pt idx="10">
                  <c:v>Aug</c:v>
                </c:pt>
                <c:pt idx="11">
                  <c:v>Sep</c:v>
                </c:pt>
                <c:pt idx="12">
                  <c:v>Oct</c:v>
                </c:pt>
                <c:pt idx="13">
                  <c:v>Nov</c:v>
                </c:pt>
                <c:pt idx="14">
                  <c:v>Dec</c:v>
                </c:pt>
              </c:strCache>
            </c:strRef>
          </c:cat>
          <c:val>
            <c:numRef>
              <c:f>(TV_DE!$R$203:$T$203,TV_DE!$I$85:$T$85)</c:f>
              <c:numCache>
                <c:formatCode>_(* #,##0_);_(* \(#,##0\);_(* "-"_);_(@_)</c:formatCode>
                <c:ptCount val="15"/>
                <c:pt idx="0">
                  <c:v>33</c:v>
                </c:pt>
                <c:pt idx="1">
                  <c:v>298</c:v>
                </c:pt>
                <c:pt idx="2">
                  <c:v>250</c:v>
                </c:pt>
                <c:pt idx="3">
                  <c:v>412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377-4AD5-BB83-D4B3808BC797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847039424"/>
        <c:axId val="1847039904"/>
      </c:lineChart>
      <c:catAx>
        <c:axId val="18470394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847039904"/>
        <c:crosses val="autoZero"/>
        <c:auto val="1"/>
        <c:lblAlgn val="ctr"/>
        <c:lblOffset val="100"/>
        <c:noMultiLvlLbl val="0"/>
      </c:catAx>
      <c:valAx>
        <c:axId val="1847039904"/>
        <c:scaling>
          <c:orientation val="minMax"/>
          <c:max val="5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847039424"/>
        <c:crosses val="autoZero"/>
        <c:crossBetween val="between"/>
        <c:majorUnit val="100"/>
      </c:valAx>
      <c:valAx>
        <c:axId val="1847086464"/>
        <c:scaling>
          <c:orientation val="minMax"/>
          <c:max val="100"/>
        </c:scaling>
        <c:delete val="0"/>
        <c:axPos val="r"/>
        <c:numFmt formatCode="_(* #,##0_);_(* \(#,##0\);_(* &quot;-&quot;_);_(@_)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847080704"/>
        <c:crosses val="max"/>
        <c:crossBetween val="between"/>
      </c:valAx>
      <c:catAx>
        <c:axId val="1847080704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847086464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  <c:userShapes r:id="rId3"/>
</c:chartSpace>
</file>

<file path=xl/charts/chart18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ko-KR"/>
              <a:t>Page view per session</a:t>
            </a:r>
            <a:endParaRPr lang="ko-KR" altLang="en-US"/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1"/>
          <c:order val="0"/>
          <c:tx>
            <c:strRef>
              <c:f>TV_DE!$C$96:$H$96</c:f>
              <c:strCache>
                <c:ptCount val="6"/>
                <c:pt idx="0">
                  <c:v>     TV Line up guide(Page View per Session)</c:v>
                </c:pt>
              </c:strCache>
            </c:strRef>
          </c:tx>
          <c:spPr>
            <a:solidFill>
              <a:srgbClr val="F15628"/>
            </a:solidFill>
          </c:spPr>
          <c:invertIfNegative val="0"/>
          <c:dLbls>
            <c:spPr>
              <a:noFill/>
              <a:ln>
                <a:noFill/>
              </a:ln>
              <a:effectLst/>
            </c:sp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(TV_DE!$R$196:$T$196,TV_DE!$I$78:$T$78)</c:f>
              <c:strCache>
                <c:ptCount val="15"/>
                <c:pt idx="0">
                  <c:v>Oct</c:v>
                </c:pt>
                <c:pt idx="1">
                  <c:v>Nov</c:v>
                </c:pt>
                <c:pt idx="2">
                  <c:v>Dec</c:v>
                </c:pt>
                <c:pt idx="3">
                  <c:v>Jan</c:v>
                </c:pt>
                <c:pt idx="4">
                  <c:v>Feb</c:v>
                </c:pt>
                <c:pt idx="5">
                  <c:v>Mar</c:v>
                </c:pt>
                <c:pt idx="6">
                  <c:v>Apr</c:v>
                </c:pt>
                <c:pt idx="7">
                  <c:v>May</c:v>
                </c:pt>
                <c:pt idx="8">
                  <c:v>Jun</c:v>
                </c:pt>
                <c:pt idx="9">
                  <c:v>Jul</c:v>
                </c:pt>
                <c:pt idx="10">
                  <c:v>Aug</c:v>
                </c:pt>
                <c:pt idx="11">
                  <c:v>Sep</c:v>
                </c:pt>
                <c:pt idx="12">
                  <c:v>Oct</c:v>
                </c:pt>
                <c:pt idx="13">
                  <c:v>Nov</c:v>
                </c:pt>
                <c:pt idx="14">
                  <c:v>Dec</c:v>
                </c:pt>
              </c:strCache>
            </c:strRef>
          </c:cat>
          <c:val>
            <c:numRef>
              <c:f>(TV_DE!$R$214:$T$214,TV_DE!$I$96:$T$96)</c:f>
              <c:numCache>
                <c:formatCode>_-* #,##0.00_-;\-* #,##0.00_-;_-* "-"_-;_-@_-</c:formatCode>
                <c:ptCount val="15"/>
                <c:pt idx="0">
                  <c:v>1.5454545454545454</c:v>
                </c:pt>
                <c:pt idx="1">
                  <c:v>1.0939597315436242</c:v>
                </c:pt>
                <c:pt idx="2">
                  <c:v>1.056</c:v>
                </c:pt>
                <c:pt idx="3">
                  <c:v>1.087378640776699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6C4-481D-A790-04B21CCAB46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47088864"/>
        <c:axId val="1847084064"/>
      </c:barChart>
      <c:catAx>
        <c:axId val="18470888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847084064"/>
        <c:crosses val="autoZero"/>
        <c:auto val="1"/>
        <c:lblAlgn val="ctr"/>
        <c:lblOffset val="100"/>
        <c:noMultiLvlLbl val="0"/>
      </c:catAx>
      <c:valAx>
        <c:axId val="18470840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* #,##0.00_-;\-* #,##0.00_-;_-* &quot;-&quot;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847088864"/>
        <c:crosses val="autoZero"/>
        <c:crossBetween val="between"/>
        <c:majorUnit val="0.4"/>
      </c:valAx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  <c:extLst/>
  </c:chart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18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ko-KR"/>
              <a:t>Exit Rate</a:t>
            </a:r>
            <a:endParaRPr lang="ko-KR" altLang="en-US"/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TV_DE!$C$217:$H$217</c:f>
              <c:strCache>
                <c:ptCount val="6"/>
                <c:pt idx="0">
                  <c:v>     Micro</c:v>
                </c:pt>
              </c:strCache>
            </c:strRef>
          </c:tx>
          <c:spPr>
            <a:solidFill>
              <a:srgbClr val="5B6777"/>
            </a:solidFill>
          </c:spPr>
          <c:invertIfNegative val="0"/>
          <c:dLbls>
            <c:spPr>
              <a:noFill/>
              <a:ln>
                <a:noFill/>
              </a:ln>
              <a:effectLst/>
            </c:sp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(TV_DE!$R$196:$T$196,TV_DE!$I$78:$T$78)</c:f>
              <c:strCache>
                <c:ptCount val="15"/>
                <c:pt idx="0">
                  <c:v>Oct</c:v>
                </c:pt>
                <c:pt idx="1">
                  <c:v>Nov</c:v>
                </c:pt>
                <c:pt idx="2">
                  <c:v>Dec</c:v>
                </c:pt>
                <c:pt idx="3">
                  <c:v>Jan</c:v>
                </c:pt>
                <c:pt idx="4">
                  <c:v>Feb</c:v>
                </c:pt>
                <c:pt idx="5">
                  <c:v>Mar</c:v>
                </c:pt>
                <c:pt idx="6">
                  <c:v>Apr</c:v>
                </c:pt>
                <c:pt idx="7">
                  <c:v>May</c:v>
                </c:pt>
                <c:pt idx="8">
                  <c:v>Jun</c:v>
                </c:pt>
                <c:pt idx="9">
                  <c:v>Jul</c:v>
                </c:pt>
                <c:pt idx="10">
                  <c:v>Aug</c:v>
                </c:pt>
                <c:pt idx="11">
                  <c:v>Sep</c:v>
                </c:pt>
                <c:pt idx="12">
                  <c:v>Oct</c:v>
                </c:pt>
                <c:pt idx="13">
                  <c:v>Nov</c:v>
                </c:pt>
                <c:pt idx="14">
                  <c:v>Dec</c:v>
                </c:pt>
              </c:strCache>
            </c:strRef>
          </c:cat>
          <c:val>
            <c:numRef>
              <c:f>(TV_DE!$R$217:$T$217,TV_DE!$I$99:$T$99)</c:f>
              <c:numCache>
                <c:formatCode>0.0%</c:formatCode>
                <c:ptCount val="15"/>
                <c:pt idx="0">
                  <c:v>0.61687150837988824</c:v>
                </c:pt>
                <c:pt idx="1">
                  <c:v>0.49045913731359236</c:v>
                </c:pt>
                <c:pt idx="2">
                  <c:v>0.5988971993230332</c:v>
                </c:pt>
                <c:pt idx="3">
                  <c:v>0.59160583941605838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BBB-4CD2-B8C8-23F0D6F836BF}"/>
            </c:ext>
          </c:extLst>
        </c:ser>
        <c:ser>
          <c:idx val="1"/>
          <c:order val="1"/>
          <c:tx>
            <c:strRef>
              <c:f>TV_DE!$C$100:$H$100</c:f>
              <c:strCache>
                <c:ptCount val="6"/>
                <c:pt idx="0">
                  <c:v>     TV Line up guide</c:v>
                </c:pt>
              </c:strCache>
            </c:strRef>
          </c:tx>
          <c:spPr>
            <a:solidFill>
              <a:srgbClr val="F15628"/>
            </a:solidFill>
          </c:spPr>
          <c:invertIfNegative val="0"/>
          <c:dLbls>
            <c:spPr>
              <a:noFill/>
              <a:ln>
                <a:noFill/>
              </a:ln>
              <a:effectLst/>
            </c:sp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(TV_DE!$R$196:$T$196,TV_DE!$I$78:$T$78)</c:f>
              <c:strCache>
                <c:ptCount val="15"/>
                <c:pt idx="0">
                  <c:v>Oct</c:v>
                </c:pt>
                <c:pt idx="1">
                  <c:v>Nov</c:v>
                </c:pt>
                <c:pt idx="2">
                  <c:v>Dec</c:v>
                </c:pt>
                <c:pt idx="3">
                  <c:v>Jan</c:v>
                </c:pt>
                <c:pt idx="4">
                  <c:v>Feb</c:v>
                </c:pt>
                <c:pt idx="5">
                  <c:v>Mar</c:v>
                </c:pt>
                <c:pt idx="6">
                  <c:v>Apr</c:v>
                </c:pt>
                <c:pt idx="7">
                  <c:v>May</c:v>
                </c:pt>
                <c:pt idx="8">
                  <c:v>Jun</c:v>
                </c:pt>
                <c:pt idx="9">
                  <c:v>Jul</c:v>
                </c:pt>
                <c:pt idx="10">
                  <c:v>Aug</c:v>
                </c:pt>
                <c:pt idx="11">
                  <c:v>Sep</c:v>
                </c:pt>
                <c:pt idx="12">
                  <c:v>Oct</c:v>
                </c:pt>
                <c:pt idx="13">
                  <c:v>Nov</c:v>
                </c:pt>
                <c:pt idx="14">
                  <c:v>Dec</c:v>
                </c:pt>
              </c:strCache>
            </c:strRef>
          </c:cat>
          <c:val>
            <c:numRef>
              <c:f>(TV_DE!$R$218:$T$218,TV_DE!$I$100:$T$100)</c:f>
              <c:numCache>
                <c:formatCode>0.0%</c:formatCode>
                <c:ptCount val="15"/>
                <c:pt idx="0">
                  <c:v>0.54545454545454541</c:v>
                </c:pt>
                <c:pt idx="1">
                  <c:v>0.40604026845637586</c:v>
                </c:pt>
                <c:pt idx="2">
                  <c:v>0.51200000000000001</c:v>
                </c:pt>
                <c:pt idx="3">
                  <c:v>0.42961165048543687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BBB-4CD2-B8C8-23F0D6F836BF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847181024"/>
        <c:axId val="1847175264"/>
      </c:barChart>
      <c:catAx>
        <c:axId val="18471810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847175264"/>
        <c:crosses val="autoZero"/>
        <c:auto val="1"/>
        <c:lblAlgn val="ctr"/>
        <c:lblOffset val="100"/>
        <c:noMultiLvlLbl val="0"/>
      </c:catAx>
      <c:valAx>
        <c:axId val="1847175264"/>
        <c:scaling>
          <c:orientation val="minMax"/>
          <c:max val="0.8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847181024"/>
        <c:crosses val="autoZero"/>
        <c:crossBetween val="between"/>
        <c:majorUnit val="0.30000000000000004"/>
      </c:valAx>
    </c:plotArea>
    <c:legend>
      <c:legendPos val="b"/>
      <c:overlay val="0"/>
    </c:legend>
    <c:plotVisOnly val="1"/>
    <c:dispBlanksAs val="gap"/>
    <c:showDLblsOverMax val="0"/>
    <c:extLst/>
  </c:chart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18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TV_DE!$C$101</c:f>
              <c:strCache>
                <c:ptCount val="1"/>
                <c:pt idx="0">
                  <c:v>Avg. Session Duration (sec.)</c:v>
                </c:pt>
              </c:strCache>
            </c:strRef>
          </c:tx>
          <c:spPr>
            <a:ln w="28575" cap="rnd">
              <a:solidFill>
                <a:srgbClr val="F15628"/>
              </a:solidFill>
              <a:round/>
            </a:ln>
            <a:effectLst/>
          </c:spPr>
          <c:marker>
            <c:symbol val="none"/>
          </c:marker>
          <c:cat>
            <c:strRef>
              <c:f>(TV_DE!$R$196:$T$196,TV_DE!$I$78:$T$78)</c:f>
              <c:strCache>
                <c:ptCount val="15"/>
                <c:pt idx="0">
                  <c:v>Oct</c:v>
                </c:pt>
                <c:pt idx="1">
                  <c:v>Nov</c:v>
                </c:pt>
                <c:pt idx="2">
                  <c:v>Dec</c:v>
                </c:pt>
                <c:pt idx="3">
                  <c:v>Jan</c:v>
                </c:pt>
                <c:pt idx="4">
                  <c:v>Feb</c:v>
                </c:pt>
                <c:pt idx="5">
                  <c:v>Mar</c:v>
                </c:pt>
                <c:pt idx="6">
                  <c:v>Apr</c:v>
                </c:pt>
                <c:pt idx="7">
                  <c:v>May</c:v>
                </c:pt>
                <c:pt idx="8">
                  <c:v>Jun</c:v>
                </c:pt>
                <c:pt idx="9">
                  <c:v>Jul</c:v>
                </c:pt>
                <c:pt idx="10">
                  <c:v>Aug</c:v>
                </c:pt>
                <c:pt idx="11">
                  <c:v>Sep</c:v>
                </c:pt>
                <c:pt idx="12">
                  <c:v>Oct</c:v>
                </c:pt>
                <c:pt idx="13">
                  <c:v>Nov</c:v>
                </c:pt>
                <c:pt idx="14">
                  <c:v>Dec</c:v>
                </c:pt>
              </c:strCache>
            </c:strRef>
          </c:cat>
          <c:val>
            <c:numRef>
              <c:f>(TV_DE!$R$219:$T$219,TV_DE!$I$101:$T$101)</c:f>
              <c:numCache>
                <c:formatCode>_(* #,##0_);_(* \(#,##0\);_(* "-"_);_(@_)</c:formatCode>
                <c:ptCount val="15"/>
                <c:pt idx="0">
                  <c:v>201</c:v>
                </c:pt>
                <c:pt idx="1">
                  <c:v>173</c:v>
                </c:pt>
                <c:pt idx="2">
                  <c:v>190</c:v>
                </c:pt>
                <c:pt idx="3">
                  <c:v>223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943-4DCF-8C64-751E4E42314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33601615"/>
        <c:axId val="233585295"/>
      </c:lineChart>
      <c:catAx>
        <c:axId val="23360161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233585295"/>
        <c:crosses val="autoZero"/>
        <c:auto val="1"/>
        <c:lblAlgn val="ctr"/>
        <c:lblOffset val="100"/>
        <c:noMultiLvlLbl val="0"/>
      </c:catAx>
      <c:valAx>
        <c:axId val="2335852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23360161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19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ko-KR"/>
              <a:t>Session</a:t>
            </a:r>
            <a:endParaRPr lang="ko-KR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 alt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2"/>
          <c:order val="1"/>
          <c:tx>
            <c:strRef>
              <c:f>Monitor_DE!$C$203:$H$203</c:f>
              <c:strCache>
                <c:ptCount val="6"/>
                <c:pt idx="0">
                  <c:v>          Organic</c:v>
                </c:pt>
              </c:strCache>
            </c:strRef>
          </c:tx>
          <c:spPr>
            <a:solidFill>
              <a:srgbClr val="F15628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(Monitor_DE!$R$193:$T$193,Monitor_DE!$I$73:$T$73)</c:f>
              <c:strCache>
                <c:ptCount val="15"/>
                <c:pt idx="0">
                  <c:v>Oct</c:v>
                </c:pt>
                <c:pt idx="1">
                  <c:v>Nov</c:v>
                </c:pt>
                <c:pt idx="2">
                  <c:v>Dec</c:v>
                </c:pt>
                <c:pt idx="3">
                  <c:v>Jan</c:v>
                </c:pt>
                <c:pt idx="4">
                  <c:v>Feb</c:v>
                </c:pt>
                <c:pt idx="5">
                  <c:v>Mar</c:v>
                </c:pt>
                <c:pt idx="6">
                  <c:v>Apr</c:v>
                </c:pt>
                <c:pt idx="7">
                  <c:v>May</c:v>
                </c:pt>
                <c:pt idx="8">
                  <c:v>Jun</c:v>
                </c:pt>
                <c:pt idx="9">
                  <c:v>Jul</c:v>
                </c:pt>
                <c:pt idx="10">
                  <c:v>Aug</c:v>
                </c:pt>
                <c:pt idx="11">
                  <c:v>Sep</c:v>
                </c:pt>
                <c:pt idx="12">
                  <c:v>Oct</c:v>
                </c:pt>
                <c:pt idx="13">
                  <c:v>Nov</c:v>
                </c:pt>
                <c:pt idx="14">
                  <c:v>Dec</c:v>
                </c:pt>
              </c:strCache>
            </c:strRef>
          </c:cat>
          <c:val>
            <c:numRef>
              <c:f>(Monitor_DE!$R$203:$T$203,Monitor_DE!$I$83:$T$83)</c:f>
              <c:numCache>
                <c:formatCode>_(* #,##0_);_(* \(#,##0\);_(* "-"_);_(@_)</c:formatCode>
                <c:ptCount val="15"/>
                <c:pt idx="0">
                  <c:v>1</c:v>
                </c:pt>
                <c:pt idx="1">
                  <c:v>4</c:v>
                </c:pt>
                <c:pt idx="2">
                  <c:v>3</c:v>
                </c:pt>
                <c:pt idx="3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FBA-410C-B702-F173722D980A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axId val="1043298815"/>
        <c:axId val="1114422383"/>
      </c:barChart>
      <c:lineChart>
        <c:grouping val="standard"/>
        <c:varyColors val="0"/>
        <c:ser>
          <c:idx val="1"/>
          <c:order val="0"/>
          <c:tx>
            <c:strRef>
              <c:f>Monitor_DE!$C$200:$H$200</c:f>
              <c:strCache>
                <c:ptCount val="6"/>
                <c:pt idx="0">
                  <c:v>     Monitor Line up (Session)</c:v>
                </c:pt>
              </c:strCache>
            </c:strRef>
          </c:tx>
          <c:spPr>
            <a:ln w="28575" cap="rnd">
              <a:solidFill>
                <a:srgbClr val="5B6777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(Monitor_DE!$R$193:$T$193,Monitor_DE!$I$73:$T$73)</c:f>
              <c:strCache>
                <c:ptCount val="15"/>
                <c:pt idx="0">
                  <c:v>Oct</c:v>
                </c:pt>
                <c:pt idx="1">
                  <c:v>Nov</c:v>
                </c:pt>
                <c:pt idx="2">
                  <c:v>Dec</c:v>
                </c:pt>
                <c:pt idx="3">
                  <c:v>Jan</c:v>
                </c:pt>
                <c:pt idx="4">
                  <c:v>Feb</c:v>
                </c:pt>
                <c:pt idx="5">
                  <c:v>Mar</c:v>
                </c:pt>
                <c:pt idx="6">
                  <c:v>Apr</c:v>
                </c:pt>
                <c:pt idx="7">
                  <c:v>May</c:v>
                </c:pt>
                <c:pt idx="8">
                  <c:v>Jun</c:v>
                </c:pt>
                <c:pt idx="9">
                  <c:v>Jul</c:v>
                </c:pt>
                <c:pt idx="10">
                  <c:v>Aug</c:v>
                </c:pt>
                <c:pt idx="11">
                  <c:v>Sep</c:v>
                </c:pt>
                <c:pt idx="12">
                  <c:v>Oct</c:v>
                </c:pt>
                <c:pt idx="13">
                  <c:v>Nov</c:v>
                </c:pt>
                <c:pt idx="14">
                  <c:v>Dec</c:v>
                </c:pt>
              </c:strCache>
            </c:strRef>
          </c:cat>
          <c:val>
            <c:numRef>
              <c:f>(Monitor_DE!$R$200:$T$200,Monitor_DE!$I$80:$T$80)</c:f>
              <c:numCache>
                <c:formatCode>_(* #,##0_);_(* \(#,##0\);_(* "-"_);_(@_)</c:formatCode>
                <c:ptCount val="15"/>
                <c:pt idx="0">
                  <c:v>20</c:v>
                </c:pt>
                <c:pt idx="1">
                  <c:v>138</c:v>
                </c:pt>
                <c:pt idx="2">
                  <c:v>92</c:v>
                </c:pt>
                <c:pt idx="3">
                  <c:v>161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FBA-410C-B702-F173722D980A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423902623"/>
        <c:axId val="1173180991"/>
      </c:lineChart>
      <c:catAx>
        <c:axId val="14239026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173180991"/>
        <c:crosses val="autoZero"/>
        <c:auto val="1"/>
        <c:lblAlgn val="ctr"/>
        <c:lblOffset val="100"/>
        <c:noMultiLvlLbl val="0"/>
      </c:catAx>
      <c:valAx>
        <c:axId val="1173180991"/>
        <c:scaling>
          <c:orientation val="minMax"/>
          <c:max val="20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423902623"/>
        <c:crosses val="autoZero"/>
        <c:crossBetween val="between"/>
        <c:majorUnit val="100"/>
      </c:valAx>
      <c:valAx>
        <c:axId val="1114422383"/>
        <c:scaling>
          <c:orientation val="minMax"/>
          <c:max val="30"/>
          <c:min val="0"/>
        </c:scaling>
        <c:delete val="0"/>
        <c:axPos val="r"/>
        <c:numFmt formatCode="_(* #,##0_);_(* \(#,##0\);_(* &quot;-&quot;_);_(@_)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043298815"/>
        <c:crosses val="max"/>
        <c:crossBetween val="between"/>
        <c:majorUnit val="30"/>
      </c:valAx>
      <c:catAx>
        <c:axId val="1043298815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114422383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19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ko-KR"/>
              <a:t>Page view per session</a:t>
            </a:r>
            <a:endParaRPr lang="ko-KR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 alt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Monitor_DE!$C$211:$H$211</c:f>
              <c:strCache>
                <c:ptCount val="6"/>
                <c:pt idx="0">
                  <c:v>     Monitor Line up guide (Page view per session)</c:v>
                </c:pt>
              </c:strCache>
            </c:strRef>
          </c:tx>
          <c:spPr>
            <a:solidFill>
              <a:srgbClr val="F15628"/>
            </a:solidFill>
            <a:ln>
              <a:noFill/>
            </a:ln>
            <a:effectLst/>
          </c:spPr>
          <c:invertIfNegative val="0"/>
          <c:cat>
            <c:strRef>
              <c:f>(Monitor_DE!$R$193:$T$193,Monitor_DE!$I$73:$T$73)</c:f>
              <c:strCache>
                <c:ptCount val="15"/>
                <c:pt idx="0">
                  <c:v>Oct</c:v>
                </c:pt>
                <c:pt idx="1">
                  <c:v>Nov</c:v>
                </c:pt>
                <c:pt idx="2">
                  <c:v>Dec</c:v>
                </c:pt>
                <c:pt idx="3">
                  <c:v>Jan</c:v>
                </c:pt>
                <c:pt idx="4">
                  <c:v>Feb</c:v>
                </c:pt>
                <c:pt idx="5">
                  <c:v>Mar</c:v>
                </c:pt>
                <c:pt idx="6">
                  <c:v>Apr</c:v>
                </c:pt>
                <c:pt idx="7">
                  <c:v>May</c:v>
                </c:pt>
                <c:pt idx="8">
                  <c:v>Jun</c:v>
                </c:pt>
                <c:pt idx="9">
                  <c:v>Jul</c:v>
                </c:pt>
                <c:pt idx="10">
                  <c:v>Aug</c:v>
                </c:pt>
                <c:pt idx="11">
                  <c:v>Sep</c:v>
                </c:pt>
                <c:pt idx="12">
                  <c:v>Oct</c:v>
                </c:pt>
                <c:pt idx="13">
                  <c:v>Nov</c:v>
                </c:pt>
                <c:pt idx="14">
                  <c:v>Dec</c:v>
                </c:pt>
              </c:strCache>
            </c:strRef>
          </c:cat>
          <c:val>
            <c:numRef>
              <c:f>(Monitor_DE!$R$211:$T$211,Monitor_DE!$I$91:$T$91)</c:f>
              <c:numCache>
                <c:formatCode>_-* #,##0.00_-;\-* #,##0.00_-;_-* "-"_-;_-@_-</c:formatCode>
                <c:ptCount val="15"/>
                <c:pt idx="0">
                  <c:v>1.4</c:v>
                </c:pt>
                <c:pt idx="1">
                  <c:v>0.99275362318840576</c:v>
                </c:pt>
                <c:pt idx="2">
                  <c:v>1.0108695652173914</c:v>
                </c:pt>
                <c:pt idx="3">
                  <c:v>0.98136645962732916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8C7-466F-93FA-C760F0E8237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14883039"/>
        <c:axId val="1011110415"/>
      </c:barChart>
      <c:catAx>
        <c:axId val="141488303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011110415"/>
        <c:crosses val="autoZero"/>
        <c:auto val="1"/>
        <c:lblAlgn val="ctr"/>
        <c:lblOffset val="100"/>
        <c:noMultiLvlLbl val="0"/>
      </c:catAx>
      <c:valAx>
        <c:axId val="1011110415"/>
        <c:scaling>
          <c:orientation val="minMax"/>
          <c:max val="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* #,##0.00_-;\-* #,##0.00_-;_-* &quot;-&quot;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414883039"/>
        <c:crosses val="autoZero"/>
        <c:crossBetween val="between"/>
        <c:majorUnit val="1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19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ko-KR"/>
              <a:t>Exit Rate</a:t>
            </a:r>
            <a:endParaRPr lang="ko-KR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 alt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Monitor_DE!$C$214:$H$214</c:f>
              <c:strCache>
                <c:ptCount val="6"/>
                <c:pt idx="0">
                  <c:v>     Micro</c:v>
                </c:pt>
              </c:strCache>
            </c:strRef>
          </c:tx>
          <c:spPr>
            <a:solidFill>
              <a:srgbClr val="5B6777"/>
            </a:solidFill>
            <a:ln>
              <a:noFill/>
            </a:ln>
            <a:effectLst/>
          </c:spPr>
          <c:invertIfNegative val="0"/>
          <c:cat>
            <c:strRef>
              <c:f>(Monitor_DE!$R$193:$T$193,Monitor_DE!$I$73:$T$73)</c:f>
              <c:strCache>
                <c:ptCount val="15"/>
                <c:pt idx="0">
                  <c:v>Oct</c:v>
                </c:pt>
                <c:pt idx="1">
                  <c:v>Nov</c:v>
                </c:pt>
                <c:pt idx="2">
                  <c:v>Dec</c:v>
                </c:pt>
                <c:pt idx="3">
                  <c:v>Jan</c:v>
                </c:pt>
                <c:pt idx="4">
                  <c:v>Feb</c:v>
                </c:pt>
                <c:pt idx="5">
                  <c:v>Mar</c:v>
                </c:pt>
                <c:pt idx="6">
                  <c:v>Apr</c:v>
                </c:pt>
                <c:pt idx="7">
                  <c:v>May</c:v>
                </c:pt>
                <c:pt idx="8">
                  <c:v>Jun</c:v>
                </c:pt>
                <c:pt idx="9">
                  <c:v>Jul</c:v>
                </c:pt>
                <c:pt idx="10">
                  <c:v>Aug</c:v>
                </c:pt>
                <c:pt idx="11">
                  <c:v>Sep</c:v>
                </c:pt>
                <c:pt idx="12">
                  <c:v>Oct</c:v>
                </c:pt>
                <c:pt idx="13">
                  <c:v>Nov</c:v>
                </c:pt>
                <c:pt idx="14">
                  <c:v>Dec</c:v>
                </c:pt>
              </c:strCache>
            </c:strRef>
          </c:cat>
          <c:val>
            <c:numRef>
              <c:f>(Monitor_DE!$R$214:$T$214,Monitor_DE!$I$94:$T$94)</c:f>
              <c:numCache>
                <c:formatCode>0.0%</c:formatCode>
                <c:ptCount val="15"/>
                <c:pt idx="0">
                  <c:v>0.44750254841997961</c:v>
                </c:pt>
                <c:pt idx="1">
                  <c:v>0.42365401588702561</c:v>
                </c:pt>
                <c:pt idx="2">
                  <c:v>0.49893617021276598</c:v>
                </c:pt>
                <c:pt idx="3">
                  <c:v>0.67296587926509188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55E-4428-A747-FC50AF183B4C}"/>
            </c:ext>
          </c:extLst>
        </c:ser>
        <c:ser>
          <c:idx val="1"/>
          <c:order val="1"/>
          <c:tx>
            <c:strRef>
              <c:f>Monitor_DE!$C$215</c:f>
              <c:strCache>
                <c:ptCount val="1"/>
                <c:pt idx="0">
                  <c:v>     Monitor Line up guide</c:v>
                </c:pt>
              </c:strCache>
            </c:strRef>
          </c:tx>
          <c:spPr>
            <a:solidFill>
              <a:srgbClr val="F15628"/>
            </a:solidFill>
            <a:ln>
              <a:noFill/>
            </a:ln>
            <a:effectLst/>
          </c:spPr>
          <c:invertIfNegative val="0"/>
          <c:cat>
            <c:strRef>
              <c:f>(Monitor_DE!$R$193:$T$193,Monitor_DE!$I$73:$T$73)</c:f>
              <c:strCache>
                <c:ptCount val="15"/>
                <c:pt idx="0">
                  <c:v>Oct</c:v>
                </c:pt>
                <c:pt idx="1">
                  <c:v>Nov</c:v>
                </c:pt>
                <c:pt idx="2">
                  <c:v>Dec</c:v>
                </c:pt>
                <c:pt idx="3">
                  <c:v>Jan</c:v>
                </c:pt>
                <c:pt idx="4">
                  <c:v>Feb</c:v>
                </c:pt>
                <c:pt idx="5">
                  <c:v>Mar</c:v>
                </c:pt>
                <c:pt idx="6">
                  <c:v>Apr</c:v>
                </c:pt>
                <c:pt idx="7">
                  <c:v>May</c:v>
                </c:pt>
                <c:pt idx="8">
                  <c:v>Jun</c:v>
                </c:pt>
                <c:pt idx="9">
                  <c:v>Jul</c:v>
                </c:pt>
                <c:pt idx="10">
                  <c:v>Aug</c:v>
                </c:pt>
                <c:pt idx="11">
                  <c:v>Sep</c:v>
                </c:pt>
                <c:pt idx="12">
                  <c:v>Oct</c:v>
                </c:pt>
                <c:pt idx="13">
                  <c:v>Nov</c:v>
                </c:pt>
                <c:pt idx="14">
                  <c:v>Dec</c:v>
                </c:pt>
              </c:strCache>
            </c:strRef>
          </c:cat>
          <c:val>
            <c:numRef>
              <c:f>(Monitor_DE!$R$215:$T$215,Monitor_DE!$I$95:$T$95)</c:f>
              <c:numCache>
                <c:formatCode>0.0%</c:formatCode>
                <c:ptCount val="15"/>
                <c:pt idx="0">
                  <c:v>0.4</c:v>
                </c:pt>
                <c:pt idx="1">
                  <c:v>0.49275362318840582</c:v>
                </c:pt>
                <c:pt idx="2">
                  <c:v>0.5</c:v>
                </c:pt>
                <c:pt idx="3">
                  <c:v>0.44720496894409939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55E-4428-A747-FC50AF183B4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25214207"/>
        <c:axId val="1017066511"/>
      </c:barChart>
      <c:catAx>
        <c:axId val="11252142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017066511"/>
        <c:crosses val="autoZero"/>
        <c:auto val="1"/>
        <c:lblAlgn val="ctr"/>
        <c:lblOffset val="100"/>
        <c:noMultiLvlLbl val="0"/>
      </c:catAx>
      <c:valAx>
        <c:axId val="1017066511"/>
        <c:scaling>
          <c:orientation val="minMax"/>
          <c:max val="0.9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125214207"/>
        <c:crosses val="autoZero"/>
        <c:crossBetween val="between"/>
        <c:majorUnit val="0.30000000000000004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19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ko-KR"/>
              <a:t>Total Click per Session</a:t>
            </a:r>
            <a:r>
              <a:rPr lang="en-US" altLang="ko-KR" baseline="0"/>
              <a:t> on Monitor Line up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Monitor_DE!$C$175:$H$175</c:f>
              <c:strCache>
                <c:ptCount val="6"/>
                <c:pt idx="0">
                  <c:v>     Total Click per Session on Monitor Line up</c:v>
                </c:pt>
              </c:strCache>
            </c:strRef>
          </c:tx>
          <c:spPr>
            <a:solidFill>
              <a:srgbClr val="F15628"/>
            </a:solidFill>
            <a:ln>
              <a:noFill/>
            </a:ln>
            <a:effectLst/>
          </c:spPr>
          <c:invertIfNegative val="0"/>
          <c:cat>
            <c:strRef>
              <c:f>(Monitor_DE!$R$193:$T$193,Monitor_DE!$I$73:$T$73)</c:f>
              <c:strCache>
                <c:ptCount val="15"/>
                <c:pt idx="0">
                  <c:v>Oct</c:v>
                </c:pt>
                <c:pt idx="1">
                  <c:v>Nov</c:v>
                </c:pt>
                <c:pt idx="2">
                  <c:v>Dec</c:v>
                </c:pt>
                <c:pt idx="3">
                  <c:v>Jan</c:v>
                </c:pt>
                <c:pt idx="4">
                  <c:v>Feb</c:v>
                </c:pt>
                <c:pt idx="5">
                  <c:v>Mar</c:v>
                </c:pt>
                <c:pt idx="6">
                  <c:v>Apr</c:v>
                </c:pt>
                <c:pt idx="7">
                  <c:v>May</c:v>
                </c:pt>
                <c:pt idx="8">
                  <c:v>Jun</c:v>
                </c:pt>
                <c:pt idx="9">
                  <c:v>Jul</c:v>
                </c:pt>
                <c:pt idx="10">
                  <c:v>Aug</c:v>
                </c:pt>
                <c:pt idx="11">
                  <c:v>Sep</c:v>
                </c:pt>
                <c:pt idx="12">
                  <c:v>Oct</c:v>
                </c:pt>
                <c:pt idx="13">
                  <c:v>Nov</c:v>
                </c:pt>
                <c:pt idx="14">
                  <c:v>Dec</c:v>
                </c:pt>
              </c:strCache>
            </c:strRef>
          </c:cat>
          <c:val>
            <c:numRef>
              <c:f>(Monitor_DE!$R$295:$T$295,Monitor_DE!$I$175:$T$175)</c:f>
              <c:numCache>
                <c:formatCode>_-* #,##0.00_-;\-* #,##0.00_-;_-* "-"_-;_-@_-</c:formatCode>
                <c:ptCount val="15"/>
                <c:pt idx="0">
                  <c:v>6.25</c:v>
                </c:pt>
                <c:pt idx="1">
                  <c:v>2.7681159420289854</c:v>
                </c:pt>
                <c:pt idx="2">
                  <c:v>2.902173913043478</c:v>
                </c:pt>
                <c:pt idx="3">
                  <c:v>3.1801242236024843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F5F-4633-B086-E31239B0491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101048335"/>
        <c:axId val="2101710639"/>
      </c:barChart>
      <c:catAx>
        <c:axId val="210104833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2101710639"/>
        <c:crosses val="autoZero"/>
        <c:auto val="1"/>
        <c:lblAlgn val="ctr"/>
        <c:lblOffset val="100"/>
        <c:noMultiLvlLbl val="0"/>
      </c:catAx>
      <c:valAx>
        <c:axId val="21017106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* #,##0.00_-;\-* #,##0.00_-;_-* &quot;-&quot;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2101048335"/>
        <c:crosses val="autoZero"/>
        <c:crossBetween val="between"/>
        <c:majorUnit val="3.5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19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Monitor_DE!$C$296:$H$296</c:f>
              <c:strCache>
                <c:ptCount val="6"/>
                <c:pt idx="0">
                  <c:v>     Contents Click per Session on Monitor Line up</c:v>
                </c:pt>
              </c:strCache>
            </c:strRef>
          </c:tx>
          <c:spPr>
            <a:solidFill>
              <a:srgbClr val="F15628"/>
            </a:solidFill>
            <a:ln>
              <a:noFill/>
            </a:ln>
            <a:effectLst/>
          </c:spPr>
          <c:invertIfNegative val="0"/>
          <c:cat>
            <c:strRef>
              <c:f>(Monitor_DE!$R$193:$T$193,Monitor_DE!$I$73:$T$73)</c:f>
              <c:strCache>
                <c:ptCount val="15"/>
                <c:pt idx="0">
                  <c:v>Oct</c:v>
                </c:pt>
                <c:pt idx="1">
                  <c:v>Nov</c:v>
                </c:pt>
                <c:pt idx="2">
                  <c:v>Dec</c:v>
                </c:pt>
                <c:pt idx="3">
                  <c:v>Jan</c:v>
                </c:pt>
                <c:pt idx="4">
                  <c:v>Feb</c:v>
                </c:pt>
                <c:pt idx="5">
                  <c:v>Mar</c:v>
                </c:pt>
                <c:pt idx="6">
                  <c:v>Apr</c:v>
                </c:pt>
                <c:pt idx="7">
                  <c:v>May</c:v>
                </c:pt>
                <c:pt idx="8">
                  <c:v>Jun</c:v>
                </c:pt>
                <c:pt idx="9">
                  <c:v>Jul</c:v>
                </c:pt>
                <c:pt idx="10">
                  <c:v>Aug</c:v>
                </c:pt>
                <c:pt idx="11">
                  <c:v>Sep</c:v>
                </c:pt>
                <c:pt idx="12">
                  <c:v>Oct</c:v>
                </c:pt>
                <c:pt idx="13">
                  <c:v>Nov</c:v>
                </c:pt>
                <c:pt idx="14">
                  <c:v>Dec</c:v>
                </c:pt>
              </c:strCache>
            </c:strRef>
          </c:cat>
          <c:val>
            <c:numRef>
              <c:f>(Monitor_DE!$R$296:$T$296,Monitor_DE!$I$176:$T$176)</c:f>
              <c:numCache>
                <c:formatCode>0.00</c:formatCode>
                <c:ptCount val="15"/>
                <c:pt idx="0">
                  <c:v>0</c:v>
                </c:pt>
                <c:pt idx="1">
                  <c:v>0.63043478260869568</c:v>
                </c:pt>
                <c:pt idx="2">
                  <c:v>0.83695652173913049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45C-4D86-A6E1-549DFE28A86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26196959"/>
        <c:axId val="1414583055"/>
      </c:barChart>
      <c:catAx>
        <c:axId val="4261969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414583055"/>
        <c:crosses val="autoZero"/>
        <c:auto val="1"/>
        <c:lblAlgn val="ctr"/>
        <c:lblOffset val="100"/>
        <c:noMultiLvlLbl val="0"/>
      </c:catAx>
      <c:valAx>
        <c:axId val="14145830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426196959"/>
        <c:crosses val="autoZero"/>
        <c:crossBetween val="between"/>
        <c:majorUnit val="0.60000000000000009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19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ko-KR"/>
              <a:t>PLP Conversion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Monitor_DE!$C$300</c:f>
              <c:strCache>
                <c:ptCount val="1"/>
                <c:pt idx="0">
                  <c:v>PLP Conversion</c:v>
                </c:pt>
              </c:strCache>
            </c:strRef>
          </c:tx>
          <c:spPr>
            <a:solidFill>
              <a:srgbClr val="F15628"/>
            </a:solidFill>
            <a:ln>
              <a:noFill/>
            </a:ln>
            <a:effectLst/>
          </c:spPr>
          <c:invertIfNegative val="0"/>
          <c:cat>
            <c:strRef>
              <c:f>(Monitor_DE!$R$193:$T$193,Monitor_DE!$I$73:$T$73)</c:f>
              <c:strCache>
                <c:ptCount val="15"/>
                <c:pt idx="0">
                  <c:v>Oct</c:v>
                </c:pt>
                <c:pt idx="1">
                  <c:v>Nov</c:v>
                </c:pt>
                <c:pt idx="2">
                  <c:v>Dec</c:v>
                </c:pt>
                <c:pt idx="3">
                  <c:v>Jan</c:v>
                </c:pt>
                <c:pt idx="4">
                  <c:v>Feb</c:v>
                </c:pt>
                <c:pt idx="5">
                  <c:v>Mar</c:v>
                </c:pt>
                <c:pt idx="6">
                  <c:v>Apr</c:v>
                </c:pt>
                <c:pt idx="7">
                  <c:v>May</c:v>
                </c:pt>
                <c:pt idx="8">
                  <c:v>Jun</c:v>
                </c:pt>
                <c:pt idx="9">
                  <c:v>Jul</c:v>
                </c:pt>
                <c:pt idx="10">
                  <c:v>Aug</c:v>
                </c:pt>
                <c:pt idx="11">
                  <c:v>Sep</c:v>
                </c:pt>
                <c:pt idx="12">
                  <c:v>Oct</c:v>
                </c:pt>
                <c:pt idx="13">
                  <c:v>Nov</c:v>
                </c:pt>
                <c:pt idx="14">
                  <c:v>Dec</c:v>
                </c:pt>
              </c:strCache>
            </c:strRef>
          </c:cat>
          <c:val>
            <c:numRef>
              <c:f>(Monitor_DE!$R$300:$T$300,Monitor_DE!$I$180:$T$180)</c:f>
              <c:numCache>
                <c:formatCode>0.00%</c:formatCode>
                <c:ptCount val="15"/>
                <c:pt idx="0">
                  <c:v>0.46153846153846156</c:v>
                </c:pt>
                <c:pt idx="1">
                  <c:v>0.32323232323232326</c:v>
                </c:pt>
                <c:pt idx="2">
                  <c:v>0.352112676056338</c:v>
                </c:pt>
                <c:pt idx="3">
                  <c:v>0.39694656488549618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E5B-4AD6-AD4A-1B42C2CA5AB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04165903"/>
        <c:axId val="434323967"/>
      </c:barChart>
      <c:catAx>
        <c:axId val="404165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434323967"/>
        <c:crosses val="autoZero"/>
        <c:auto val="1"/>
        <c:lblAlgn val="ctr"/>
        <c:lblOffset val="100"/>
        <c:noMultiLvlLbl val="0"/>
      </c:catAx>
      <c:valAx>
        <c:axId val="434323967"/>
        <c:scaling>
          <c:orientation val="minMax"/>
          <c:max val="0.60000000000000009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404165903"/>
        <c:crosses val="autoZero"/>
        <c:crossBetween val="between"/>
        <c:majorUnit val="0.30000000000000004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19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Monitor_DE!$C$301</c:f>
              <c:strCache>
                <c:ptCount val="1"/>
                <c:pt idx="0">
                  <c:v>Product Conversion</c:v>
                </c:pt>
              </c:strCache>
            </c:strRef>
          </c:tx>
          <c:spPr>
            <a:solidFill>
              <a:srgbClr val="F15628"/>
            </a:solidFill>
            <a:ln>
              <a:noFill/>
            </a:ln>
            <a:effectLst/>
          </c:spPr>
          <c:invertIfNegative val="0"/>
          <c:cat>
            <c:strRef>
              <c:f>(Monitor_DE!$R$193:$T$193,Monitor_DE!$I$73:$T$73)</c:f>
              <c:strCache>
                <c:ptCount val="15"/>
                <c:pt idx="0">
                  <c:v>Oct</c:v>
                </c:pt>
                <c:pt idx="1">
                  <c:v>Nov</c:v>
                </c:pt>
                <c:pt idx="2">
                  <c:v>Dec</c:v>
                </c:pt>
                <c:pt idx="3">
                  <c:v>Jan</c:v>
                </c:pt>
                <c:pt idx="4">
                  <c:v>Feb</c:v>
                </c:pt>
                <c:pt idx="5">
                  <c:v>Mar</c:v>
                </c:pt>
                <c:pt idx="6">
                  <c:v>Apr</c:v>
                </c:pt>
                <c:pt idx="7">
                  <c:v>May</c:v>
                </c:pt>
                <c:pt idx="8">
                  <c:v>Jun</c:v>
                </c:pt>
                <c:pt idx="9">
                  <c:v>Jul</c:v>
                </c:pt>
                <c:pt idx="10">
                  <c:v>Aug</c:v>
                </c:pt>
                <c:pt idx="11">
                  <c:v>Sep</c:v>
                </c:pt>
                <c:pt idx="12">
                  <c:v>Oct</c:v>
                </c:pt>
                <c:pt idx="13">
                  <c:v>Nov</c:v>
                </c:pt>
                <c:pt idx="14">
                  <c:v>Dec</c:v>
                </c:pt>
              </c:strCache>
            </c:strRef>
          </c:cat>
          <c:val>
            <c:numRef>
              <c:f>(Monitor_DE!$R$301:$T$301,Monitor_DE!$I$181:$T$181)</c:f>
              <c:numCache>
                <c:formatCode>0.00%</c:formatCode>
                <c:ptCount val="15"/>
                <c:pt idx="0">
                  <c:v>0.15384615384615385</c:v>
                </c:pt>
                <c:pt idx="1">
                  <c:v>0.21212121212121213</c:v>
                </c:pt>
                <c:pt idx="2">
                  <c:v>0.26760563380281688</c:v>
                </c:pt>
                <c:pt idx="3">
                  <c:v>0.26717557251908397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286-4E10-9F31-38EFB7B6F2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27387071"/>
        <c:axId val="1011109999"/>
      </c:barChart>
      <c:catAx>
        <c:axId val="182738707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011109999"/>
        <c:crosses val="autoZero"/>
        <c:auto val="1"/>
        <c:lblAlgn val="ctr"/>
        <c:lblOffset val="100"/>
        <c:noMultiLvlLbl val="0"/>
      </c:catAx>
      <c:valAx>
        <c:axId val="1011109999"/>
        <c:scaling>
          <c:orientation val="minMax"/>
          <c:max val="0.60000000000000009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827387071"/>
        <c:crosses val="autoZero"/>
        <c:crossBetween val="between"/>
        <c:majorUnit val="0.30000000000000004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19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Monitor_DE!$C$305</c:f>
              <c:strCache>
                <c:ptCount val="1"/>
                <c:pt idx="0">
                  <c:v>Purchase Intent Conversion</c:v>
                </c:pt>
              </c:strCache>
            </c:strRef>
          </c:tx>
          <c:spPr>
            <a:solidFill>
              <a:srgbClr val="F15628"/>
            </a:solidFill>
            <a:ln>
              <a:noFill/>
            </a:ln>
            <a:effectLst/>
          </c:spPr>
          <c:invertIfNegative val="0"/>
          <c:cat>
            <c:strRef>
              <c:f>(Monitor_DE!$R$193:$T$193,Monitor_DE!$I$73:$T$73)</c:f>
              <c:strCache>
                <c:ptCount val="15"/>
                <c:pt idx="0">
                  <c:v>Oct</c:v>
                </c:pt>
                <c:pt idx="1">
                  <c:v>Nov</c:v>
                </c:pt>
                <c:pt idx="2">
                  <c:v>Dec</c:v>
                </c:pt>
                <c:pt idx="3">
                  <c:v>Jan</c:v>
                </c:pt>
                <c:pt idx="4">
                  <c:v>Feb</c:v>
                </c:pt>
                <c:pt idx="5">
                  <c:v>Mar</c:v>
                </c:pt>
                <c:pt idx="6">
                  <c:v>Apr</c:v>
                </c:pt>
                <c:pt idx="7">
                  <c:v>May</c:v>
                </c:pt>
                <c:pt idx="8">
                  <c:v>Jun</c:v>
                </c:pt>
                <c:pt idx="9">
                  <c:v>Jul</c:v>
                </c:pt>
                <c:pt idx="10">
                  <c:v>Aug</c:v>
                </c:pt>
                <c:pt idx="11">
                  <c:v>Sep</c:v>
                </c:pt>
                <c:pt idx="12">
                  <c:v>Oct</c:v>
                </c:pt>
                <c:pt idx="13">
                  <c:v>Nov</c:v>
                </c:pt>
                <c:pt idx="14">
                  <c:v>Dec</c:v>
                </c:pt>
              </c:strCache>
            </c:strRef>
          </c:cat>
          <c:val>
            <c:numRef>
              <c:f>(Monitor_DE!$R$305:$T$305,Monitor_DE!$I$186:$T$186)</c:f>
              <c:numCache>
                <c:formatCode>0.00%</c:formatCode>
                <c:ptCount val="15"/>
                <c:pt idx="0">
                  <c:v>0</c:v>
                </c:pt>
                <c:pt idx="1">
                  <c:v>4.0404040404040407E-2</c:v>
                </c:pt>
                <c:pt idx="2">
                  <c:v>2.8169014084507043E-2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C36-4857-B97E-ACB9E3E328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095793407"/>
        <c:axId val="1173182655"/>
      </c:barChart>
      <c:catAx>
        <c:axId val="20957934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173182655"/>
        <c:crosses val="autoZero"/>
        <c:auto val="1"/>
        <c:lblAlgn val="ctr"/>
        <c:lblOffset val="100"/>
        <c:noMultiLvlLbl val="0"/>
      </c:catAx>
      <c:valAx>
        <c:axId val="1173182655"/>
        <c:scaling>
          <c:orientation val="minMax"/>
          <c:max val="5.000000000000001E-2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2095793407"/>
        <c:crosses val="autoZero"/>
        <c:crossBetween val="between"/>
        <c:majorUnit val="2.0000000000000004E-2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2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0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7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2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0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7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2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0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7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2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0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7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2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0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7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10" Type="http://schemas.openxmlformats.org/officeDocument/2006/relationships/image" Target="../media/image1.png"/><Relationship Id="rId4" Type="http://schemas.openxmlformats.org/officeDocument/2006/relationships/chart" Target="../charts/chart4.xml"/><Relationship Id="rId9" Type="http://schemas.openxmlformats.org/officeDocument/2006/relationships/chart" Target="../charts/chart9.xml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chart" Target="../charts/chart17.xml"/><Relationship Id="rId3" Type="http://schemas.openxmlformats.org/officeDocument/2006/relationships/chart" Target="../charts/chart12.xml"/><Relationship Id="rId7" Type="http://schemas.openxmlformats.org/officeDocument/2006/relationships/chart" Target="../charts/chart16.xml"/><Relationship Id="rId2" Type="http://schemas.openxmlformats.org/officeDocument/2006/relationships/chart" Target="../charts/chart11.xml"/><Relationship Id="rId1" Type="http://schemas.openxmlformats.org/officeDocument/2006/relationships/chart" Target="../charts/chart10.xml"/><Relationship Id="rId6" Type="http://schemas.openxmlformats.org/officeDocument/2006/relationships/chart" Target="../charts/chart15.xml"/><Relationship Id="rId11" Type="http://schemas.openxmlformats.org/officeDocument/2006/relationships/image" Target="../media/image3.png"/><Relationship Id="rId5" Type="http://schemas.openxmlformats.org/officeDocument/2006/relationships/chart" Target="../charts/chart14.xml"/><Relationship Id="rId10" Type="http://schemas.openxmlformats.org/officeDocument/2006/relationships/image" Target="../media/image2.png"/><Relationship Id="rId4" Type="http://schemas.openxmlformats.org/officeDocument/2006/relationships/chart" Target="../charts/chart13.xml"/><Relationship Id="rId9" Type="http://schemas.openxmlformats.org/officeDocument/2006/relationships/chart" Target="../charts/chart18.xml"/></Relationships>
</file>

<file path=xl/drawings/_rels/drawing4.xml.rels><?xml version="1.0" encoding="UTF-8" standalone="yes"?>
<Relationships xmlns="http://schemas.openxmlformats.org/package/2006/relationships"><Relationship Id="rId8" Type="http://schemas.openxmlformats.org/officeDocument/2006/relationships/chart" Target="../charts/chart26.xml"/><Relationship Id="rId3" Type="http://schemas.openxmlformats.org/officeDocument/2006/relationships/chart" Target="../charts/chart21.xml"/><Relationship Id="rId7" Type="http://schemas.openxmlformats.org/officeDocument/2006/relationships/chart" Target="../charts/chart25.xml"/><Relationship Id="rId2" Type="http://schemas.openxmlformats.org/officeDocument/2006/relationships/chart" Target="../charts/chart20.xml"/><Relationship Id="rId1" Type="http://schemas.openxmlformats.org/officeDocument/2006/relationships/chart" Target="../charts/chart19.xml"/><Relationship Id="rId6" Type="http://schemas.openxmlformats.org/officeDocument/2006/relationships/chart" Target="../charts/chart24.xml"/><Relationship Id="rId5" Type="http://schemas.openxmlformats.org/officeDocument/2006/relationships/chart" Target="../charts/chart23.xml"/><Relationship Id="rId10" Type="http://schemas.openxmlformats.org/officeDocument/2006/relationships/image" Target="../media/image4.png"/><Relationship Id="rId4" Type="http://schemas.openxmlformats.org/officeDocument/2006/relationships/chart" Target="../charts/chart22.xml"/><Relationship Id="rId9" Type="http://schemas.openxmlformats.org/officeDocument/2006/relationships/chart" Target="../charts/chart27.xml"/></Relationships>
</file>

<file path=xl/drawings/_rels/drawing6.xml.rels><?xml version="1.0" encoding="UTF-8" standalone="yes"?>
<Relationships xmlns="http://schemas.openxmlformats.org/package/2006/relationships"><Relationship Id="rId8" Type="http://schemas.openxmlformats.org/officeDocument/2006/relationships/chart" Target="../charts/chart35.xml"/><Relationship Id="rId3" Type="http://schemas.openxmlformats.org/officeDocument/2006/relationships/chart" Target="../charts/chart30.xml"/><Relationship Id="rId7" Type="http://schemas.openxmlformats.org/officeDocument/2006/relationships/chart" Target="../charts/chart34.xml"/><Relationship Id="rId2" Type="http://schemas.openxmlformats.org/officeDocument/2006/relationships/chart" Target="../charts/chart29.xml"/><Relationship Id="rId1" Type="http://schemas.openxmlformats.org/officeDocument/2006/relationships/chart" Target="../charts/chart28.xml"/><Relationship Id="rId6" Type="http://schemas.openxmlformats.org/officeDocument/2006/relationships/chart" Target="../charts/chart33.xml"/><Relationship Id="rId5" Type="http://schemas.openxmlformats.org/officeDocument/2006/relationships/chart" Target="../charts/chart32.xml"/><Relationship Id="rId4" Type="http://schemas.openxmlformats.org/officeDocument/2006/relationships/chart" Target="../charts/chart31.xml"/><Relationship Id="rId9" Type="http://schemas.openxmlformats.org/officeDocument/2006/relationships/chart" Target="../charts/chart36.xml"/></Relationships>
</file>

<file path=xl/drawings/_rels/drawing7.xml.rels><?xml version="1.0" encoding="UTF-8" standalone="yes"?>
<Relationships xmlns="http://schemas.openxmlformats.org/package/2006/relationships"><Relationship Id="rId8" Type="http://schemas.openxmlformats.org/officeDocument/2006/relationships/chart" Target="../charts/chart44.xml"/><Relationship Id="rId3" Type="http://schemas.openxmlformats.org/officeDocument/2006/relationships/chart" Target="../charts/chart39.xml"/><Relationship Id="rId7" Type="http://schemas.openxmlformats.org/officeDocument/2006/relationships/chart" Target="../charts/chart43.xml"/><Relationship Id="rId2" Type="http://schemas.openxmlformats.org/officeDocument/2006/relationships/chart" Target="../charts/chart38.xml"/><Relationship Id="rId1" Type="http://schemas.openxmlformats.org/officeDocument/2006/relationships/chart" Target="../charts/chart37.xml"/><Relationship Id="rId6" Type="http://schemas.openxmlformats.org/officeDocument/2006/relationships/chart" Target="../charts/chart42.xml"/><Relationship Id="rId5" Type="http://schemas.openxmlformats.org/officeDocument/2006/relationships/chart" Target="../charts/chart41.xml"/><Relationship Id="rId4" Type="http://schemas.openxmlformats.org/officeDocument/2006/relationships/chart" Target="../charts/chart40.xml"/><Relationship Id="rId9" Type="http://schemas.openxmlformats.org/officeDocument/2006/relationships/chart" Target="../charts/chart45.xml"/></Relationships>
</file>

<file path=xl/drawings/_rels/drawing9.xml.rels><?xml version="1.0" encoding="UTF-8" standalone="yes"?>
<Relationships xmlns="http://schemas.openxmlformats.org/package/2006/relationships"><Relationship Id="rId8" Type="http://schemas.openxmlformats.org/officeDocument/2006/relationships/chart" Target="../charts/chart53.xml"/><Relationship Id="rId3" Type="http://schemas.openxmlformats.org/officeDocument/2006/relationships/chart" Target="../charts/chart48.xml"/><Relationship Id="rId7" Type="http://schemas.openxmlformats.org/officeDocument/2006/relationships/chart" Target="../charts/chart52.xml"/><Relationship Id="rId2" Type="http://schemas.openxmlformats.org/officeDocument/2006/relationships/chart" Target="../charts/chart47.xml"/><Relationship Id="rId1" Type="http://schemas.openxmlformats.org/officeDocument/2006/relationships/chart" Target="../charts/chart46.xml"/><Relationship Id="rId6" Type="http://schemas.openxmlformats.org/officeDocument/2006/relationships/chart" Target="../charts/chart51.xml"/><Relationship Id="rId5" Type="http://schemas.openxmlformats.org/officeDocument/2006/relationships/chart" Target="../charts/chart50.xml"/><Relationship Id="rId4" Type="http://schemas.openxmlformats.org/officeDocument/2006/relationships/chart" Target="../charts/chart49.xml"/><Relationship Id="rId9" Type="http://schemas.openxmlformats.org/officeDocument/2006/relationships/chart" Target="../charts/chart54.xml"/></Relationships>
</file>

<file path=xl/drawings/_rels/drawing10.xml.rels><?xml version="1.0" encoding="UTF-8" standalone="yes"?>
<Relationships xmlns="http://schemas.openxmlformats.org/package/2006/relationships"><Relationship Id="rId8" Type="http://schemas.openxmlformats.org/officeDocument/2006/relationships/chart" Target="../charts/chart62.xml"/><Relationship Id="rId3" Type="http://schemas.openxmlformats.org/officeDocument/2006/relationships/chart" Target="../charts/chart57.xml"/><Relationship Id="rId7" Type="http://schemas.openxmlformats.org/officeDocument/2006/relationships/chart" Target="../charts/chart61.xml"/><Relationship Id="rId2" Type="http://schemas.openxmlformats.org/officeDocument/2006/relationships/chart" Target="../charts/chart56.xml"/><Relationship Id="rId1" Type="http://schemas.openxmlformats.org/officeDocument/2006/relationships/chart" Target="../charts/chart55.xml"/><Relationship Id="rId6" Type="http://schemas.openxmlformats.org/officeDocument/2006/relationships/chart" Target="../charts/chart60.xml"/><Relationship Id="rId5" Type="http://schemas.openxmlformats.org/officeDocument/2006/relationships/chart" Target="../charts/chart59.xml"/><Relationship Id="rId10" Type="http://schemas.openxmlformats.org/officeDocument/2006/relationships/image" Target="../media/image5.png"/><Relationship Id="rId4" Type="http://schemas.openxmlformats.org/officeDocument/2006/relationships/chart" Target="../charts/chart58.xml"/><Relationship Id="rId9" Type="http://schemas.openxmlformats.org/officeDocument/2006/relationships/chart" Target="../charts/chart63.xml"/></Relationships>
</file>

<file path=xl/drawings/_rels/drawing12.xml.rels><?xml version="1.0" encoding="UTF-8" standalone="yes"?>
<Relationships xmlns="http://schemas.openxmlformats.org/package/2006/relationships"><Relationship Id="rId8" Type="http://schemas.openxmlformats.org/officeDocument/2006/relationships/chart" Target="../charts/chart71.xml"/><Relationship Id="rId3" Type="http://schemas.openxmlformats.org/officeDocument/2006/relationships/chart" Target="../charts/chart66.xml"/><Relationship Id="rId7" Type="http://schemas.openxmlformats.org/officeDocument/2006/relationships/chart" Target="../charts/chart70.xml"/><Relationship Id="rId2" Type="http://schemas.openxmlformats.org/officeDocument/2006/relationships/chart" Target="../charts/chart65.xml"/><Relationship Id="rId1" Type="http://schemas.openxmlformats.org/officeDocument/2006/relationships/chart" Target="../charts/chart64.xml"/><Relationship Id="rId6" Type="http://schemas.openxmlformats.org/officeDocument/2006/relationships/chart" Target="../charts/chart69.xml"/><Relationship Id="rId5" Type="http://schemas.openxmlformats.org/officeDocument/2006/relationships/chart" Target="../charts/chart68.xml"/><Relationship Id="rId10" Type="http://schemas.openxmlformats.org/officeDocument/2006/relationships/image" Target="../media/image6.png"/><Relationship Id="rId4" Type="http://schemas.openxmlformats.org/officeDocument/2006/relationships/chart" Target="../charts/chart67.xml"/><Relationship Id="rId9" Type="http://schemas.openxmlformats.org/officeDocument/2006/relationships/chart" Target="../charts/chart72.xml"/></Relationships>
</file>

<file path=xl/drawings/_rels/drawing13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0.xml"/><Relationship Id="rId3" Type="http://schemas.openxmlformats.org/officeDocument/2006/relationships/chart" Target="../charts/chart75.xml"/><Relationship Id="rId7" Type="http://schemas.openxmlformats.org/officeDocument/2006/relationships/chart" Target="../charts/chart79.xml"/><Relationship Id="rId2" Type="http://schemas.openxmlformats.org/officeDocument/2006/relationships/chart" Target="../charts/chart74.xml"/><Relationship Id="rId1" Type="http://schemas.openxmlformats.org/officeDocument/2006/relationships/chart" Target="../charts/chart73.xml"/><Relationship Id="rId6" Type="http://schemas.openxmlformats.org/officeDocument/2006/relationships/chart" Target="../charts/chart78.xml"/><Relationship Id="rId5" Type="http://schemas.openxmlformats.org/officeDocument/2006/relationships/chart" Target="../charts/chart77.xml"/><Relationship Id="rId10" Type="http://schemas.openxmlformats.org/officeDocument/2006/relationships/image" Target="../media/image7.png"/><Relationship Id="rId4" Type="http://schemas.openxmlformats.org/officeDocument/2006/relationships/chart" Target="../charts/chart76.xml"/><Relationship Id="rId9" Type="http://schemas.openxmlformats.org/officeDocument/2006/relationships/chart" Target="../charts/chart81.xml"/></Relationships>
</file>

<file path=xl/drawings/_rels/drawing15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9.xml"/><Relationship Id="rId3" Type="http://schemas.openxmlformats.org/officeDocument/2006/relationships/chart" Target="../charts/chart84.xml"/><Relationship Id="rId7" Type="http://schemas.openxmlformats.org/officeDocument/2006/relationships/chart" Target="../charts/chart88.xml"/><Relationship Id="rId2" Type="http://schemas.openxmlformats.org/officeDocument/2006/relationships/chart" Target="../charts/chart83.xml"/><Relationship Id="rId1" Type="http://schemas.openxmlformats.org/officeDocument/2006/relationships/chart" Target="../charts/chart82.xml"/><Relationship Id="rId6" Type="http://schemas.openxmlformats.org/officeDocument/2006/relationships/chart" Target="../charts/chart87.xml"/><Relationship Id="rId5" Type="http://schemas.openxmlformats.org/officeDocument/2006/relationships/chart" Target="../charts/chart86.xml"/><Relationship Id="rId4" Type="http://schemas.openxmlformats.org/officeDocument/2006/relationships/chart" Target="../charts/chart85.xml"/><Relationship Id="rId9" Type="http://schemas.openxmlformats.org/officeDocument/2006/relationships/chart" Target="../charts/chart90.xml"/></Relationships>
</file>

<file path=xl/drawings/_rels/drawing16.xml.rels><?xml version="1.0" encoding="UTF-8" standalone="yes"?>
<Relationships xmlns="http://schemas.openxmlformats.org/package/2006/relationships"><Relationship Id="rId8" Type="http://schemas.openxmlformats.org/officeDocument/2006/relationships/chart" Target="../charts/chart98.xml"/><Relationship Id="rId3" Type="http://schemas.openxmlformats.org/officeDocument/2006/relationships/chart" Target="../charts/chart93.xml"/><Relationship Id="rId7" Type="http://schemas.openxmlformats.org/officeDocument/2006/relationships/chart" Target="../charts/chart97.xml"/><Relationship Id="rId2" Type="http://schemas.openxmlformats.org/officeDocument/2006/relationships/chart" Target="../charts/chart92.xml"/><Relationship Id="rId1" Type="http://schemas.openxmlformats.org/officeDocument/2006/relationships/chart" Target="../charts/chart91.xml"/><Relationship Id="rId6" Type="http://schemas.openxmlformats.org/officeDocument/2006/relationships/chart" Target="../charts/chart96.xml"/><Relationship Id="rId5" Type="http://schemas.openxmlformats.org/officeDocument/2006/relationships/chart" Target="../charts/chart95.xml"/><Relationship Id="rId4" Type="http://schemas.openxmlformats.org/officeDocument/2006/relationships/chart" Target="../charts/chart94.xml"/><Relationship Id="rId9" Type="http://schemas.openxmlformats.org/officeDocument/2006/relationships/chart" Target="../charts/chart99.xml"/></Relationships>
</file>

<file path=xl/drawings/_rels/drawing18.xml.rels><?xml version="1.0" encoding="UTF-8" standalone="yes"?>
<Relationships xmlns="http://schemas.openxmlformats.org/package/2006/relationships"><Relationship Id="rId8" Type="http://schemas.openxmlformats.org/officeDocument/2006/relationships/chart" Target="../charts/chart107.xml"/><Relationship Id="rId3" Type="http://schemas.openxmlformats.org/officeDocument/2006/relationships/chart" Target="../charts/chart102.xml"/><Relationship Id="rId7" Type="http://schemas.openxmlformats.org/officeDocument/2006/relationships/chart" Target="../charts/chart106.xml"/><Relationship Id="rId2" Type="http://schemas.openxmlformats.org/officeDocument/2006/relationships/chart" Target="../charts/chart101.xml"/><Relationship Id="rId1" Type="http://schemas.openxmlformats.org/officeDocument/2006/relationships/chart" Target="../charts/chart100.xml"/><Relationship Id="rId6" Type="http://schemas.openxmlformats.org/officeDocument/2006/relationships/chart" Target="../charts/chart105.xml"/><Relationship Id="rId5" Type="http://schemas.openxmlformats.org/officeDocument/2006/relationships/chart" Target="../charts/chart104.xml"/><Relationship Id="rId4" Type="http://schemas.openxmlformats.org/officeDocument/2006/relationships/chart" Target="../charts/chart103.xml"/><Relationship Id="rId9" Type="http://schemas.openxmlformats.org/officeDocument/2006/relationships/chart" Target="../charts/chart108.xml"/></Relationships>
</file>

<file path=xl/drawings/_rels/drawing19.xml.rels><?xml version="1.0" encoding="UTF-8" standalone="yes"?>
<Relationships xmlns="http://schemas.openxmlformats.org/package/2006/relationships"><Relationship Id="rId8" Type="http://schemas.openxmlformats.org/officeDocument/2006/relationships/chart" Target="../charts/chart116.xml"/><Relationship Id="rId3" Type="http://schemas.openxmlformats.org/officeDocument/2006/relationships/chart" Target="../charts/chart111.xml"/><Relationship Id="rId7" Type="http://schemas.openxmlformats.org/officeDocument/2006/relationships/chart" Target="../charts/chart115.xml"/><Relationship Id="rId2" Type="http://schemas.openxmlformats.org/officeDocument/2006/relationships/chart" Target="../charts/chart110.xml"/><Relationship Id="rId1" Type="http://schemas.openxmlformats.org/officeDocument/2006/relationships/chart" Target="../charts/chart109.xml"/><Relationship Id="rId6" Type="http://schemas.openxmlformats.org/officeDocument/2006/relationships/chart" Target="../charts/chart114.xml"/><Relationship Id="rId5" Type="http://schemas.openxmlformats.org/officeDocument/2006/relationships/chart" Target="../charts/chart113.xml"/><Relationship Id="rId4" Type="http://schemas.openxmlformats.org/officeDocument/2006/relationships/chart" Target="../charts/chart112.xml"/><Relationship Id="rId9" Type="http://schemas.openxmlformats.org/officeDocument/2006/relationships/chart" Target="../charts/chart117.xml"/></Relationships>
</file>

<file path=xl/drawings/_rels/drawing2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125.xml"/><Relationship Id="rId3" Type="http://schemas.openxmlformats.org/officeDocument/2006/relationships/chart" Target="../charts/chart120.xml"/><Relationship Id="rId7" Type="http://schemas.openxmlformats.org/officeDocument/2006/relationships/chart" Target="../charts/chart124.xml"/><Relationship Id="rId2" Type="http://schemas.openxmlformats.org/officeDocument/2006/relationships/chart" Target="../charts/chart119.xml"/><Relationship Id="rId1" Type="http://schemas.openxmlformats.org/officeDocument/2006/relationships/chart" Target="../charts/chart118.xml"/><Relationship Id="rId6" Type="http://schemas.openxmlformats.org/officeDocument/2006/relationships/chart" Target="../charts/chart123.xml"/><Relationship Id="rId5" Type="http://schemas.openxmlformats.org/officeDocument/2006/relationships/chart" Target="../charts/chart122.xml"/><Relationship Id="rId4" Type="http://schemas.openxmlformats.org/officeDocument/2006/relationships/chart" Target="../charts/chart121.xml"/><Relationship Id="rId9" Type="http://schemas.openxmlformats.org/officeDocument/2006/relationships/chart" Target="../charts/chart126.xml"/></Relationships>
</file>

<file path=xl/drawings/_rels/drawing22.xml.rels><?xml version="1.0" encoding="UTF-8" standalone="yes"?>
<Relationships xmlns="http://schemas.openxmlformats.org/package/2006/relationships"><Relationship Id="rId8" Type="http://schemas.openxmlformats.org/officeDocument/2006/relationships/chart" Target="../charts/chart134.xml"/><Relationship Id="rId3" Type="http://schemas.openxmlformats.org/officeDocument/2006/relationships/chart" Target="../charts/chart129.xml"/><Relationship Id="rId7" Type="http://schemas.openxmlformats.org/officeDocument/2006/relationships/chart" Target="../charts/chart133.xml"/><Relationship Id="rId2" Type="http://schemas.openxmlformats.org/officeDocument/2006/relationships/chart" Target="../charts/chart128.xml"/><Relationship Id="rId1" Type="http://schemas.openxmlformats.org/officeDocument/2006/relationships/chart" Target="../charts/chart127.xml"/><Relationship Id="rId6" Type="http://schemas.openxmlformats.org/officeDocument/2006/relationships/chart" Target="../charts/chart132.xml"/><Relationship Id="rId5" Type="http://schemas.openxmlformats.org/officeDocument/2006/relationships/chart" Target="../charts/chart131.xml"/><Relationship Id="rId4" Type="http://schemas.openxmlformats.org/officeDocument/2006/relationships/chart" Target="../charts/chart130.xml"/><Relationship Id="rId9" Type="http://schemas.openxmlformats.org/officeDocument/2006/relationships/chart" Target="../charts/chart135.xml"/></Relationships>
</file>

<file path=xl/drawings/_rels/drawing24.xml.rels><?xml version="1.0" encoding="UTF-8" standalone="yes"?>
<Relationships xmlns="http://schemas.openxmlformats.org/package/2006/relationships"><Relationship Id="rId8" Type="http://schemas.openxmlformats.org/officeDocument/2006/relationships/chart" Target="../charts/chart143.xml"/><Relationship Id="rId3" Type="http://schemas.openxmlformats.org/officeDocument/2006/relationships/chart" Target="../charts/chart138.xml"/><Relationship Id="rId7" Type="http://schemas.openxmlformats.org/officeDocument/2006/relationships/chart" Target="../charts/chart142.xml"/><Relationship Id="rId2" Type="http://schemas.openxmlformats.org/officeDocument/2006/relationships/chart" Target="../charts/chart137.xml"/><Relationship Id="rId1" Type="http://schemas.openxmlformats.org/officeDocument/2006/relationships/chart" Target="../charts/chart136.xml"/><Relationship Id="rId6" Type="http://schemas.openxmlformats.org/officeDocument/2006/relationships/chart" Target="../charts/chart141.xml"/><Relationship Id="rId5" Type="http://schemas.openxmlformats.org/officeDocument/2006/relationships/chart" Target="../charts/chart140.xml"/><Relationship Id="rId4" Type="http://schemas.openxmlformats.org/officeDocument/2006/relationships/chart" Target="../charts/chart139.xml"/><Relationship Id="rId9" Type="http://schemas.openxmlformats.org/officeDocument/2006/relationships/chart" Target="../charts/chart144.xml"/></Relationships>
</file>

<file path=xl/drawings/_rels/drawing25.xml.rels><?xml version="1.0" encoding="UTF-8" standalone="yes"?>
<Relationships xmlns="http://schemas.openxmlformats.org/package/2006/relationships"><Relationship Id="rId8" Type="http://schemas.openxmlformats.org/officeDocument/2006/relationships/chart" Target="../charts/chart152.xml"/><Relationship Id="rId3" Type="http://schemas.openxmlformats.org/officeDocument/2006/relationships/chart" Target="../charts/chart147.xml"/><Relationship Id="rId7" Type="http://schemas.openxmlformats.org/officeDocument/2006/relationships/chart" Target="../charts/chart151.xml"/><Relationship Id="rId2" Type="http://schemas.openxmlformats.org/officeDocument/2006/relationships/chart" Target="../charts/chart146.xml"/><Relationship Id="rId1" Type="http://schemas.openxmlformats.org/officeDocument/2006/relationships/chart" Target="../charts/chart145.xml"/><Relationship Id="rId6" Type="http://schemas.openxmlformats.org/officeDocument/2006/relationships/chart" Target="../charts/chart150.xml"/><Relationship Id="rId5" Type="http://schemas.openxmlformats.org/officeDocument/2006/relationships/chart" Target="../charts/chart149.xml"/><Relationship Id="rId4" Type="http://schemas.openxmlformats.org/officeDocument/2006/relationships/chart" Target="../charts/chart148.xml"/><Relationship Id="rId9" Type="http://schemas.openxmlformats.org/officeDocument/2006/relationships/chart" Target="../charts/chart153.xml"/></Relationships>
</file>

<file path=xl/drawings/_rels/drawing27.xml.rels><?xml version="1.0" encoding="UTF-8" standalone="yes"?>
<Relationships xmlns="http://schemas.openxmlformats.org/package/2006/relationships"><Relationship Id="rId8" Type="http://schemas.openxmlformats.org/officeDocument/2006/relationships/chart" Target="../charts/chart161.xml"/><Relationship Id="rId3" Type="http://schemas.openxmlformats.org/officeDocument/2006/relationships/chart" Target="../charts/chart156.xml"/><Relationship Id="rId7" Type="http://schemas.openxmlformats.org/officeDocument/2006/relationships/chart" Target="../charts/chart160.xml"/><Relationship Id="rId2" Type="http://schemas.openxmlformats.org/officeDocument/2006/relationships/chart" Target="../charts/chart155.xml"/><Relationship Id="rId1" Type="http://schemas.openxmlformats.org/officeDocument/2006/relationships/chart" Target="../charts/chart154.xml"/><Relationship Id="rId6" Type="http://schemas.openxmlformats.org/officeDocument/2006/relationships/chart" Target="../charts/chart159.xml"/><Relationship Id="rId5" Type="http://schemas.openxmlformats.org/officeDocument/2006/relationships/chart" Target="../charts/chart158.xml"/><Relationship Id="rId4" Type="http://schemas.openxmlformats.org/officeDocument/2006/relationships/chart" Target="../charts/chart157.xml"/><Relationship Id="rId9" Type="http://schemas.openxmlformats.org/officeDocument/2006/relationships/chart" Target="../charts/chart162.xml"/></Relationships>
</file>

<file path=xl/drawings/_rels/drawing28.xml.rels><?xml version="1.0" encoding="UTF-8" standalone="yes"?>
<Relationships xmlns="http://schemas.openxmlformats.org/package/2006/relationships"><Relationship Id="rId8" Type="http://schemas.openxmlformats.org/officeDocument/2006/relationships/chart" Target="../charts/chart170.xml"/><Relationship Id="rId3" Type="http://schemas.openxmlformats.org/officeDocument/2006/relationships/chart" Target="../charts/chart165.xml"/><Relationship Id="rId7" Type="http://schemas.openxmlformats.org/officeDocument/2006/relationships/chart" Target="../charts/chart169.xml"/><Relationship Id="rId2" Type="http://schemas.openxmlformats.org/officeDocument/2006/relationships/chart" Target="../charts/chart164.xml"/><Relationship Id="rId1" Type="http://schemas.openxmlformats.org/officeDocument/2006/relationships/chart" Target="../charts/chart163.xml"/><Relationship Id="rId6" Type="http://schemas.openxmlformats.org/officeDocument/2006/relationships/chart" Target="../charts/chart168.xml"/><Relationship Id="rId5" Type="http://schemas.openxmlformats.org/officeDocument/2006/relationships/chart" Target="../charts/chart167.xml"/><Relationship Id="rId4" Type="http://schemas.openxmlformats.org/officeDocument/2006/relationships/chart" Target="../charts/chart166.xml"/><Relationship Id="rId9" Type="http://schemas.openxmlformats.org/officeDocument/2006/relationships/chart" Target="../charts/chart171.xml"/></Relationships>
</file>

<file path=xl/drawings/_rels/drawing30.xml.rels><?xml version="1.0" encoding="UTF-8" standalone="yes"?>
<Relationships xmlns="http://schemas.openxmlformats.org/package/2006/relationships"><Relationship Id="rId8" Type="http://schemas.openxmlformats.org/officeDocument/2006/relationships/chart" Target="../charts/chart179.xml"/><Relationship Id="rId3" Type="http://schemas.openxmlformats.org/officeDocument/2006/relationships/chart" Target="../charts/chart174.xml"/><Relationship Id="rId7" Type="http://schemas.openxmlformats.org/officeDocument/2006/relationships/chart" Target="../charts/chart178.xml"/><Relationship Id="rId2" Type="http://schemas.openxmlformats.org/officeDocument/2006/relationships/chart" Target="../charts/chart173.xml"/><Relationship Id="rId1" Type="http://schemas.openxmlformats.org/officeDocument/2006/relationships/chart" Target="../charts/chart172.xml"/><Relationship Id="rId6" Type="http://schemas.openxmlformats.org/officeDocument/2006/relationships/chart" Target="../charts/chart177.xml"/><Relationship Id="rId5" Type="http://schemas.openxmlformats.org/officeDocument/2006/relationships/chart" Target="../charts/chart176.xml"/><Relationship Id="rId4" Type="http://schemas.openxmlformats.org/officeDocument/2006/relationships/chart" Target="../charts/chart175.xml"/><Relationship Id="rId9" Type="http://schemas.openxmlformats.org/officeDocument/2006/relationships/chart" Target="../charts/chart180.xml"/></Relationships>
</file>

<file path=xl/drawings/_rels/drawing3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188.xml"/><Relationship Id="rId3" Type="http://schemas.openxmlformats.org/officeDocument/2006/relationships/chart" Target="../charts/chart183.xml"/><Relationship Id="rId7" Type="http://schemas.openxmlformats.org/officeDocument/2006/relationships/chart" Target="../charts/chart187.xml"/><Relationship Id="rId2" Type="http://schemas.openxmlformats.org/officeDocument/2006/relationships/chart" Target="../charts/chart182.xml"/><Relationship Id="rId1" Type="http://schemas.openxmlformats.org/officeDocument/2006/relationships/chart" Target="../charts/chart181.xml"/><Relationship Id="rId6" Type="http://schemas.openxmlformats.org/officeDocument/2006/relationships/chart" Target="../charts/chart186.xml"/><Relationship Id="rId5" Type="http://schemas.openxmlformats.org/officeDocument/2006/relationships/chart" Target="../charts/chart185.xml"/><Relationship Id="rId10" Type="http://schemas.openxmlformats.org/officeDocument/2006/relationships/image" Target="../media/image8.png"/><Relationship Id="rId4" Type="http://schemas.openxmlformats.org/officeDocument/2006/relationships/chart" Target="../charts/chart184.xml"/><Relationship Id="rId9" Type="http://schemas.openxmlformats.org/officeDocument/2006/relationships/chart" Target="../charts/chart189.xml"/></Relationships>
</file>

<file path=xl/drawings/_rels/drawing33.xml.rels><?xml version="1.0" encoding="UTF-8" standalone="yes"?>
<Relationships xmlns="http://schemas.openxmlformats.org/package/2006/relationships"><Relationship Id="rId8" Type="http://schemas.openxmlformats.org/officeDocument/2006/relationships/chart" Target="../charts/chart197.xml"/><Relationship Id="rId3" Type="http://schemas.openxmlformats.org/officeDocument/2006/relationships/chart" Target="../charts/chart192.xml"/><Relationship Id="rId7" Type="http://schemas.openxmlformats.org/officeDocument/2006/relationships/chart" Target="../charts/chart196.xml"/><Relationship Id="rId2" Type="http://schemas.openxmlformats.org/officeDocument/2006/relationships/chart" Target="../charts/chart191.xml"/><Relationship Id="rId1" Type="http://schemas.openxmlformats.org/officeDocument/2006/relationships/chart" Target="../charts/chart190.xml"/><Relationship Id="rId6" Type="http://schemas.openxmlformats.org/officeDocument/2006/relationships/chart" Target="../charts/chart195.xml"/><Relationship Id="rId5" Type="http://schemas.openxmlformats.org/officeDocument/2006/relationships/chart" Target="../charts/chart194.xml"/><Relationship Id="rId4" Type="http://schemas.openxmlformats.org/officeDocument/2006/relationships/chart" Target="../charts/chart193.xml"/><Relationship Id="rId9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183215</xdr:colOff>
      <xdr:row>40</xdr:row>
      <xdr:rowOff>168424</xdr:rowOff>
    </xdr:from>
    <xdr:to>
      <xdr:col>15</xdr:col>
      <xdr:colOff>788669</xdr:colOff>
      <xdr:row>56</xdr:row>
      <xdr:rowOff>149679</xdr:rowOff>
    </xdr:to>
    <xdr:graphicFrame macro="">
      <xdr:nvGraphicFramePr>
        <xdr:cNvPr id="11" name="차트 10">
          <a:extLst>
            <a:ext uri="{FF2B5EF4-FFF2-40B4-BE49-F238E27FC236}">
              <a16:creationId xmlns:a16="http://schemas.microsoft.com/office/drawing/2014/main" id="{50174565-1437-45A0-93E1-53F9E56D351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207644</xdr:colOff>
      <xdr:row>57</xdr:row>
      <xdr:rowOff>150942</xdr:rowOff>
    </xdr:from>
    <xdr:to>
      <xdr:col>8</xdr:col>
      <xdr:colOff>1003599</xdr:colOff>
      <xdr:row>71</xdr:row>
      <xdr:rowOff>122465</xdr:rowOff>
    </xdr:to>
    <xdr:graphicFrame macro="">
      <xdr:nvGraphicFramePr>
        <xdr:cNvPr id="13" name="차트 12">
          <a:extLst>
            <a:ext uri="{FF2B5EF4-FFF2-40B4-BE49-F238E27FC236}">
              <a16:creationId xmlns:a16="http://schemas.microsoft.com/office/drawing/2014/main" id="{E2DB4E23-3F19-45F5-8E61-D3DE431E518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160575</xdr:colOff>
      <xdr:row>57</xdr:row>
      <xdr:rowOff>131171</xdr:rowOff>
    </xdr:from>
    <xdr:to>
      <xdr:col>15</xdr:col>
      <xdr:colOff>766029</xdr:colOff>
      <xdr:row>71</xdr:row>
      <xdr:rowOff>109880</xdr:rowOff>
    </xdr:to>
    <xdr:graphicFrame macro="">
      <xdr:nvGraphicFramePr>
        <xdr:cNvPr id="14" name="차트 13">
          <a:extLst>
            <a:ext uri="{FF2B5EF4-FFF2-40B4-BE49-F238E27FC236}">
              <a16:creationId xmlns:a16="http://schemas.microsoft.com/office/drawing/2014/main" id="{7F98C716-006C-4770-B7C5-8A12E09D636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15</xdr:col>
      <xdr:colOff>910442</xdr:colOff>
      <xdr:row>57</xdr:row>
      <xdr:rowOff>122465</xdr:rowOff>
    </xdr:from>
    <xdr:to>
      <xdr:col>23</xdr:col>
      <xdr:colOff>528760</xdr:colOff>
      <xdr:row>71</xdr:row>
      <xdr:rowOff>148990</xdr:rowOff>
    </xdr:to>
    <xdr:graphicFrame macro="">
      <xdr:nvGraphicFramePr>
        <xdr:cNvPr id="16" name="차트 15">
          <a:extLst>
            <a:ext uri="{FF2B5EF4-FFF2-40B4-BE49-F238E27FC236}">
              <a16:creationId xmlns:a16="http://schemas.microsoft.com/office/drawing/2014/main" id="{EA5DB474-96D9-4ED5-8692-6CFD36F7D04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</xdr:col>
      <xdr:colOff>0</xdr:colOff>
      <xdr:row>41</xdr:row>
      <xdr:rowOff>3310</xdr:rowOff>
    </xdr:from>
    <xdr:to>
      <xdr:col>9</xdr:col>
      <xdr:colOff>16637</xdr:colOff>
      <xdr:row>56</xdr:row>
      <xdr:rowOff>163286</xdr:rowOff>
    </xdr:to>
    <xdr:graphicFrame macro="">
      <xdr:nvGraphicFramePr>
        <xdr:cNvPr id="18" name="차트 17">
          <a:extLst>
            <a:ext uri="{FF2B5EF4-FFF2-40B4-BE49-F238E27FC236}">
              <a16:creationId xmlns:a16="http://schemas.microsoft.com/office/drawing/2014/main" id="{498637B8-369B-4672-8862-106612248DA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0</xdr:col>
      <xdr:colOff>136069</xdr:colOff>
      <xdr:row>24</xdr:row>
      <xdr:rowOff>40821</xdr:rowOff>
    </xdr:from>
    <xdr:to>
      <xdr:col>8</xdr:col>
      <xdr:colOff>932024</xdr:colOff>
      <xdr:row>40</xdr:row>
      <xdr:rowOff>13607</xdr:rowOff>
    </xdr:to>
    <xdr:graphicFrame macro="">
      <xdr:nvGraphicFramePr>
        <xdr:cNvPr id="19" name="차트 18">
          <a:extLst>
            <a:ext uri="{FF2B5EF4-FFF2-40B4-BE49-F238E27FC236}">
              <a16:creationId xmlns:a16="http://schemas.microsoft.com/office/drawing/2014/main" id="{E6C1C4A4-E4AE-4C3A-86EF-DCB76FBFDCF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9</xdr:col>
      <xdr:colOff>149678</xdr:colOff>
      <xdr:row>24</xdr:row>
      <xdr:rowOff>40821</xdr:rowOff>
    </xdr:from>
    <xdr:to>
      <xdr:col>15</xdr:col>
      <xdr:colOff>755132</xdr:colOff>
      <xdr:row>40</xdr:row>
      <xdr:rowOff>40821</xdr:rowOff>
    </xdr:to>
    <xdr:graphicFrame macro="">
      <xdr:nvGraphicFramePr>
        <xdr:cNvPr id="23" name="차트 22">
          <a:extLst>
            <a:ext uri="{FF2B5EF4-FFF2-40B4-BE49-F238E27FC236}">
              <a16:creationId xmlns:a16="http://schemas.microsoft.com/office/drawing/2014/main" id="{50AEEDFA-D749-4247-B322-8AE65C19B32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15</xdr:col>
      <xdr:colOff>910444</xdr:colOff>
      <xdr:row>24</xdr:row>
      <xdr:rowOff>22512</xdr:rowOff>
    </xdr:from>
    <xdr:to>
      <xdr:col>23</xdr:col>
      <xdr:colOff>528762</xdr:colOff>
      <xdr:row>40</xdr:row>
      <xdr:rowOff>34637</xdr:rowOff>
    </xdr:to>
    <xdr:graphicFrame macro="">
      <xdr:nvGraphicFramePr>
        <xdr:cNvPr id="24" name="차트 23">
          <a:extLst>
            <a:ext uri="{FF2B5EF4-FFF2-40B4-BE49-F238E27FC236}">
              <a16:creationId xmlns:a16="http://schemas.microsoft.com/office/drawing/2014/main" id="{16CC61C2-5A0E-46B3-238C-F16ACE72D20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10</xdr:col>
      <xdr:colOff>849246</xdr:colOff>
      <xdr:row>24</xdr:row>
      <xdr:rowOff>144875</xdr:rowOff>
    </xdr:from>
    <xdr:to>
      <xdr:col>10</xdr:col>
      <xdr:colOff>851967</xdr:colOff>
      <xdr:row>37</xdr:row>
      <xdr:rowOff>559</xdr:rowOff>
    </xdr:to>
    <xdr:cxnSp macro="">
      <xdr:nvCxnSpPr>
        <xdr:cNvPr id="32" name="직선 연결선 31">
          <a:extLst>
            <a:ext uri="{FF2B5EF4-FFF2-40B4-BE49-F238E27FC236}">
              <a16:creationId xmlns:a16="http://schemas.microsoft.com/office/drawing/2014/main" id="{529E9707-9B5E-A4C6-C2BA-C8EEF5FAC336}"/>
            </a:ext>
          </a:extLst>
        </xdr:cNvPr>
        <xdr:cNvCxnSpPr/>
      </xdr:nvCxnSpPr>
      <xdr:spPr>
        <a:xfrm flipH="1" flipV="1">
          <a:off x="8959103" y="4798518"/>
          <a:ext cx="2721" cy="2155291"/>
        </a:xfrm>
        <a:prstGeom prst="line">
          <a:avLst/>
        </a:prstGeom>
        <a:ln>
          <a:solidFill>
            <a:srgbClr val="5B6777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68838</xdr:colOff>
      <xdr:row>41</xdr:row>
      <xdr:rowOff>29615</xdr:rowOff>
    </xdr:from>
    <xdr:to>
      <xdr:col>3</xdr:col>
      <xdr:colOff>71559</xdr:colOff>
      <xdr:row>53</xdr:row>
      <xdr:rowOff>64593</xdr:rowOff>
    </xdr:to>
    <xdr:cxnSp macro="">
      <xdr:nvCxnSpPr>
        <xdr:cNvPr id="34" name="직선 연결선 33">
          <a:extLst>
            <a:ext uri="{FF2B5EF4-FFF2-40B4-BE49-F238E27FC236}">
              <a16:creationId xmlns:a16="http://schemas.microsoft.com/office/drawing/2014/main" id="{47143AE2-C927-2CB8-0932-3A42FB13092B}"/>
            </a:ext>
          </a:extLst>
        </xdr:cNvPr>
        <xdr:cNvCxnSpPr/>
      </xdr:nvCxnSpPr>
      <xdr:spPr>
        <a:xfrm flipH="1" flipV="1">
          <a:off x="1919409" y="7690436"/>
          <a:ext cx="2721" cy="2157693"/>
        </a:xfrm>
        <a:prstGeom prst="line">
          <a:avLst/>
        </a:prstGeom>
        <a:ln>
          <a:solidFill>
            <a:srgbClr val="5B6777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855651</xdr:colOff>
      <xdr:row>41</xdr:row>
      <xdr:rowOff>68036</xdr:rowOff>
    </xdr:from>
    <xdr:to>
      <xdr:col>10</xdr:col>
      <xdr:colOff>858372</xdr:colOff>
      <xdr:row>53</xdr:row>
      <xdr:rowOff>103014</xdr:rowOff>
    </xdr:to>
    <xdr:cxnSp macro="">
      <xdr:nvCxnSpPr>
        <xdr:cNvPr id="35" name="직선 연결선 34">
          <a:extLst>
            <a:ext uri="{FF2B5EF4-FFF2-40B4-BE49-F238E27FC236}">
              <a16:creationId xmlns:a16="http://schemas.microsoft.com/office/drawing/2014/main" id="{2B270D7D-6BA5-E642-BEB6-8D93CCB562E8}"/>
            </a:ext>
          </a:extLst>
        </xdr:cNvPr>
        <xdr:cNvCxnSpPr/>
      </xdr:nvCxnSpPr>
      <xdr:spPr>
        <a:xfrm flipH="1" flipV="1">
          <a:off x="8965508" y="7728857"/>
          <a:ext cx="2721" cy="2157693"/>
        </a:xfrm>
        <a:prstGeom prst="line">
          <a:avLst/>
        </a:prstGeom>
        <a:ln>
          <a:solidFill>
            <a:srgbClr val="5B6777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90449</xdr:colOff>
      <xdr:row>57</xdr:row>
      <xdr:rowOff>122465</xdr:rowOff>
    </xdr:from>
    <xdr:to>
      <xdr:col>3</xdr:col>
      <xdr:colOff>93170</xdr:colOff>
      <xdr:row>69</xdr:row>
      <xdr:rowOff>157442</xdr:rowOff>
    </xdr:to>
    <xdr:cxnSp macro="">
      <xdr:nvCxnSpPr>
        <xdr:cNvPr id="36" name="직선 연결선 35">
          <a:extLst>
            <a:ext uri="{FF2B5EF4-FFF2-40B4-BE49-F238E27FC236}">
              <a16:creationId xmlns:a16="http://schemas.microsoft.com/office/drawing/2014/main" id="{D0FB8DAF-D535-56C9-3304-E05123D1DB02}"/>
            </a:ext>
          </a:extLst>
        </xdr:cNvPr>
        <xdr:cNvCxnSpPr/>
      </xdr:nvCxnSpPr>
      <xdr:spPr>
        <a:xfrm flipH="1" flipV="1">
          <a:off x="1941020" y="10613572"/>
          <a:ext cx="2721" cy="2157691"/>
        </a:xfrm>
        <a:prstGeom prst="line">
          <a:avLst/>
        </a:prstGeom>
        <a:ln>
          <a:solidFill>
            <a:srgbClr val="5B6777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915682</xdr:colOff>
      <xdr:row>57</xdr:row>
      <xdr:rowOff>136072</xdr:rowOff>
    </xdr:from>
    <xdr:to>
      <xdr:col>10</xdr:col>
      <xdr:colOff>918403</xdr:colOff>
      <xdr:row>69</xdr:row>
      <xdr:rowOff>171049</xdr:rowOff>
    </xdr:to>
    <xdr:cxnSp macro="">
      <xdr:nvCxnSpPr>
        <xdr:cNvPr id="37" name="직선 연결선 36">
          <a:extLst>
            <a:ext uri="{FF2B5EF4-FFF2-40B4-BE49-F238E27FC236}">
              <a16:creationId xmlns:a16="http://schemas.microsoft.com/office/drawing/2014/main" id="{319FC81F-C37E-85CD-054C-925EF8B00D22}"/>
            </a:ext>
          </a:extLst>
        </xdr:cNvPr>
        <xdr:cNvCxnSpPr/>
      </xdr:nvCxnSpPr>
      <xdr:spPr>
        <a:xfrm flipH="1" flipV="1">
          <a:off x="9025539" y="10627179"/>
          <a:ext cx="2721" cy="2157691"/>
        </a:xfrm>
        <a:prstGeom prst="line">
          <a:avLst/>
        </a:prstGeom>
        <a:ln>
          <a:solidFill>
            <a:srgbClr val="5B6777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530680</xdr:colOff>
      <xdr:row>57</xdr:row>
      <xdr:rowOff>163286</xdr:rowOff>
    </xdr:from>
    <xdr:to>
      <xdr:col>17</xdr:col>
      <xdr:colOff>533401</xdr:colOff>
      <xdr:row>70</xdr:row>
      <xdr:rowOff>21371</xdr:rowOff>
    </xdr:to>
    <xdr:cxnSp macro="">
      <xdr:nvCxnSpPr>
        <xdr:cNvPr id="38" name="직선 연결선 37">
          <a:extLst>
            <a:ext uri="{FF2B5EF4-FFF2-40B4-BE49-F238E27FC236}">
              <a16:creationId xmlns:a16="http://schemas.microsoft.com/office/drawing/2014/main" id="{6FC32B9D-B6CE-11C0-D870-24D7DF69815A}"/>
            </a:ext>
          </a:extLst>
        </xdr:cNvPr>
        <xdr:cNvCxnSpPr/>
      </xdr:nvCxnSpPr>
      <xdr:spPr>
        <a:xfrm flipH="1" flipV="1">
          <a:off x="15926544" y="10502241"/>
          <a:ext cx="2721" cy="2109448"/>
        </a:xfrm>
        <a:prstGeom prst="line">
          <a:avLst/>
        </a:prstGeom>
        <a:ln>
          <a:solidFill>
            <a:srgbClr val="5B6777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916184</xdr:colOff>
      <xdr:row>40</xdr:row>
      <xdr:rowOff>72838</xdr:rowOff>
    </xdr:from>
    <xdr:to>
      <xdr:col>23</xdr:col>
      <xdr:colOff>534502</xdr:colOff>
      <xdr:row>56</xdr:row>
      <xdr:rowOff>39221</xdr:rowOff>
    </xdr:to>
    <xdr:graphicFrame macro="">
      <xdr:nvGraphicFramePr>
        <xdr:cNvPr id="40" name="차트 39">
          <a:extLst>
            <a:ext uri="{FF2B5EF4-FFF2-40B4-BE49-F238E27FC236}">
              <a16:creationId xmlns:a16="http://schemas.microsoft.com/office/drawing/2014/main" id="{4E7041A4-2E15-4510-BD6A-0B039E7C65B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17</xdr:col>
      <xdr:colOff>434147</xdr:colOff>
      <xdr:row>41</xdr:row>
      <xdr:rowOff>0</xdr:rowOff>
    </xdr:from>
    <xdr:to>
      <xdr:col>17</xdr:col>
      <xdr:colOff>434147</xdr:colOff>
      <xdr:row>54</xdr:row>
      <xdr:rowOff>141435</xdr:rowOff>
    </xdr:to>
    <xdr:cxnSp macro="">
      <xdr:nvCxnSpPr>
        <xdr:cNvPr id="33" name="직선 연결선 32">
          <a:extLst>
            <a:ext uri="{FF2B5EF4-FFF2-40B4-BE49-F238E27FC236}">
              <a16:creationId xmlns:a16="http://schemas.microsoft.com/office/drawing/2014/main" id="{DCEF054F-E479-51AE-2B21-52C0EE6A8181}"/>
            </a:ext>
          </a:extLst>
        </xdr:cNvPr>
        <xdr:cNvCxnSpPr/>
      </xdr:nvCxnSpPr>
      <xdr:spPr>
        <a:xfrm flipV="1">
          <a:off x="15830011" y="7568045"/>
          <a:ext cx="0" cy="2392799"/>
        </a:xfrm>
        <a:prstGeom prst="line">
          <a:avLst/>
        </a:prstGeom>
        <a:ln>
          <a:solidFill>
            <a:srgbClr val="5B6777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553891</xdr:colOff>
      <xdr:row>24</xdr:row>
      <xdr:rowOff>144875</xdr:rowOff>
    </xdr:from>
    <xdr:to>
      <xdr:col>17</xdr:col>
      <xdr:colOff>556612</xdr:colOff>
      <xdr:row>37</xdr:row>
      <xdr:rowOff>559</xdr:rowOff>
    </xdr:to>
    <xdr:cxnSp macro="">
      <xdr:nvCxnSpPr>
        <xdr:cNvPr id="42" name="직선 연결선 41">
          <a:extLst>
            <a:ext uri="{FF2B5EF4-FFF2-40B4-BE49-F238E27FC236}">
              <a16:creationId xmlns:a16="http://schemas.microsoft.com/office/drawing/2014/main" id="{0990D6AF-F374-B06E-35D6-D38B8C4B71BE}"/>
            </a:ext>
          </a:extLst>
        </xdr:cNvPr>
        <xdr:cNvCxnSpPr/>
      </xdr:nvCxnSpPr>
      <xdr:spPr>
        <a:xfrm flipH="1" flipV="1">
          <a:off x="15949755" y="4768830"/>
          <a:ext cx="2721" cy="2107047"/>
        </a:xfrm>
        <a:prstGeom prst="line">
          <a:avLst/>
        </a:prstGeom>
        <a:ln>
          <a:solidFill>
            <a:srgbClr val="5B6777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112058</xdr:colOff>
      <xdr:row>177</xdr:row>
      <xdr:rowOff>67235</xdr:rowOff>
    </xdr:from>
    <xdr:to>
      <xdr:col>7</xdr:col>
      <xdr:colOff>537882</xdr:colOff>
      <xdr:row>179</xdr:row>
      <xdr:rowOff>123265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E69F96E4-AF9B-45F3-14C3-58315AEAB8F7}"/>
            </a:ext>
          </a:extLst>
        </xdr:cNvPr>
        <xdr:cNvSpPr/>
      </xdr:nvSpPr>
      <xdr:spPr>
        <a:xfrm>
          <a:off x="1288676" y="32743588"/>
          <a:ext cx="4616824" cy="414618"/>
        </a:xfrm>
        <a:prstGeom prst="rect">
          <a:avLst/>
        </a:prstGeom>
        <a:solidFill>
          <a:schemeClr val="accent3">
            <a:alpha val="92000"/>
          </a:schemeClr>
        </a:solidFill>
        <a:ln>
          <a:noFill/>
        </a:ln>
      </xdr:spPr>
      <xdr:style>
        <a:lnRef idx="2">
          <a:schemeClr val="accent3">
            <a:shade val="15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/>
            <a:t>GA </a:t>
          </a:r>
          <a:r>
            <a:rPr lang="ko-KR" altLang="en-US" sz="1100"/>
            <a:t>별도 태그 요청 필요</a:t>
          </a:r>
        </a:p>
      </xdr:txBody>
    </xdr:sp>
    <xdr:clientData/>
  </xdr:twoCellAnchor>
  <xdr:twoCellAnchor>
    <xdr:from>
      <xdr:col>2</xdr:col>
      <xdr:colOff>0</xdr:colOff>
      <xdr:row>299</xdr:row>
      <xdr:rowOff>0</xdr:rowOff>
    </xdr:from>
    <xdr:to>
      <xdr:col>7</xdr:col>
      <xdr:colOff>425824</xdr:colOff>
      <xdr:row>301</xdr:row>
      <xdr:rowOff>44824</xdr:rowOff>
    </xdr:to>
    <xdr:sp macro="" textlink="">
      <xdr:nvSpPr>
        <xdr:cNvPr id="3" name="직사각형 2">
          <a:extLst>
            <a:ext uri="{FF2B5EF4-FFF2-40B4-BE49-F238E27FC236}">
              <a16:creationId xmlns:a16="http://schemas.microsoft.com/office/drawing/2014/main" id="{8F340772-0857-4513-9816-2DE01CB2D532}"/>
            </a:ext>
          </a:extLst>
        </xdr:cNvPr>
        <xdr:cNvSpPr/>
      </xdr:nvSpPr>
      <xdr:spPr>
        <a:xfrm>
          <a:off x="1176618" y="54483000"/>
          <a:ext cx="4616824" cy="414618"/>
        </a:xfrm>
        <a:prstGeom prst="rect">
          <a:avLst/>
        </a:prstGeom>
        <a:solidFill>
          <a:schemeClr val="accent3">
            <a:alpha val="92000"/>
          </a:schemeClr>
        </a:solidFill>
        <a:ln>
          <a:noFill/>
        </a:ln>
      </xdr:spPr>
      <xdr:style>
        <a:lnRef idx="2">
          <a:schemeClr val="accent3">
            <a:shade val="15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/>
            <a:t>GA </a:t>
          </a:r>
          <a:r>
            <a:rPr lang="ko-KR" altLang="en-US" sz="1100"/>
            <a:t>별도 태그 요청 필요</a:t>
          </a:r>
        </a:p>
      </xdr:txBody>
    </xdr:sp>
    <xdr:clientData/>
  </xdr:twoCellAnchor>
  <xdr:twoCellAnchor>
    <xdr:from>
      <xdr:col>2</xdr:col>
      <xdr:colOff>564296</xdr:colOff>
      <xdr:row>24</xdr:row>
      <xdr:rowOff>100051</xdr:rowOff>
    </xdr:from>
    <xdr:to>
      <xdr:col>2</xdr:col>
      <xdr:colOff>567017</xdr:colOff>
      <xdr:row>36</xdr:row>
      <xdr:rowOff>135029</xdr:rowOff>
    </xdr:to>
    <xdr:cxnSp macro="">
      <xdr:nvCxnSpPr>
        <xdr:cNvPr id="4" name="직선 연결선 3">
          <a:extLst>
            <a:ext uri="{FF2B5EF4-FFF2-40B4-BE49-F238E27FC236}">
              <a16:creationId xmlns:a16="http://schemas.microsoft.com/office/drawing/2014/main" id="{9312FB99-06FE-8CBC-CB4E-622F49C32041}"/>
            </a:ext>
          </a:extLst>
        </xdr:cNvPr>
        <xdr:cNvCxnSpPr/>
      </xdr:nvCxnSpPr>
      <xdr:spPr>
        <a:xfrm flipH="1" flipV="1">
          <a:off x="1748117" y="4753694"/>
          <a:ext cx="2721" cy="2157692"/>
        </a:xfrm>
        <a:prstGeom prst="line">
          <a:avLst/>
        </a:prstGeom>
        <a:ln>
          <a:solidFill>
            <a:srgbClr val="5B6777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0</xdr:col>
      <xdr:colOff>217715</xdr:colOff>
      <xdr:row>8</xdr:row>
      <xdr:rowOff>1</xdr:rowOff>
    </xdr:from>
    <xdr:to>
      <xdr:col>7</xdr:col>
      <xdr:colOff>571501</xdr:colOff>
      <xdr:row>18</xdr:row>
      <xdr:rowOff>37793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A0B4CBDA-8DDD-9F3D-A018-0879BAA656E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217715" y="1442358"/>
          <a:ext cx="5715000" cy="2078864"/>
        </a:xfrm>
        <a:prstGeom prst="rect">
          <a:avLst/>
        </a:prstGeom>
      </xdr:spPr>
    </xdr:pic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0.99955</cdr:x>
      <cdr:y>0.11521</cdr:y>
    </cdr:from>
    <cdr:to>
      <cdr:x>1</cdr:x>
      <cdr:y>0.88497</cdr:y>
    </cdr:to>
    <cdr:cxnSp macro="">
      <cdr:nvCxnSpPr>
        <cdr:cNvPr id="3" name="직선 연결선 2">
          <a:extLst xmlns:a="http://schemas.openxmlformats.org/drawingml/2006/main">
            <a:ext uri="{FF2B5EF4-FFF2-40B4-BE49-F238E27FC236}">
              <a16:creationId xmlns:a16="http://schemas.microsoft.com/office/drawing/2014/main" id="{FD44EF4E-D76A-5DC9-488F-5C33498C812E}"/>
            </a:ext>
          </a:extLst>
        </cdr:cNvPr>
        <cdr:cNvCxnSpPr/>
      </cdr:nvCxnSpPr>
      <cdr:spPr>
        <a:xfrm xmlns:a="http://schemas.openxmlformats.org/drawingml/2006/main" flipH="1" flipV="1">
          <a:off x="6079673" y="322942"/>
          <a:ext cx="2721" cy="2157692"/>
        </a:xfrm>
        <a:prstGeom xmlns:a="http://schemas.openxmlformats.org/drawingml/2006/main" prst="line">
          <a:avLst/>
        </a:prstGeom>
        <a:ln xmlns:a="http://schemas.openxmlformats.org/drawingml/2006/main">
          <a:solidFill>
            <a:srgbClr val="C00F41"/>
          </a:solidFill>
          <a:prstDash val="dash"/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</c:userShapes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255827</xdr:colOff>
      <xdr:row>23</xdr:row>
      <xdr:rowOff>78441</xdr:rowOff>
    </xdr:from>
    <xdr:to>
      <xdr:col>8</xdr:col>
      <xdr:colOff>428327</xdr:colOff>
      <xdr:row>38</xdr:row>
      <xdr:rowOff>100853</xdr:rowOff>
    </xdr:to>
    <xdr:graphicFrame macro="">
      <xdr:nvGraphicFramePr>
        <xdr:cNvPr id="4" name="차트 3">
          <a:extLst>
            <a:ext uri="{FF2B5EF4-FFF2-40B4-BE49-F238E27FC236}">
              <a16:creationId xmlns:a16="http://schemas.microsoft.com/office/drawing/2014/main" id="{B7F91FC6-9AA9-4F58-A998-0B9F7203B70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734907</xdr:colOff>
      <xdr:row>23</xdr:row>
      <xdr:rowOff>93457</xdr:rowOff>
    </xdr:from>
    <xdr:to>
      <xdr:col>15</xdr:col>
      <xdr:colOff>335907</xdr:colOff>
      <xdr:row>38</xdr:row>
      <xdr:rowOff>123265</xdr:rowOff>
    </xdr:to>
    <xdr:graphicFrame macro="">
      <xdr:nvGraphicFramePr>
        <xdr:cNvPr id="6" name="차트 5">
          <a:extLst>
            <a:ext uri="{FF2B5EF4-FFF2-40B4-BE49-F238E27FC236}">
              <a16:creationId xmlns:a16="http://schemas.microsoft.com/office/drawing/2014/main" id="{1D38CBDF-6BC2-4630-93F1-2308035A4D0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15</xdr:col>
      <xdr:colOff>736023</xdr:colOff>
      <xdr:row>23</xdr:row>
      <xdr:rowOff>94694</xdr:rowOff>
    </xdr:from>
    <xdr:to>
      <xdr:col>23</xdr:col>
      <xdr:colOff>405059</xdr:colOff>
      <xdr:row>38</xdr:row>
      <xdr:rowOff>139419</xdr:rowOff>
    </xdr:to>
    <xdr:graphicFrame macro="">
      <xdr:nvGraphicFramePr>
        <xdr:cNvPr id="5" name="차트 4">
          <a:extLst>
            <a:ext uri="{FF2B5EF4-FFF2-40B4-BE49-F238E27FC236}">
              <a16:creationId xmlns:a16="http://schemas.microsoft.com/office/drawing/2014/main" id="{156CBB58-474A-4D16-8AEF-420C7A90CDD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250113</xdr:colOff>
      <xdr:row>39</xdr:row>
      <xdr:rowOff>59840</xdr:rowOff>
    </xdr:from>
    <xdr:to>
      <xdr:col>8</xdr:col>
      <xdr:colOff>422613</xdr:colOff>
      <xdr:row>53</xdr:row>
      <xdr:rowOff>145676</xdr:rowOff>
    </xdr:to>
    <xdr:graphicFrame macro="">
      <xdr:nvGraphicFramePr>
        <xdr:cNvPr id="7" name="차트 6">
          <a:extLst>
            <a:ext uri="{FF2B5EF4-FFF2-40B4-BE49-F238E27FC236}">
              <a16:creationId xmlns:a16="http://schemas.microsoft.com/office/drawing/2014/main" id="{B804425B-BF27-44CB-8240-78A52691166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8</xdr:col>
      <xdr:colOff>732311</xdr:colOff>
      <xdr:row>39</xdr:row>
      <xdr:rowOff>93457</xdr:rowOff>
    </xdr:from>
    <xdr:to>
      <xdr:col>15</xdr:col>
      <xdr:colOff>333311</xdr:colOff>
      <xdr:row>53</xdr:row>
      <xdr:rowOff>156882</xdr:rowOff>
    </xdr:to>
    <xdr:graphicFrame macro="">
      <xdr:nvGraphicFramePr>
        <xdr:cNvPr id="9" name="차트 8">
          <a:extLst>
            <a:ext uri="{FF2B5EF4-FFF2-40B4-BE49-F238E27FC236}">
              <a16:creationId xmlns:a16="http://schemas.microsoft.com/office/drawing/2014/main" id="{4E384DA8-ACCA-4897-959A-C30044713F2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</xdr:col>
      <xdr:colOff>-1</xdr:colOff>
      <xdr:row>55</xdr:row>
      <xdr:rowOff>0</xdr:rowOff>
    </xdr:from>
    <xdr:to>
      <xdr:col>8</xdr:col>
      <xdr:colOff>431035</xdr:colOff>
      <xdr:row>69</xdr:row>
      <xdr:rowOff>114450</xdr:rowOff>
    </xdr:to>
    <xdr:graphicFrame macro="">
      <xdr:nvGraphicFramePr>
        <xdr:cNvPr id="11" name="차트 10">
          <a:extLst>
            <a:ext uri="{FF2B5EF4-FFF2-40B4-BE49-F238E27FC236}">
              <a16:creationId xmlns:a16="http://schemas.microsoft.com/office/drawing/2014/main" id="{732D355C-F93F-45BE-AE9B-CBA011C8A6E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8</xdr:col>
      <xdr:colOff>720127</xdr:colOff>
      <xdr:row>54</xdr:row>
      <xdr:rowOff>154305</xdr:rowOff>
    </xdr:from>
    <xdr:to>
      <xdr:col>15</xdr:col>
      <xdr:colOff>321127</xdr:colOff>
      <xdr:row>69</xdr:row>
      <xdr:rowOff>156883</xdr:rowOff>
    </xdr:to>
    <xdr:graphicFrame macro="">
      <xdr:nvGraphicFramePr>
        <xdr:cNvPr id="12" name="차트 11">
          <a:extLst>
            <a:ext uri="{FF2B5EF4-FFF2-40B4-BE49-F238E27FC236}">
              <a16:creationId xmlns:a16="http://schemas.microsoft.com/office/drawing/2014/main" id="{CC57BD59-8927-4448-B179-1770F16E92E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15</xdr:col>
      <xdr:colOff>691276</xdr:colOff>
      <xdr:row>54</xdr:row>
      <xdr:rowOff>149679</xdr:rowOff>
    </xdr:from>
    <xdr:to>
      <xdr:col>23</xdr:col>
      <xdr:colOff>360312</xdr:colOff>
      <xdr:row>70</xdr:row>
      <xdr:rowOff>8150</xdr:rowOff>
    </xdr:to>
    <xdr:graphicFrame macro="">
      <xdr:nvGraphicFramePr>
        <xdr:cNvPr id="13" name="차트 12">
          <a:extLst>
            <a:ext uri="{FF2B5EF4-FFF2-40B4-BE49-F238E27FC236}">
              <a16:creationId xmlns:a16="http://schemas.microsoft.com/office/drawing/2014/main" id="{93FEDF54-5D16-4601-963F-11C2880023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2</xdr:col>
      <xdr:colOff>0</xdr:colOff>
      <xdr:row>175</xdr:row>
      <xdr:rowOff>0</xdr:rowOff>
    </xdr:from>
    <xdr:to>
      <xdr:col>7</xdr:col>
      <xdr:colOff>504265</xdr:colOff>
      <xdr:row>176</xdr:row>
      <xdr:rowOff>168088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A3FB03D3-07BF-4374-B405-B66681292737}"/>
            </a:ext>
          </a:extLst>
        </xdr:cNvPr>
        <xdr:cNvSpPr/>
      </xdr:nvSpPr>
      <xdr:spPr>
        <a:xfrm>
          <a:off x="1311088" y="32698765"/>
          <a:ext cx="3966883" cy="347382"/>
        </a:xfrm>
        <a:prstGeom prst="rect">
          <a:avLst/>
        </a:prstGeom>
        <a:solidFill>
          <a:schemeClr val="accent3">
            <a:alpha val="92000"/>
          </a:schemeClr>
        </a:solidFill>
        <a:ln>
          <a:noFill/>
        </a:ln>
      </xdr:spPr>
      <xdr:style>
        <a:lnRef idx="2">
          <a:schemeClr val="accent3">
            <a:shade val="15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/>
            <a:t>GA </a:t>
          </a:r>
          <a:r>
            <a:rPr lang="ko-KR" altLang="en-US" sz="1100"/>
            <a:t>별도 태그 요청 필요</a:t>
          </a:r>
        </a:p>
      </xdr:txBody>
    </xdr:sp>
    <xdr:clientData/>
  </xdr:twoCellAnchor>
  <xdr:twoCellAnchor>
    <xdr:from>
      <xdr:col>2</xdr:col>
      <xdr:colOff>0</xdr:colOff>
      <xdr:row>294</xdr:row>
      <xdr:rowOff>0</xdr:rowOff>
    </xdr:from>
    <xdr:to>
      <xdr:col>7</xdr:col>
      <xdr:colOff>504265</xdr:colOff>
      <xdr:row>295</xdr:row>
      <xdr:rowOff>168087</xdr:rowOff>
    </xdr:to>
    <xdr:sp macro="" textlink="">
      <xdr:nvSpPr>
        <xdr:cNvPr id="3" name="직사각형 2">
          <a:extLst>
            <a:ext uri="{FF2B5EF4-FFF2-40B4-BE49-F238E27FC236}">
              <a16:creationId xmlns:a16="http://schemas.microsoft.com/office/drawing/2014/main" id="{D548D195-808F-4B26-A893-4C95D6A51ED6}"/>
            </a:ext>
          </a:extLst>
        </xdr:cNvPr>
        <xdr:cNvSpPr/>
      </xdr:nvSpPr>
      <xdr:spPr>
        <a:xfrm>
          <a:off x="1311088" y="53396029"/>
          <a:ext cx="3966883" cy="347382"/>
        </a:xfrm>
        <a:prstGeom prst="rect">
          <a:avLst/>
        </a:prstGeom>
        <a:solidFill>
          <a:schemeClr val="accent3">
            <a:alpha val="92000"/>
          </a:schemeClr>
        </a:solidFill>
        <a:ln>
          <a:noFill/>
        </a:ln>
      </xdr:spPr>
      <xdr:style>
        <a:lnRef idx="2">
          <a:schemeClr val="accent3">
            <a:shade val="15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/>
            <a:t>GA </a:t>
          </a:r>
          <a:r>
            <a:rPr lang="ko-KR" altLang="en-US" sz="1100"/>
            <a:t>별도 태그 요청 필요</a:t>
          </a:r>
        </a:p>
      </xdr:txBody>
    </xdr:sp>
    <xdr:clientData/>
  </xdr:twoCellAnchor>
  <xdr:twoCellAnchor>
    <xdr:from>
      <xdr:col>2</xdr:col>
      <xdr:colOff>623848</xdr:colOff>
      <xdr:row>23</xdr:row>
      <xdr:rowOff>123265</xdr:rowOff>
    </xdr:from>
    <xdr:to>
      <xdr:col>2</xdr:col>
      <xdr:colOff>623848</xdr:colOff>
      <xdr:row>35</xdr:row>
      <xdr:rowOff>46184</xdr:rowOff>
    </xdr:to>
    <xdr:cxnSp macro="">
      <xdr:nvCxnSpPr>
        <xdr:cNvPr id="10" name="직선 연결선 9">
          <a:extLst>
            <a:ext uri="{FF2B5EF4-FFF2-40B4-BE49-F238E27FC236}">
              <a16:creationId xmlns:a16="http://schemas.microsoft.com/office/drawing/2014/main" id="{BCC1D940-19AD-4D0F-BFA5-90EF7906F3E1}"/>
            </a:ext>
          </a:extLst>
        </xdr:cNvPr>
        <xdr:cNvCxnSpPr/>
      </xdr:nvCxnSpPr>
      <xdr:spPr>
        <a:xfrm flipV="1">
          <a:off x="1930134" y="4491158"/>
          <a:ext cx="0" cy="2045633"/>
        </a:xfrm>
        <a:prstGeom prst="line">
          <a:avLst/>
        </a:prstGeom>
        <a:ln>
          <a:solidFill>
            <a:srgbClr val="5B6777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382922</xdr:colOff>
      <xdr:row>23</xdr:row>
      <xdr:rowOff>123265</xdr:rowOff>
    </xdr:from>
    <xdr:to>
      <xdr:col>10</xdr:col>
      <xdr:colOff>382922</xdr:colOff>
      <xdr:row>35</xdr:row>
      <xdr:rowOff>46184</xdr:rowOff>
    </xdr:to>
    <xdr:cxnSp macro="">
      <xdr:nvCxnSpPr>
        <xdr:cNvPr id="16" name="직선 연결선 15">
          <a:extLst>
            <a:ext uri="{FF2B5EF4-FFF2-40B4-BE49-F238E27FC236}">
              <a16:creationId xmlns:a16="http://schemas.microsoft.com/office/drawing/2014/main" id="{C3D5F4A0-4C8F-CA9E-4D6E-BBF8656442DF}"/>
            </a:ext>
          </a:extLst>
        </xdr:cNvPr>
        <xdr:cNvCxnSpPr/>
      </xdr:nvCxnSpPr>
      <xdr:spPr>
        <a:xfrm flipV="1">
          <a:off x="9118708" y="4491158"/>
          <a:ext cx="0" cy="2045633"/>
        </a:xfrm>
        <a:prstGeom prst="line">
          <a:avLst/>
        </a:prstGeom>
        <a:ln>
          <a:solidFill>
            <a:srgbClr val="5B6777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623848</xdr:colOff>
      <xdr:row>39</xdr:row>
      <xdr:rowOff>112059</xdr:rowOff>
    </xdr:from>
    <xdr:to>
      <xdr:col>2</xdr:col>
      <xdr:colOff>623848</xdr:colOff>
      <xdr:row>50</xdr:row>
      <xdr:rowOff>91008</xdr:rowOff>
    </xdr:to>
    <xdr:cxnSp macro="">
      <xdr:nvCxnSpPr>
        <xdr:cNvPr id="17" name="직선 연결선 16">
          <a:extLst>
            <a:ext uri="{FF2B5EF4-FFF2-40B4-BE49-F238E27FC236}">
              <a16:creationId xmlns:a16="http://schemas.microsoft.com/office/drawing/2014/main" id="{1389C9E3-5783-5CE1-9BF8-F8E90B5D3F41}"/>
            </a:ext>
          </a:extLst>
        </xdr:cNvPr>
        <xdr:cNvCxnSpPr/>
      </xdr:nvCxnSpPr>
      <xdr:spPr>
        <a:xfrm flipV="1">
          <a:off x="1930134" y="7310238"/>
          <a:ext cx="0" cy="1924770"/>
        </a:xfrm>
        <a:prstGeom prst="line">
          <a:avLst/>
        </a:prstGeom>
        <a:ln>
          <a:solidFill>
            <a:srgbClr val="5B6777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712843</xdr:colOff>
      <xdr:row>39</xdr:row>
      <xdr:rowOff>106630</xdr:rowOff>
    </xdr:from>
    <xdr:to>
      <xdr:col>23</xdr:col>
      <xdr:colOff>381879</xdr:colOff>
      <xdr:row>54</xdr:row>
      <xdr:rowOff>14845</xdr:rowOff>
    </xdr:to>
    <xdr:graphicFrame macro="">
      <xdr:nvGraphicFramePr>
        <xdr:cNvPr id="20" name="차트 19">
          <a:extLst>
            <a:ext uri="{FF2B5EF4-FFF2-40B4-BE49-F238E27FC236}">
              <a16:creationId xmlns:a16="http://schemas.microsoft.com/office/drawing/2014/main" id="{FE33C3AB-8BB7-DB64-2F55-45F46895EA4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17</xdr:col>
      <xdr:colOff>376665</xdr:colOff>
      <xdr:row>23</xdr:row>
      <xdr:rowOff>123265</xdr:rowOff>
    </xdr:from>
    <xdr:to>
      <xdr:col>17</xdr:col>
      <xdr:colOff>376665</xdr:colOff>
      <xdr:row>35</xdr:row>
      <xdr:rowOff>46184</xdr:rowOff>
    </xdr:to>
    <xdr:cxnSp macro="">
      <xdr:nvCxnSpPr>
        <xdr:cNvPr id="15" name="직선 연결선 14">
          <a:extLst>
            <a:ext uri="{FF2B5EF4-FFF2-40B4-BE49-F238E27FC236}">
              <a16:creationId xmlns:a16="http://schemas.microsoft.com/office/drawing/2014/main" id="{BCC91B1A-0F40-636E-3F88-D89EAF588FF0}"/>
            </a:ext>
          </a:extLst>
        </xdr:cNvPr>
        <xdr:cNvCxnSpPr/>
      </xdr:nvCxnSpPr>
      <xdr:spPr>
        <a:xfrm flipV="1">
          <a:off x="16351451" y="4491158"/>
          <a:ext cx="0" cy="2045633"/>
        </a:xfrm>
        <a:prstGeom prst="line">
          <a:avLst/>
        </a:prstGeom>
        <a:ln>
          <a:solidFill>
            <a:srgbClr val="5B6777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373390</xdr:colOff>
      <xdr:row>41</xdr:row>
      <xdr:rowOff>13608</xdr:rowOff>
    </xdr:from>
    <xdr:to>
      <xdr:col>17</xdr:col>
      <xdr:colOff>373390</xdr:colOff>
      <xdr:row>52</xdr:row>
      <xdr:rowOff>68036</xdr:rowOff>
    </xdr:to>
    <xdr:cxnSp macro="">
      <xdr:nvCxnSpPr>
        <xdr:cNvPr id="19" name="직선 연결선 18">
          <a:extLst>
            <a:ext uri="{FF2B5EF4-FFF2-40B4-BE49-F238E27FC236}">
              <a16:creationId xmlns:a16="http://schemas.microsoft.com/office/drawing/2014/main" id="{167BBFA7-4A43-6F4A-F05D-E3E2E8D43BAD}"/>
            </a:ext>
          </a:extLst>
        </xdr:cNvPr>
        <xdr:cNvCxnSpPr/>
      </xdr:nvCxnSpPr>
      <xdr:spPr>
        <a:xfrm flipV="1">
          <a:off x="16348176" y="7565572"/>
          <a:ext cx="0" cy="2000250"/>
        </a:xfrm>
        <a:prstGeom prst="line">
          <a:avLst/>
        </a:prstGeom>
        <a:ln>
          <a:solidFill>
            <a:srgbClr val="5B6777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382922</xdr:colOff>
      <xdr:row>39</xdr:row>
      <xdr:rowOff>122464</xdr:rowOff>
    </xdr:from>
    <xdr:to>
      <xdr:col>10</xdr:col>
      <xdr:colOff>382922</xdr:colOff>
      <xdr:row>50</xdr:row>
      <xdr:rowOff>87006</xdr:rowOff>
    </xdr:to>
    <xdr:cxnSp macro="">
      <xdr:nvCxnSpPr>
        <xdr:cNvPr id="22" name="직선 연결선 21">
          <a:extLst>
            <a:ext uri="{FF2B5EF4-FFF2-40B4-BE49-F238E27FC236}">
              <a16:creationId xmlns:a16="http://schemas.microsoft.com/office/drawing/2014/main" id="{980EFE25-BE40-ECE1-4957-97AC325762F4}"/>
            </a:ext>
          </a:extLst>
        </xdr:cNvPr>
        <xdr:cNvCxnSpPr/>
      </xdr:nvCxnSpPr>
      <xdr:spPr>
        <a:xfrm flipV="1">
          <a:off x="9118708" y="7320643"/>
          <a:ext cx="0" cy="1910363"/>
        </a:xfrm>
        <a:prstGeom prst="line">
          <a:avLst/>
        </a:prstGeom>
        <a:ln>
          <a:solidFill>
            <a:srgbClr val="5B6777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382922</xdr:colOff>
      <xdr:row>55</xdr:row>
      <xdr:rowOff>68036</xdr:rowOff>
    </xdr:from>
    <xdr:to>
      <xdr:col>10</xdr:col>
      <xdr:colOff>382922</xdr:colOff>
      <xdr:row>66</xdr:row>
      <xdr:rowOff>87007</xdr:rowOff>
    </xdr:to>
    <xdr:cxnSp macro="">
      <xdr:nvCxnSpPr>
        <xdr:cNvPr id="24" name="직선 연결선 23">
          <a:extLst>
            <a:ext uri="{FF2B5EF4-FFF2-40B4-BE49-F238E27FC236}">
              <a16:creationId xmlns:a16="http://schemas.microsoft.com/office/drawing/2014/main" id="{296B7B2C-26B2-0637-5146-198DE1A43DA9}"/>
            </a:ext>
          </a:extLst>
        </xdr:cNvPr>
        <xdr:cNvCxnSpPr/>
      </xdr:nvCxnSpPr>
      <xdr:spPr>
        <a:xfrm flipV="1">
          <a:off x="9118708" y="10096500"/>
          <a:ext cx="0" cy="1964793"/>
        </a:xfrm>
        <a:prstGeom prst="line">
          <a:avLst/>
        </a:prstGeom>
        <a:ln>
          <a:solidFill>
            <a:srgbClr val="5B6777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332568</xdr:colOff>
      <xdr:row>56</xdr:row>
      <xdr:rowOff>27214</xdr:rowOff>
    </xdr:from>
    <xdr:to>
      <xdr:col>17</xdr:col>
      <xdr:colOff>332568</xdr:colOff>
      <xdr:row>66</xdr:row>
      <xdr:rowOff>108857</xdr:rowOff>
    </xdr:to>
    <xdr:cxnSp macro="">
      <xdr:nvCxnSpPr>
        <xdr:cNvPr id="26" name="직선 연결선 25">
          <a:extLst>
            <a:ext uri="{FF2B5EF4-FFF2-40B4-BE49-F238E27FC236}">
              <a16:creationId xmlns:a16="http://schemas.microsoft.com/office/drawing/2014/main" id="{D936BC42-2E14-B285-AE23-CC9305AAE2FC}"/>
            </a:ext>
          </a:extLst>
        </xdr:cNvPr>
        <xdr:cNvCxnSpPr/>
      </xdr:nvCxnSpPr>
      <xdr:spPr>
        <a:xfrm flipV="1">
          <a:off x="16307354" y="10232571"/>
          <a:ext cx="0" cy="1850572"/>
        </a:xfrm>
        <a:prstGeom prst="line">
          <a:avLst/>
        </a:prstGeom>
        <a:ln>
          <a:solidFill>
            <a:srgbClr val="5B6777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69957</xdr:colOff>
      <xdr:row>55</xdr:row>
      <xdr:rowOff>68036</xdr:rowOff>
    </xdr:from>
    <xdr:to>
      <xdr:col>3</xdr:col>
      <xdr:colOff>69957</xdr:colOff>
      <xdr:row>66</xdr:row>
      <xdr:rowOff>87007</xdr:rowOff>
    </xdr:to>
    <xdr:cxnSp macro="">
      <xdr:nvCxnSpPr>
        <xdr:cNvPr id="27" name="직선 연결선 26">
          <a:extLst>
            <a:ext uri="{FF2B5EF4-FFF2-40B4-BE49-F238E27FC236}">
              <a16:creationId xmlns:a16="http://schemas.microsoft.com/office/drawing/2014/main" id="{C6856714-7929-3F41-7353-B6D066BC8314}"/>
            </a:ext>
          </a:extLst>
        </xdr:cNvPr>
        <xdr:cNvCxnSpPr/>
      </xdr:nvCxnSpPr>
      <xdr:spPr>
        <a:xfrm flipV="1">
          <a:off x="2042993" y="10096500"/>
          <a:ext cx="0" cy="1964793"/>
        </a:xfrm>
        <a:prstGeom prst="line">
          <a:avLst/>
        </a:prstGeom>
        <a:ln>
          <a:solidFill>
            <a:srgbClr val="5B6777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1</xdr:col>
      <xdr:colOff>40821</xdr:colOff>
      <xdr:row>6</xdr:row>
      <xdr:rowOff>136073</xdr:rowOff>
    </xdr:from>
    <xdr:to>
      <xdr:col>7</xdr:col>
      <xdr:colOff>503464</xdr:colOff>
      <xdr:row>18</xdr:row>
      <xdr:rowOff>105432</xdr:rowOff>
    </xdr:to>
    <xdr:pic>
      <xdr:nvPicPr>
        <xdr:cNvPr id="8" name="그림 7">
          <a:extLst>
            <a:ext uri="{FF2B5EF4-FFF2-40B4-BE49-F238E27FC236}">
              <a16:creationId xmlns:a16="http://schemas.microsoft.com/office/drawing/2014/main" id="{950F4252-7F7B-8DF9-5CF9-F1797070EC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299357" y="1306287"/>
          <a:ext cx="6204857" cy="2282574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6</xdr:row>
      <xdr:rowOff>89842</xdr:rowOff>
    </xdr:from>
    <xdr:to>
      <xdr:col>13</xdr:col>
      <xdr:colOff>993322</xdr:colOff>
      <xdr:row>18</xdr:row>
      <xdr:rowOff>169239</xdr:rowOff>
    </xdr:to>
    <xdr:pic>
      <xdr:nvPicPr>
        <xdr:cNvPr id="14" name="그림 13">
          <a:extLst>
            <a:ext uri="{FF2B5EF4-FFF2-40B4-BE49-F238E27FC236}">
              <a16:creationId xmlns:a16="http://schemas.microsoft.com/office/drawing/2014/main" id="{7BD31F82-3FD0-FE1B-E89A-120DC721FCA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7701643" y="1260056"/>
          <a:ext cx="5129893" cy="2392612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237645</xdr:colOff>
      <xdr:row>40</xdr:row>
      <xdr:rowOff>168424</xdr:rowOff>
    </xdr:from>
    <xdr:to>
      <xdr:col>15</xdr:col>
      <xdr:colOff>872788</xdr:colOff>
      <xdr:row>56</xdr:row>
      <xdr:rowOff>149679</xdr:rowOff>
    </xdr:to>
    <xdr:graphicFrame macro="">
      <xdr:nvGraphicFramePr>
        <xdr:cNvPr id="2" name="차트 1">
          <a:extLst>
            <a:ext uri="{FF2B5EF4-FFF2-40B4-BE49-F238E27FC236}">
              <a16:creationId xmlns:a16="http://schemas.microsoft.com/office/drawing/2014/main" id="{7816EFAE-209F-4E43-8E3E-6520A41950E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139607</xdr:colOff>
      <xdr:row>57</xdr:row>
      <xdr:rowOff>150942</xdr:rowOff>
    </xdr:from>
    <xdr:to>
      <xdr:col>8</xdr:col>
      <xdr:colOff>938036</xdr:colOff>
      <xdr:row>71</xdr:row>
      <xdr:rowOff>122465</xdr:rowOff>
    </xdr:to>
    <xdr:graphicFrame macro="">
      <xdr:nvGraphicFramePr>
        <xdr:cNvPr id="3" name="차트 2">
          <a:extLst>
            <a:ext uri="{FF2B5EF4-FFF2-40B4-BE49-F238E27FC236}">
              <a16:creationId xmlns:a16="http://schemas.microsoft.com/office/drawing/2014/main" id="{B8588F28-CFA4-4659-8488-614A7D42601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255827</xdr:colOff>
      <xdr:row>57</xdr:row>
      <xdr:rowOff>131171</xdr:rowOff>
    </xdr:from>
    <xdr:to>
      <xdr:col>15</xdr:col>
      <xdr:colOff>890970</xdr:colOff>
      <xdr:row>71</xdr:row>
      <xdr:rowOff>109880</xdr:rowOff>
    </xdr:to>
    <xdr:graphicFrame macro="">
      <xdr:nvGraphicFramePr>
        <xdr:cNvPr id="4" name="차트 3">
          <a:extLst>
            <a:ext uri="{FF2B5EF4-FFF2-40B4-BE49-F238E27FC236}">
              <a16:creationId xmlns:a16="http://schemas.microsoft.com/office/drawing/2014/main" id="{B5603A98-E2BC-4A35-ACEF-17948B914B9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16</xdr:col>
      <xdr:colOff>48045</xdr:colOff>
      <xdr:row>57</xdr:row>
      <xdr:rowOff>122465</xdr:rowOff>
    </xdr:from>
    <xdr:to>
      <xdr:col>24</xdr:col>
      <xdr:colOff>84473</xdr:colOff>
      <xdr:row>71</xdr:row>
      <xdr:rowOff>148990</xdr:rowOff>
    </xdr:to>
    <xdr:graphicFrame macro="">
      <xdr:nvGraphicFramePr>
        <xdr:cNvPr id="5" name="차트 4">
          <a:extLst>
            <a:ext uri="{FF2B5EF4-FFF2-40B4-BE49-F238E27FC236}">
              <a16:creationId xmlns:a16="http://schemas.microsoft.com/office/drawing/2014/main" id="{2358CBEC-36DA-453A-9157-26463BD5F33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163284</xdr:colOff>
      <xdr:row>40</xdr:row>
      <xdr:rowOff>176491</xdr:rowOff>
    </xdr:from>
    <xdr:to>
      <xdr:col>8</xdr:col>
      <xdr:colOff>961713</xdr:colOff>
      <xdr:row>56</xdr:row>
      <xdr:rowOff>163286</xdr:rowOff>
    </xdr:to>
    <xdr:graphicFrame macro="">
      <xdr:nvGraphicFramePr>
        <xdr:cNvPr id="6" name="차트 5">
          <a:extLst>
            <a:ext uri="{FF2B5EF4-FFF2-40B4-BE49-F238E27FC236}">
              <a16:creationId xmlns:a16="http://schemas.microsoft.com/office/drawing/2014/main" id="{20A88113-31A7-4309-9D2C-8C9BB39FAFC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0</xdr:col>
      <xdr:colOff>176892</xdr:colOff>
      <xdr:row>24</xdr:row>
      <xdr:rowOff>40821</xdr:rowOff>
    </xdr:from>
    <xdr:to>
      <xdr:col>8</xdr:col>
      <xdr:colOff>975321</xdr:colOff>
      <xdr:row>40</xdr:row>
      <xdr:rowOff>13607</xdr:rowOff>
    </xdr:to>
    <xdr:graphicFrame macro="">
      <xdr:nvGraphicFramePr>
        <xdr:cNvPr id="7" name="차트 6">
          <a:extLst>
            <a:ext uri="{FF2B5EF4-FFF2-40B4-BE49-F238E27FC236}">
              <a16:creationId xmlns:a16="http://schemas.microsoft.com/office/drawing/2014/main" id="{3A73179B-68E4-42B5-9F05-4792AF7AD96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9</xdr:col>
      <xdr:colOff>204109</xdr:colOff>
      <xdr:row>24</xdr:row>
      <xdr:rowOff>40821</xdr:rowOff>
    </xdr:from>
    <xdr:to>
      <xdr:col>15</xdr:col>
      <xdr:colOff>839252</xdr:colOff>
      <xdr:row>40</xdr:row>
      <xdr:rowOff>40821</xdr:rowOff>
    </xdr:to>
    <xdr:graphicFrame macro="">
      <xdr:nvGraphicFramePr>
        <xdr:cNvPr id="8" name="차트 7">
          <a:extLst>
            <a:ext uri="{FF2B5EF4-FFF2-40B4-BE49-F238E27FC236}">
              <a16:creationId xmlns:a16="http://schemas.microsoft.com/office/drawing/2014/main" id="{9DEEFEE4-2234-40E7-AAEB-C60C43037B2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16</xdr:col>
      <xdr:colOff>34635</xdr:colOff>
      <xdr:row>24</xdr:row>
      <xdr:rowOff>22512</xdr:rowOff>
    </xdr:from>
    <xdr:to>
      <xdr:col>24</xdr:col>
      <xdr:colOff>71063</xdr:colOff>
      <xdr:row>40</xdr:row>
      <xdr:rowOff>34637</xdr:rowOff>
    </xdr:to>
    <xdr:graphicFrame macro="">
      <xdr:nvGraphicFramePr>
        <xdr:cNvPr id="9" name="차트 8">
          <a:extLst>
            <a:ext uri="{FF2B5EF4-FFF2-40B4-BE49-F238E27FC236}">
              <a16:creationId xmlns:a16="http://schemas.microsoft.com/office/drawing/2014/main" id="{1DCC42E0-1B2C-42C7-B238-9A98C5BD61B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10</xdr:col>
      <xdr:colOff>890067</xdr:colOff>
      <xdr:row>24</xdr:row>
      <xdr:rowOff>144875</xdr:rowOff>
    </xdr:from>
    <xdr:to>
      <xdr:col>10</xdr:col>
      <xdr:colOff>892788</xdr:colOff>
      <xdr:row>37</xdr:row>
      <xdr:rowOff>559</xdr:rowOff>
    </xdr:to>
    <xdr:cxnSp macro="">
      <xdr:nvCxnSpPr>
        <xdr:cNvPr id="13" name="직선 연결선 12">
          <a:extLst>
            <a:ext uri="{FF2B5EF4-FFF2-40B4-BE49-F238E27FC236}">
              <a16:creationId xmlns:a16="http://schemas.microsoft.com/office/drawing/2014/main" id="{48940B3C-3C64-4CB5-A23D-72DC6A126B87}"/>
            </a:ext>
          </a:extLst>
        </xdr:cNvPr>
        <xdr:cNvCxnSpPr/>
      </xdr:nvCxnSpPr>
      <xdr:spPr>
        <a:xfrm flipH="1" flipV="1">
          <a:off x="9012294" y="4768830"/>
          <a:ext cx="2721" cy="2107047"/>
        </a:xfrm>
        <a:prstGeom prst="line">
          <a:avLst/>
        </a:prstGeom>
        <a:ln>
          <a:solidFill>
            <a:srgbClr val="5B6777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578488</xdr:colOff>
      <xdr:row>41</xdr:row>
      <xdr:rowOff>29615</xdr:rowOff>
    </xdr:from>
    <xdr:to>
      <xdr:col>2</xdr:col>
      <xdr:colOff>581209</xdr:colOff>
      <xdr:row>53</xdr:row>
      <xdr:rowOff>64593</xdr:rowOff>
    </xdr:to>
    <xdr:cxnSp macro="">
      <xdr:nvCxnSpPr>
        <xdr:cNvPr id="14" name="직선 연결선 13">
          <a:extLst>
            <a:ext uri="{FF2B5EF4-FFF2-40B4-BE49-F238E27FC236}">
              <a16:creationId xmlns:a16="http://schemas.microsoft.com/office/drawing/2014/main" id="{584C1B65-9FCA-4ED6-BE4F-51302B71A5BE}"/>
            </a:ext>
          </a:extLst>
        </xdr:cNvPr>
        <xdr:cNvCxnSpPr/>
      </xdr:nvCxnSpPr>
      <xdr:spPr>
        <a:xfrm flipH="1" flipV="1">
          <a:off x="1756124" y="7597660"/>
          <a:ext cx="2721" cy="2113160"/>
        </a:xfrm>
        <a:prstGeom prst="line">
          <a:avLst/>
        </a:prstGeom>
        <a:ln>
          <a:solidFill>
            <a:srgbClr val="5B6777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896472</xdr:colOff>
      <xdr:row>41</xdr:row>
      <xdr:rowOff>68036</xdr:rowOff>
    </xdr:from>
    <xdr:to>
      <xdr:col>10</xdr:col>
      <xdr:colOff>899193</xdr:colOff>
      <xdr:row>53</xdr:row>
      <xdr:rowOff>103014</xdr:rowOff>
    </xdr:to>
    <xdr:cxnSp macro="">
      <xdr:nvCxnSpPr>
        <xdr:cNvPr id="15" name="직선 연결선 14">
          <a:extLst>
            <a:ext uri="{FF2B5EF4-FFF2-40B4-BE49-F238E27FC236}">
              <a16:creationId xmlns:a16="http://schemas.microsoft.com/office/drawing/2014/main" id="{36578603-2D2B-4B41-AAB4-143F620846B1}"/>
            </a:ext>
          </a:extLst>
        </xdr:cNvPr>
        <xdr:cNvCxnSpPr/>
      </xdr:nvCxnSpPr>
      <xdr:spPr>
        <a:xfrm flipH="1" flipV="1">
          <a:off x="9018699" y="7636081"/>
          <a:ext cx="2721" cy="2113160"/>
        </a:xfrm>
        <a:prstGeom prst="line">
          <a:avLst/>
        </a:prstGeom>
        <a:ln>
          <a:solidFill>
            <a:srgbClr val="5B6777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600099</xdr:colOff>
      <xdr:row>57</xdr:row>
      <xdr:rowOff>122465</xdr:rowOff>
    </xdr:from>
    <xdr:to>
      <xdr:col>2</xdr:col>
      <xdr:colOff>602820</xdr:colOff>
      <xdr:row>69</xdr:row>
      <xdr:rowOff>157442</xdr:rowOff>
    </xdr:to>
    <xdr:cxnSp macro="">
      <xdr:nvCxnSpPr>
        <xdr:cNvPr id="16" name="직선 연결선 15">
          <a:extLst>
            <a:ext uri="{FF2B5EF4-FFF2-40B4-BE49-F238E27FC236}">
              <a16:creationId xmlns:a16="http://schemas.microsoft.com/office/drawing/2014/main" id="{71FEEC30-7FA2-4E87-A5EF-38F763EB635F}"/>
            </a:ext>
          </a:extLst>
        </xdr:cNvPr>
        <xdr:cNvCxnSpPr/>
      </xdr:nvCxnSpPr>
      <xdr:spPr>
        <a:xfrm flipH="1" flipV="1">
          <a:off x="1777735" y="10461420"/>
          <a:ext cx="2721" cy="2113158"/>
        </a:xfrm>
        <a:prstGeom prst="line">
          <a:avLst/>
        </a:prstGeom>
        <a:ln>
          <a:solidFill>
            <a:srgbClr val="5B6777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956503</xdr:colOff>
      <xdr:row>57</xdr:row>
      <xdr:rowOff>136072</xdr:rowOff>
    </xdr:from>
    <xdr:to>
      <xdr:col>10</xdr:col>
      <xdr:colOff>959224</xdr:colOff>
      <xdr:row>69</xdr:row>
      <xdr:rowOff>171049</xdr:rowOff>
    </xdr:to>
    <xdr:cxnSp macro="">
      <xdr:nvCxnSpPr>
        <xdr:cNvPr id="17" name="직선 연결선 16">
          <a:extLst>
            <a:ext uri="{FF2B5EF4-FFF2-40B4-BE49-F238E27FC236}">
              <a16:creationId xmlns:a16="http://schemas.microsoft.com/office/drawing/2014/main" id="{AA5ED336-CB14-46B4-9177-296F994FA494}"/>
            </a:ext>
          </a:extLst>
        </xdr:cNvPr>
        <xdr:cNvCxnSpPr/>
      </xdr:nvCxnSpPr>
      <xdr:spPr>
        <a:xfrm flipH="1" flipV="1">
          <a:off x="9078730" y="10475027"/>
          <a:ext cx="2721" cy="2113158"/>
        </a:xfrm>
        <a:prstGeom prst="line">
          <a:avLst/>
        </a:prstGeom>
        <a:ln>
          <a:solidFill>
            <a:srgbClr val="5B6777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686544</xdr:colOff>
      <xdr:row>57</xdr:row>
      <xdr:rowOff>163286</xdr:rowOff>
    </xdr:from>
    <xdr:to>
      <xdr:col>17</xdr:col>
      <xdr:colOff>689265</xdr:colOff>
      <xdr:row>70</xdr:row>
      <xdr:rowOff>21371</xdr:rowOff>
    </xdr:to>
    <xdr:cxnSp macro="">
      <xdr:nvCxnSpPr>
        <xdr:cNvPr id="18" name="직선 연결선 17">
          <a:extLst>
            <a:ext uri="{FF2B5EF4-FFF2-40B4-BE49-F238E27FC236}">
              <a16:creationId xmlns:a16="http://schemas.microsoft.com/office/drawing/2014/main" id="{62DCBA6D-14A2-4445-AB06-255D9F4D5DEB}"/>
            </a:ext>
          </a:extLst>
        </xdr:cNvPr>
        <xdr:cNvCxnSpPr/>
      </xdr:nvCxnSpPr>
      <xdr:spPr>
        <a:xfrm flipH="1" flipV="1">
          <a:off x="16082408" y="10502241"/>
          <a:ext cx="2721" cy="2109448"/>
        </a:xfrm>
        <a:prstGeom prst="line">
          <a:avLst/>
        </a:prstGeom>
        <a:ln>
          <a:solidFill>
            <a:srgbClr val="5B6777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49698</xdr:colOff>
      <xdr:row>40</xdr:row>
      <xdr:rowOff>168088</xdr:rowOff>
    </xdr:from>
    <xdr:to>
      <xdr:col>24</xdr:col>
      <xdr:colOff>86126</xdr:colOff>
      <xdr:row>56</xdr:row>
      <xdr:rowOff>134471</xdr:rowOff>
    </xdr:to>
    <xdr:graphicFrame macro="">
      <xdr:nvGraphicFramePr>
        <xdr:cNvPr id="19" name="차트 18">
          <a:extLst>
            <a:ext uri="{FF2B5EF4-FFF2-40B4-BE49-F238E27FC236}">
              <a16:creationId xmlns:a16="http://schemas.microsoft.com/office/drawing/2014/main" id="{E960C06E-1D86-45F3-9824-2887D786D62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17</xdr:col>
      <xdr:colOff>590011</xdr:colOff>
      <xdr:row>41</xdr:row>
      <xdr:rowOff>0</xdr:rowOff>
    </xdr:from>
    <xdr:to>
      <xdr:col>17</xdr:col>
      <xdr:colOff>590011</xdr:colOff>
      <xdr:row>54</xdr:row>
      <xdr:rowOff>141435</xdr:rowOff>
    </xdr:to>
    <xdr:cxnSp macro="">
      <xdr:nvCxnSpPr>
        <xdr:cNvPr id="20" name="직선 연결선 19">
          <a:extLst>
            <a:ext uri="{FF2B5EF4-FFF2-40B4-BE49-F238E27FC236}">
              <a16:creationId xmlns:a16="http://schemas.microsoft.com/office/drawing/2014/main" id="{E3E42C3B-F223-41CB-AED1-8A4A75550CA4}"/>
            </a:ext>
          </a:extLst>
        </xdr:cNvPr>
        <xdr:cNvCxnSpPr/>
      </xdr:nvCxnSpPr>
      <xdr:spPr>
        <a:xfrm flipV="1">
          <a:off x="15985875" y="7568045"/>
          <a:ext cx="0" cy="2392799"/>
        </a:xfrm>
        <a:prstGeom prst="line">
          <a:avLst/>
        </a:prstGeom>
        <a:ln>
          <a:solidFill>
            <a:srgbClr val="5B6777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709755</xdr:colOff>
      <xdr:row>24</xdr:row>
      <xdr:rowOff>144875</xdr:rowOff>
    </xdr:from>
    <xdr:to>
      <xdr:col>17</xdr:col>
      <xdr:colOff>712476</xdr:colOff>
      <xdr:row>37</xdr:row>
      <xdr:rowOff>559</xdr:rowOff>
    </xdr:to>
    <xdr:cxnSp macro="">
      <xdr:nvCxnSpPr>
        <xdr:cNvPr id="21" name="직선 연결선 20">
          <a:extLst>
            <a:ext uri="{FF2B5EF4-FFF2-40B4-BE49-F238E27FC236}">
              <a16:creationId xmlns:a16="http://schemas.microsoft.com/office/drawing/2014/main" id="{C3BDAB18-0654-4CF8-ACC4-C0D1A97C4A8E}"/>
            </a:ext>
          </a:extLst>
        </xdr:cNvPr>
        <xdr:cNvCxnSpPr/>
      </xdr:nvCxnSpPr>
      <xdr:spPr>
        <a:xfrm flipH="1" flipV="1">
          <a:off x="16105619" y="4768830"/>
          <a:ext cx="2721" cy="2107047"/>
        </a:xfrm>
        <a:prstGeom prst="line">
          <a:avLst/>
        </a:prstGeom>
        <a:ln>
          <a:solidFill>
            <a:srgbClr val="5B6777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112058</xdr:colOff>
      <xdr:row>177</xdr:row>
      <xdr:rowOff>67235</xdr:rowOff>
    </xdr:from>
    <xdr:to>
      <xdr:col>7</xdr:col>
      <xdr:colOff>537882</xdr:colOff>
      <xdr:row>179</xdr:row>
      <xdr:rowOff>123265</xdr:rowOff>
    </xdr:to>
    <xdr:sp macro="" textlink="">
      <xdr:nvSpPr>
        <xdr:cNvPr id="23" name="직사각형 22">
          <a:extLst>
            <a:ext uri="{FF2B5EF4-FFF2-40B4-BE49-F238E27FC236}">
              <a16:creationId xmlns:a16="http://schemas.microsoft.com/office/drawing/2014/main" id="{C17C6CC4-5949-4B1B-86F4-89FE111E932C}"/>
            </a:ext>
          </a:extLst>
        </xdr:cNvPr>
        <xdr:cNvSpPr/>
      </xdr:nvSpPr>
      <xdr:spPr>
        <a:xfrm>
          <a:off x="1293158" y="32995160"/>
          <a:ext cx="4607299" cy="417980"/>
        </a:xfrm>
        <a:prstGeom prst="rect">
          <a:avLst/>
        </a:prstGeom>
        <a:solidFill>
          <a:schemeClr val="accent3">
            <a:alpha val="92000"/>
          </a:schemeClr>
        </a:solidFill>
        <a:ln>
          <a:noFill/>
        </a:ln>
      </xdr:spPr>
      <xdr:style>
        <a:lnRef idx="2">
          <a:schemeClr val="accent3">
            <a:shade val="15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/>
            <a:t>GA </a:t>
          </a:r>
          <a:r>
            <a:rPr lang="ko-KR" altLang="en-US" sz="1100"/>
            <a:t>별도 태그 요청 필요</a:t>
          </a:r>
        </a:p>
      </xdr:txBody>
    </xdr:sp>
    <xdr:clientData/>
  </xdr:twoCellAnchor>
  <xdr:twoCellAnchor>
    <xdr:from>
      <xdr:col>2</xdr:col>
      <xdr:colOff>0</xdr:colOff>
      <xdr:row>295</xdr:row>
      <xdr:rowOff>0</xdr:rowOff>
    </xdr:from>
    <xdr:to>
      <xdr:col>7</xdr:col>
      <xdr:colOff>425824</xdr:colOff>
      <xdr:row>297</xdr:row>
      <xdr:rowOff>44824</xdr:rowOff>
    </xdr:to>
    <xdr:sp macro="" textlink="">
      <xdr:nvSpPr>
        <xdr:cNvPr id="22" name="직사각형 21">
          <a:extLst>
            <a:ext uri="{FF2B5EF4-FFF2-40B4-BE49-F238E27FC236}">
              <a16:creationId xmlns:a16="http://schemas.microsoft.com/office/drawing/2014/main" id="{B59F6CD2-9FD3-4957-B555-4C3014F8AC50}"/>
            </a:ext>
          </a:extLst>
        </xdr:cNvPr>
        <xdr:cNvSpPr/>
      </xdr:nvSpPr>
      <xdr:spPr>
        <a:xfrm>
          <a:off x="1176618" y="53765824"/>
          <a:ext cx="4616824" cy="403412"/>
        </a:xfrm>
        <a:prstGeom prst="rect">
          <a:avLst/>
        </a:prstGeom>
        <a:solidFill>
          <a:schemeClr val="accent3">
            <a:alpha val="92000"/>
          </a:schemeClr>
        </a:solidFill>
        <a:ln>
          <a:noFill/>
        </a:ln>
      </xdr:spPr>
      <xdr:style>
        <a:lnRef idx="2">
          <a:schemeClr val="accent3">
            <a:shade val="15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/>
            <a:t>GA </a:t>
          </a:r>
          <a:r>
            <a:rPr lang="ko-KR" altLang="en-US" sz="1100"/>
            <a:t>별도 태그 요청 필요</a:t>
          </a:r>
        </a:p>
      </xdr:txBody>
    </xdr:sp>
    <xdr:clientData/>
  </xdr:twoCellAnchor>
  <xdr:twoCellAnchor editAs="oneCell">
    <xdr:from>
      <xdr:col>1</xdr:col>
      <xdr:colOff>0</xdr:colOff>
      <xdr:row>8</xdr:row>
      <xdr:rowOff>0</xdr:rowOff>
    </xdr:from>
    <xdr:to>
      <xdr:col>8</xdr:col>
      <xdr:colOff>85577</xdr:colOff>
      <xdr:row>18</xdr:row>
      <xdr:rowOff>119062</xdr:rowOff>
    </xdr:to>
    <xdr:pic>
      <xdr:nvPicPr>
        <xdr:cNvPr id="10" name="그림 9">
          <a:extLst>
            <a:ext uri="{FF2B5EF4-FFF2-40B4-BE49-F238E27FC236}">
              <a16:creationId xmlns:a16="http://schemas.microsoft.com/office/drawing/2014/main" id="{1A436A7C-B221-4089-720D-4C3613BB984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261938" y="1452563"/>
          <a:ext cx="5883920" cy="2143124"/>
        </a:xfrm>
        <a:prstGeom prst="rect">
          <a:avLst/>
        </a:prstGeom>
      </xdr:spPr>
    </xdr:pic>
    <xdr:clientData/>
  </xdr:twoCellAnchor>
</xdr:wsDr>
</file>

<file path=xl/drawings/drawing5.xml><?xml version="1.0" encoding="utf-8"?>
<c:userShapes xmlns:c="http://schemas.openxmlformats.org/drawingml/2006/chart">
  <cdr:relSizeAnchor xmlns:cdr="http://schemas.openxmlformats.org/drawingml/2006/chartDrawing">
    <cdr:from>
      <cdr:x>0.24074</cdr:x>
      <cdr:y>0.01782</cdr:y>
    </cdr:from>
    <cdr:to>
      <cdr:x>0.24119</cdr:x>
      <cdr:y>0.78758</cdr:y>
    </cdr:to>
    <cdr:cxnSp macro="">
      <cdr:nvCxnSpPr>
        <cdr:cNvPr id="2" name="직선 연결선 1">
          <a:extLst xmlns:a="http://schemas.openxmlformats.org/drawingml/2006/main">
            <a:ext uri="{FF2B5EF4-FFF2-40B4-BE49-F238E27FC236}">
              <a16:creationId xmlns:a16="http://schemas.microsoft.com/office/drawing/2014/main" id="{7B1D40FE-45FD-46CF-B370-5D0CA1F6AB91}"/>
            </a:ext>
          </a:extLst>
        </cdr:cNvPr>
        <cdr:cNvCxnSpPr/>
      </cdr:nvCxnSpPr>
      <cdr:spPr>
        <a:xfrm xmlns:a="http://schemas.openxmlformats.org/drawingml/2006/main" flipH="1" flipV="1">
          <a:off x="1463891" y="50640"/>
          <a:ext cx="2720" cy="2187266"/>
        </a:xfrm>
        <a:prstGeom xmlns:a="http://schemas.openxmlformats.org/drawingml/2006/main" prst="line">
          <a:avLst/>
        </a:prstGeom>
        <a:ln xmlns:a="http://schemas.openxmlformats.org/drawingml/2006/main">
          <a:solidFill>
            <a:srgbClr val="C00F41"/>
          </a:solidFill>
          <a:prstDash val="dash"/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0.99955</cdr:x>
      <cdr:y>0.11521</cdr:y>
    </cdr:from>
    <cdr:to>
      <cdr:x>1</cdr:x>
      <cdr:y>0.88497</cdr:y>
    </cdr:to>
    <cdr:cxnSp macro="">
      <cdr:nvCxnSpPr>
        <cdr:cNvPr id="3" name="직선 연결선 2">
          <a:extLst xmlns:a="http://schemas.openxmlformats.org/drawingml/2006/main">
            <a:ext uri="{FF2B5EF4-FFF2-40B4-BE49-F238E27FC236}">
              <a16:creationId xmlns:a16="http://schemas.microsoft.com/office/drawing/2014/main" id="{FD44EF4E-D76A-5DC9-488F-5C33498C812E}"/>
            </a:ext>
          </a:extLst>
        </cdr:cNvPr>
        <cdr:cNvCxnSpPr/>
      </cdr:nvCxnSpPr>
      <cdr:spPr>
        <a:xfrm xmlns:a="http://schemas.openxmlformats.org/drawingml/2006/main" flipH="1" flipV="1">
          <a:off x="6079673" y="322942"/>
          <a:ext cx="2721" cy="2157692"/>
        </a:xfrm>
        <a:prstGeom xmlns:a="http://schemas.openxmlformats.org/drawingml/2006/main" prst="line">
          <a:avLst/>
        </a:prstGeom>
        <a:ln xmlns:a="http://schemas.openxmlformats.org/drawingml/2006/main">
          <a:solidFill>
            <a:srgbClr val="C00F41"/>
          </a:solidFill>
          <a:prstDash val="dash"/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</c:userShapes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255829</xdr:colOff>
      <xdr:row>25</xdr:row>
      <xdr:rowOff>6659</xdr:rowOff>
    </xdr:from>
    <xdr:to>
      <xdr:col>9</xdr:col>
      <xdr:colOff>584193</xdr:colOff>
      <xdr:row>39</xdr:row>
      <xdr:rowOff>100853</xdr:rowOff>
    </xdr:to>
    <xdr:graphicFrame macro="">
      <xdr:nvGraphicFramePr>
        <xdr:cNvPr id="2" name="차트 1">
          <a:extLst>
            <a:ext uri="{FF2B5EF4-FFF2-40B4-BE49-F238E27FC236}">
              <a16:creationId xmlns:a16="http://schemas.microsoft.com/office/drawing/2014/main" id="{4FF87745-34AE-410E-8874-F6B2770481E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735063</xdr:colOff>
      <xdr:row>25</xdr:row>
      <xdr:rowOff>21967</xdr:rowOff>
    </xdr:from>
    <xdr:to>
      <xdr:col>16</xdr:col>
      <xdr:colOff>301426</xdr:colOff>
      <xdr:row>39</xdr:row>
      <xdr:rowOff>123264</xdr:rowOff>
    </xdr:to>
    <xdr:graphicFrame macro="">
      <xdr:nvGraphicFramePr>
        <xdr:cNvPr id="3" name="차트 2">
          <a:extLst>
            <a:ext uri="{FF2B5EF4-FFF2-40B4-BE49-F238E27FC236}">
              <a16:creationId xmlns:a16="http://schemas.microsoft.com/office/drawing/2014/main" id="{F0E0B552-3517-43AB-8470-59524AF72BB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16</xdr:col>
      <xdr:colOff>443127</xdr:colOff>
      <xdr:row>25</xdr:row>
      <xdr:rowOff>22411</xdr:rowOff>
    </xdr:from>
    <xdr:to>
      <xdr:col>24</xdr:col>
      <xdr:colOff>425127</xdr:colOff>
      <xdr:row>39</xdr:row>
      <xdr:rowOff>134470</xdr:rowOff>
    </xdr:to>
    <xdr:graphicFrame macro="">
      <xdr:nvGraphicFramePr>
        <xdr:cNvPr id="4" name="차트 3">
          <a:extLst>
            <a:ext uri="{FF2B5EF4-FFF2-40B4-BE49-F238E27FC236}">
              <a16:creationId xmlns:a16="http://schemas.microsoft.com/office/drawing/2014/main" id="{38DD2609-B178-4F5E-A84E-5E8F2D7653E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250113</xdr:colOff>
      <xdr:row>40</xdr:row>
      <xdr:rowOff>59840</xdr:rowOff>
    </xdr:from>
    <xdr:to>
      <xdr:col>9</xdr:col>
      <xdr:colOff>578477</xdr:colOff>
      <xdr:row>54</xdr:row>
      <xdr:rowOff>145676</xdr:rowOff>
    </xdr:to>
    <xdr:graphicFrame macro="">
      <xdr:nvGraphicFramePr>
        <xdr:cNvPr id="5" name="차트 4">
          <a:extLst>
            <a:ext uri="{FF2B5EF4-FFF2-40B4-BE49-F238E27FC236}">
              <a16:creationId xmlns:a16="http://schemas.microsoft.com/office/drawing/2014/main" id="{0D4364EE-5050-462B-BDB2-271CA2F3714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9</xdr:col>
      <xdr:colOff>735064</xdr:colOff>
      <xdr:row>40</xdr:row>
      <xdr:rowOff>93457</xdr:rowOff>
    </xdr:from>
    <xdr:to>
      <xdr:col>16</xdr:col>
      <xdr:colOff>301427</xdr:colOff>
      <xdr:row>54</xdr:row>
      <xdr:rowOff>156882</xdr:rowOff>
    </xdr:to>
    <xdr:graphicFrame macro="">
      <xdr:nvGraphicFramePr>
        <xdr:cNvPr id="6" name="차트 5">
          <a:extLst>
            <a:ext uri="{FF2B5EF4-FFF2-40B4-BE49-F238E27FC236}">
              <a16:creationId xmlns:a16="http://schemas.microsoft.com/office/drawing/2014/main" id="{0FD66B49-1B7A-4431-9D04-6A66057B15E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</xdr:col>
      <xdr:colOff>0</xdr:colOff>
      <xdr:row>56</xdr:row>
      <xdr:rowOff>0</xdr:rowOff>
    </xdr:from>
    <xdr:to>
      <xdr:col>9</xdr:col>
      <xdr:colOff>588137</xdr:colOff>
      <xdr:row>70</xdr:row>
      <xdr:rowOff>114450</xdr:rowOff>
    </xdr:to>
    <xdr:graphicFrame macro="">
      <xdr:nvGraphicFramePr>
        <xdr:cNvPr id="7" name="차트 6">
          <a:extLst>
            <a:ext uri="{FF2B5EF4-FFF2-40B4-BE49-F238E27FC236}">
              <a16:creationId xmlns:a16="http://schemas.microsoft.com/office/drawing/2014/main" id="{602B8751-2BA2-46C9-8BCB-F8B135B86D2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9</xdr:col>
      <xdr:colOff>707048</xdr:colOff>
      <xdr:row>55</xdr:row>
      <xdr:rowOff>154305</xdr:rowOff>
    </xdr:from>
    <xdr:to>
      <xdr:col>16</xdr:col>
      <xdr:colOff>273411</xdr:colOff>
      <xdr:row>70</xdr:row>
      <xdr:rowOff>156883</xdr:rowOff>
    </xdr:to>
    <xdr:graphicFrame macro="">
      <xdr:nvGraphicFramePr>
        <xdr:cNvPr id="8" name="차트 7">
          <a:extLst>
            <a:ext uri="{FF2B5EF4-FFF2-40B4-BE49-F238E27FC236}">
              <a16:creationId xmlns:a16="http://schemas.microsoft.com/office/drawing/2014/main" id="{0B0917EE-7C7D-4EEA-BE7E-4E9B877CFD1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16</xdr:col>
      <xdr:colOff>396511</xdr:colOff>
      <xdr:row>55</xdr:row>
      <xdr:rowOff>154306</xdr:rowOff>
    </xdr:from>
    <xdr:to>
      <xdr:col>24</xdr:col>
      <xdr:colOff>378511</xdr:colOff>
      <xdr:row>70</xdr:row>
      <xdr:rowOff>112059</xdr:rowOff>
    </xdr:to>
    <xdr:graphicFrame macro="">
      <xdr:nvGraphicFramePr>
        <xdr:cNvPr id="9" name="차트 8">
          <a:extLst>
            <a:ext uri="{FF2B5EF4-FFF2-40B4-BE49-F238E27FC236}">
              <a16:creationId xmlns:a16="http://schemas.microsoft.com/office/drawing/2014/main" id="{BC61D377-F55A-46A9-A59E-62EA541DBF6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2</xdr:col>
      <xdr:colOff>0</xdr:colOff>
      <xdr:row>176</xdr:row>
      <xdr:rowOff>0</xdr:rowOff>
    </xdr:from>
    <xdr:to>
      <xdr:col>7</xdr:col>
      <xdr:colOff>504265</xdr:colOff>
      <xdr:row>177</xdr:row>
      <xdr:rowOff>168088</xdr:rowOff>
    </xdr:to>
    <xdr:sp macro="" textlink="">
      <xdr:nvSpPr>
        <xdr:cNvPr id="11" name="직사각형 10">
          <a:extLst>
            <a:ext uri="{FF2B5EF4-FFF2-40B4-BE49-F238E27FC236}">
              <a16:creationId xmlns:a16="http://schemas.microsoft.com/office/drawing/2014/main" id="{E2EA8477-0076-4C59-9CA0-20A0930AEDD4}"/>
            </a:ext>
          </a:extLst>
        </xdr:cNvPr>
        <xdr:cNvSpPr/>
      </xdr:nvSpPr>
      <xdr:spPr>
        <a:xfrm>
          <a:off x="1304925" y="32413575"/>
          <a:ext cx="3942790" cy="349063"/>
        </a:xfrm>
        <a:prstGeom prst="rect">
          <a:avLst/>
        </a:prstGeom>
        <a:solidFill>
          <a:schemeClr val="accent3">
            <a:alpha val="92000"/>
          </a:schemeClr>
        </a:solidFill>
        <a:ln>
          <a:noFill/>
        </a:ln>
      </xdr:spPr>
      <xdr:style>
        <a:lnRef idx="2">
          <a:schemeClr val="accent3">
            <a:shade val="15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/>
            <a:t>GA </a:t>
          </a:r>
          <a:r>
            <a:rPr lang="ko-KR" altLang="en-US" sz="1100"/>
            <a:t>별도 태그 요청 필요</a:t>
          </a:r>
        </a:p>
      </xdr:txBody>
    </xdr:sp>
    <xdr:clientData/>
  </xdr:twoCellAnchor>
  <xdr:twoCellAnchor>
    <xdr:from>
      <xdr:col>16</xdr:col>
      <xdr:colOff>422623</xdr:colOff>
      <xdr:row>40</xdr:row>
      <xdr:rowOff>85165</xdr:rowOff>
    </xdr:from>
    <xdr:to>
      <xdr:col>24</xdr:col>
      <xdr:colOff>404623</xdr:colOff>
      <xdr:row>54</xdr:row>
      <xdr:rowOff>134471</xdr:rowOff>
    </xdr:to>
    <xdr:graphicFrame macro="">
      <xdr:nvGraphicFramePr>
        <xdr:cNvPr id="12" name="차트 11">
          <a:extLst>
            <a:ext uri="{FF2B5EF4-FFF2-40B4-BE49-F238E27FC236}">
              <a16:creationId xmlns:a16="http://schemas.microsoft.com/office/drawing/2014/main" id="{EE6B627D-F9F3-6BF5-CE61-343E699A989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2</xdr:col>
      <xdr:colOff>0</xdr:colOff>
      <xdr:row>295</xdr:row>
      <xdr:rowOff>0</xdr:rowOff>
    </xdr:from>
    <xdr:to>
      <xdr:col>7</xdr:col>
      <xdr:colOff>649941</xdr:colOff>
      <xdr:row>297</xdr:row>
      <xdr:rowOff>40020</xdr:rowOff>
    </xdr:to>
    <xdr:sp macro="" textlink="">
      <xdr:nvSpPr>
        <xdr:cNvPr id="13" name="직사각형 12">
          <a:extLst>
            <a:ext uri="{FF2B5EF4-FFF2-40B4-BE49-F238E27FC236}">
              <a16:creationId xmlns:a16="http://schemas.microsoft.com/office/drawing/2014/main" id="{0FF06E12-B384-412F-B40C-25E6161300DB}"/>
            </a:ext>
          </a:extLst>
        </xdr:cNvPr>
        <xdr:cNvSpPr/>
      </xdr:nvSpPr>
      <xdr:spPr>
        <a:xfrm>
          <a:off x="1311088" y="53396029"/>
          <a:ext cx="4112559" cy="409815"/>
        </a:xfrm>
        <a:prstGeom prst="rect">
          <a:avLst/>
        </a:prstGeom>
        <a:solidFill>
          <a:schemeClr val="accent3">
            <a:alpha val="92000"/>
          </a:schemeClr>
        </a:solidFill>
        <a:ln>
          <a:noFill/>
        </a:ln>
      </xdr:spPr>
      <xdr:style>
        <a:lnRef idx="2">
          <a:schemeClr val="accent3">
            <a:shade val="15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/>
            <a:t>GA </a:t>
          </a:r>
          <a:r>
            <a:rPr lang="ko-KR" altLang="en-US" sz="1100"/>
            <a:t>별도 태그 요청 필요</a:t>
          </a:r>
        </a:p>
      </xdr:txBody>
    </xdr:sp>
    <xdr:clientData/>
  </xdr:twoCellAnchor>
  <xdr:twoCellAnchor>
    <xdr:from>
      <xdr:col>18</xdr:col>
      <xdr:colOff>49917</xdr:colOff>
      <xdr:row>56</xdr:row>
      <xdr:rowOff>22411</xdr:rowOff>
    </xdr:from>
    <xdr:to>
      <xdr:col>18</xdr:col>
      <xdr:colOff>49917</xdr:colOff>
      <xdr:row>67</xdr:row>
      <xdr:rowOff>41382</xdr:rowOff>
    </xdr:to>
    <xdr:cxnSp macro="">
      <xdr:nvCxnSpPr>
        <xdr:cNvPr id="14" name="직선 연결선 13">
          <a:extLst>
            <a:ext uri="{FF2B5EF4-FFF2-40B4-BE49-F238E27FC236}">
              <a16:creationId xmlns:a16="http://schemas.microsoft.com/office/drawing/2014/main" id="{C0217F5B-FC66-4E29-AFB9-05EFF9961598}"/>
            </a:ext>
          </a:extLst>
        </xdr:cNvPr>
        <xdr:cNvCxnSpPr/>
      </xdr:nvCxnSpPr>
      <xdr:spPr>
        <a:xfrm flipV="1">
          <a:off x="15913372" y="10136229"/>
          <a:ext cx="0" cy="1923971"/>
        </a:xfrm>
        <a:prstGeom prst="line">
          <a:avLst/>
        </a:prstGeom>
        <a:ln>
          <a:solidFill>
            <a:srgbClr val="5B6777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431936</xdr:colOff>
      <xdr:row>56</xdr:row>
      <xdr:rowOff>22411</xdr:rowOff>
    </xdr:from>
    <xdr:to>
      <xdr:col>11</xdr:col>
      <xdr:colOff>431936</xdr:colOff>
      <xdr:row>67</xdr:row>
      <xdr:rowOff>41382</xdr:rowOff>
    </xdr:to>
    <xdr:cxnSp macro="">
      <xdr:nvCxnSpPr>
        <xdr:cNvPr id="15" name="직선 연결선 14">
          <a:extLst>
            <a:ext uri="{FF2B5EF4-FFF2-40B4-BE49-F238E27FC236}">
              <a16:creationId xmlns:a16="http://schemas.microsoft.com/office/drawing/2014/main" id="{1BAF3A02-0B99-A200-17B0-9E6865FAA2D5}"/>
            </a:ext>
          </a:extLst>
        </xdr:cNvPr>
        <xdr:cNvCxnSpPr/>
      </xdr:nvCxnSpPr>
      <xdr:spPr>
        <a:xfrm flipV="1">
          <a:off x="9021754" y="10136229"/>
          <a:ext cx="0" cy="1923971"/>
        </a:xfrm>
        <a:prstGeom prst="line">
          <a:avLst/>
        </a:prstGeom>
        <a:ln>
          <a:solidFill>
            <a:srgbClr val="5B6777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13243</xdr:colOff>
      <xdr:row>56</xdr:row>
      <xdr:rowOff>22411</xdr:rowOff>
    </xdr:from>
    <xdr:to>
      <xdr:col>3</xdr:col>
      <xdr:colOff>13243</xdr:colOff>
      <xdr:row>67</xdr:row>
      <xdr:rowOff>41382</xdr:rowOff>
    </xdr:to>
    <xdr:cxnSp macro="">
      <xdr:nvCxnSpPr>
        <xdr:cNvPr id="16" name="직선 연결선 15">
          <a:extLst>
            <a:ext uri="{FF2B5EF4-FFF2-40B4-BE49-F238E27FC236}">
              <a16:creationId xmlns:a16="http://schemas.microsoft.com/office/drawing/2014/main" id="{C960EFF9-8404-308A-C1BC-A7283AB17883}"/>
            </a:ext>
          </a:extLst>
        </xdr:cNvPr>
        <xdr:cNvCxnSpPr/>
      </xdr:nvCxnSpPr>
      <xdr:spPr>
        <a:xfrm flipV="1">
          <a:off x="2004834" y="10136229"/>
          <a:ext cx="0" cy="1923971"/>
        </a:xfrm>
        <a:prstGeom prst="line">
          <a:avLst/>
        </a:prstGeom>
        <a:ln>
          <a:solidFill>
            <a:srgbClr val="5B6777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643829</xdr:colOff>
      <xdr:row>40</xdr:row>
      <xdr:rowOff>56028</xdr:rowOff>
    </xdr:from>
    <xdr:to>
      <xdr:col>2</xdr:col>
      <xdr:colOff>643829</xdr:colOff>
      <xdr:row>51</xdr:row>
      <xdr:rowOff>74999</xdr:rowOff>
    </xdr:to>
    <xdr:cxnSp macro="">
      <xdr:nvCxnSpPr>
        <xdr:cNvPr id="17" name="직선 연결선 16">
          <a:extLst>
            <a:ext uri="{FF2B5EF4-FFF2-40B4-BE49-F238E27FC236}">
              <a16:creationId xmlns:a16="http://schemas.microsoft.com/office/drawing/2014/main" id="{1F1221A6-6F22-CCF2-9310-09222AC1B5E8}"/>
            </a:ext>
          </a:extLst>
        </xdr:cNvPr>
        <xdr:cNvCxnSpPr/>
      </xdr:nvCxnSpPr>
      <xdr:spPr>
        <a:xfrm flipV="1">
          <a:off x="1960011" y="7398937"/>
          <a:ext cx="0" cy="1923971"/>
        </a:xfrm>
        <a:prstGeom prst="line">
          <a:avLst/>
        </a:prstGeom>
        <a:ln>
          <a:solidFill>
            <a:srgbClr val="5B6777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297466</xdr:colOff>
      <xdr:row>40</xdr:row>
      <xdr:rowOff>56028</xdr:rowOff>
    </xdr:from>
    <xdr:to>
      <xdr:col>11</xdr:col>
      <xdr:colOff>297466</xdr:colOff>
      <xdr:row>51</xdr:row>
      <xdr:rowOff>74999</xdr:rowOff>
    </xdr:to>
    <xdr:cxnSp macro="">
      <xdr:nvCxnSpPr>
        <xdr:cNvPr id="18" name="직선 연결선 17">
          <a:extLst>
            <a:ext uri="{FF2B5EF4-FFF2-40B4-BE49-F238E27FC236}">
              <a16:creationId xmlns:a16="http://schemas.microsoft.com/office/drawing/2014/main" id="{6CF1D093-29FC-558F-98B1-FA2891289284}"/>
            </a:ext>
          </a:extLst>
        </xdr:cNvPr>
        <xdr:cNvCxnSpPr/>
      </xdr:nvCxnSpPr>
      <xdr:spPr>
        <a:xfrm flipV="1">
          <a:off x="8887284" y="7398937"/>
          <a:ext cx="0" cy="1923971"/>
        </a:xfrm>
        <a:prstGeom prst="line">
          <a:avLst/>
        </a:prstGeom>
        <a:ln>
          <a:solidFill>
            <a:srgbClr val="5B6777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5094</xdr:colOff>
      <xdr:row>40</xdr:row>
      <xdr:rowOff>56028</xdr:rowOff>
    </xdr:from>
    <xdr:to>
      <xdr:col>18</xdr:col>
      <xdr:colOff>5094</xdr:colOff>
      <xdr:row>51</xdr:row>
      <xdr:rowOff>74999</xdr:rowOff>
    </xdr:to>
    <xdr:cxnSp macro="">
      <xdr:nvCxnSpPr>
        <xdr:cNvPr id="19" name="직선 연결선 18">
          <a:extLst>
            <a:ext uri="{FF2B5EF4-FFF2-40B4-BE49-F238E27FC236}">
              <a16:creationId xmlns:a16="http://schemas.microsoft.com/office/drawing/2014/main" id="{BB375946-C388-F6C4-73BB-59CF46A0C774}"/>
            </a:ext>
          </a:extLst>
        </xdr:cNvPr>
        <xdr:cNvCxnSpPr/>
      </xdr:nvCxnSpPr>
      <xdr:spPr>
        <a:xfrm flipV="1">
          <a:off x="15868549" y="7398937"/>
          <a:ext cx="0" cy="1923971"/>
        </a:xfrm>
        <a:prstGeom prst="line">
          <a:avLst/>
        </a:prstGeom>
        <a:ln>
          <a:solidFill>
            <a:srgbClr val="5B6777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72329</xdr:colOff>
      <xdr:row>25</xdr:row>
      <xdr:rowOff>22411</xdr:rowOff>
    </xdr:from>
    <xdr:to>
      <xdr:col>18</xdr:col>
      <xdr:colOff>72329</xdr:colOff>
      <xdr:row>36</xdr:row>
      <xdr:rowOff>41382</xdr:rowOff>
    </xdr:to>
    <xdr:cxnSp macro="">
      <xdr:nvCxnSpPr>
        <xdr:cNvPr id="20" name="직선 연결선 19">
          <a:extLst>
            <a:ext uri="{FF2B5EF4-FFF2-40B4-BE49-F238E27FC236}">
              <a16:creationId xmlns:a16="http://schemas.microsoft.com/office/drawing/2014/main" id="{F9C36420-94E4-4577-9B60-AC460ACC3199}"/>
            </a:ext>
          </a:extLst>
        </xdr:cNvPr>
        <xdr:cNvCxnSpPr/>
      </xdr:nvCxnSpPr>
      <xdr:spPr>
        <a:xfrm flipV="1">
          <a:off x="15935784" y="4767593"/>
          <a:ext cx="0" cy="1923971"/>
        </a:xfrm>
        <a:prstGeom prst="line">
          <a:avLst/>
        </a:prstGeom>
        <a:ln>
          <a:solidFill>
            <a:srgbClr val="5B6777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375907</xdr:colOff>
      <xdr:row>25</xdr:row>
      <xdr:rowOff>22411</xdr:rowOff>
    </xdr:from>
    <xdr:to>
      <xdr:col>11</xdr:col>
      <xdr:colOff>375907</xdr:colOff>
      <xdr:row>36</xdr:row>
      <xdr:rowOff>41382</xdr:rowOff>
    </xdr:to>
    <xdr:cxnSp macro="">
      <xdr:nvCxnSpPr>
        <xdr:cNvPr id="21" name="직선 연결선 20">
          <a:extLst>
            <a:ext uri="{FF2B5EF4-FFF2-40B4-BE49-F238E27FC236}">
              <a16:creationId xmlns:a16="http://schemas.microsoft.com/office/drawing/2014/main" id="{DAC7B076-65E1-B82D-9B1B-E3E656870943}"/>
            </a:ext>
          </a:extLst>
        </xdr:cNvPr>
        <xdr:cNvCxnSpPr/>
      </xdr:nvCxnSpPr>
      <xdr:spPr>
        <a:xfrm flipV="1">
          <a:off x="8965725" y="4767593"/>
          <a:ext cx="0" cy="1923971"/>
        </a:xfrm>
        <a:prstGeom prst="line">
          <a:avLst/>
        </a:prstGeom>
        <a:ln>
          <a:solidFill>
            <a:srgbClr val="5B6777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542975</xdr:colOff>
      <xdr:row>25</xdr:row>
      <xdr:rowOff>22411</xdr:rowOff>
    </xdr:from>
    <xdr:to>
      <xdr:col>2</xdr:col>
      <xdr:colOff>542975</xdr:colOff>
      <xdr:row>36</xdr:row>
      <xdr:rowOff>41382</xdr:rowOff>
    </xdr:to>
    <xdr:cxnSp macro="">
      <xdr:nvCxnSpPr>
        <xdr:cNvPr id="22" name="직선 연결선 21">
          <a:extLst>
            <a:ext uri="{FF2B5EF4-FFF2-40B4-BE49-F238E27FC236}">
              <a16:creationId xmlns:a16="http://schemas.microsoft.com/office/drawing/2014/main" id="{08570DBA-18AC-F639-14E1-C2EBD8049904}"/>
            </a:ext>
          </a:extLst>
        </xdr:cNvPr>
        <xdr:cNvCxnSpPr/>
      </xdr:nvCxnSpPr>
      <xdr:spPr>
        <a:xfrm flipV="1">
          <a:off x="1859157" y="4767593"/>
          <a:ext cx="0" cy="1923971"/>
        </a:xfrm>
        <a:prstGeom prst="line">
          <a:avLst/>
        </a:prstGeom>
        <a:ln>
          <a:solidFill>
            <a:srgbClr val="5B6777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209194</xdr:colOff>
      <xdr:row>41</xdr:row>
      <xdr:rowOff>168424</xdr:rowOff>
    </xdr:from>
    <xdr:to>
      <xdr:col>15</xdr:col>
      <xdr:colOff>814648</xdr:colOff>
      <xdr:row>57</xdr:row>
      <xdr:rowOff>149679</xdr:rowOff>
    </xdr:to>
    <xdr:graphicFrame macro="">
      <xdr:nvGraphicFramePr>
        <xdr:cNvPr id="2" name="차트 1">
          <a:extLst>
            <a:ext uri="{FF2B5EF4-FFF2-40B4-BE49-F238E27FC236}">
              <a16:creationId xmlns:a16="http://schemas.microsoft.com/office/drawing/2014/main" id="{504904E5-1F88-4666-AE48-06E75B7083F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155690</xdr:colOff>
      <xdr:row>58</xdr:row>
      <xdr:rowOff>150942</xdr:rowOff>
    </xdr:from>
    <xdr:to>
      <xdr:col>8</xdr:col>
      <xdr:colOff>951645</xdr:colOff>
      <xdr:row>72</xdr:row>
      <xdr:rowOff>122465</xdr:rowOff>
    </xdr:to>
    <xdr:graphicFrame macro="">
      <xdr:nvGraphicFramePr>
        <xdr:cNvPr id="3" name="차트 2">
          <a:extLst>
            <a:ext uri="{FF2B5EF4-FFF2-40B4-BE49-F238E27FC236}">
              <a16:creationId xmlns:a16="http://schemas.microsoft.com/office/drawing/2014/main" id="{4B5EE938-E899-47FF-8545-EF5B73AE961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186555</xdr:colOff>
      <xdr:row>58</xdr:row>
      <xdr:rowOff>131171</xdr:rowOff>
    </xdr:from>
    <xdr:to>
      <xdr:col>15</xdr:col>
      <xdr:colOff>792009</xdr:colOff>
      <xdr:row>72</xdr:row>
      <xdr:rowOff>109880</xdr:rowOff>
    </xdr:to>
    <xdr:graphicFrame macro="">
      <xdr:nvGraphicFramePr>
        <xdr:cNvPr id="4" name="차트 3">
          <a:extLst>
            <a:ext uri="{FF2B5EF4-FFF2-40B4-BE49-F238E27FC236}">
              <a16:creationId xmlns:a16="http://schemas.microsoft.com/office/drawing/2014/main" id="{CB631234-BDDB-4979-B1DB-C6F5CCBC021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16</xdr:col>
      <xdr:colOff>239782</xdr:colOff>
      <xdr:row>58</xdr:row>
      <xdr:rowOff>122465</xdr:rowOff>
    </xdr:from>
    <xdr:to>
      <xdr:col>24</xdr:col>
      <xdr:colOff>221782</xdr:colOff>
      <xdr:row>72</xdr:row>
      <xdr:rowOff>148990</xdr:rowOff>
    </xdr:to>
    <xdr:graphicFrame macro="">
      <xdr:nvGraphicFramePr>
        <xdr:cNvPr id="5" name="차트 4">
          <a:extLst>
            <a:ext uri="{FF2B5EF4-FFF2-40B4-BE49-F238E27FC236}">
              <a16:creationId xmlns:a16="http://schemas.microsoft.com/office/drawing/2014/main" id="{6554F440-FDD2-452F-BCF4-19443802A48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138546</xdr:colOff>
      <xdr:row>42</xdr:row>
      <xdr:rowOff>3309</xdr:rowOff>
    </xdr:from>
    <xdr:to>
      <xdr:col>8</xdr:col>
      <xdr:colOff>934501</xdr:colOff>
      <xdr:row>57</xdr:row>
      <xdr:rowOff>163286</xdr:rowOff>
    </xdr:to>
    <xdr:graphicFrame macro="">
      <xdr:nvGraphicFramePr>
        <xdr:cNvPr id="6" name="차트 5">
          <a:extLst>
            <a:ext uri="{FF2B5EF4-FFF2-40B4-BE49-F238E27FC236}">
              <a16:creationId xmlns:a16="http://schemas.microsoft.com/office/drawing/2014/main" id="{1460B364-78E3-44E0-8658-F5A2C028944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0</xdr:col>
      <xdr:colOff>136071</xdr:colOff>
      <xdr:row>25</xdr:row>
      <xdr:rowOff>40821</xdr:rowOff>
    </xdr:from>
    <xdr:to>
      <xdr:col>8</xdr:col>
      <xdr:colOff>932026</xdr:colOff>
      <xdr:row>41</xdr:row>
      <xdr:rowOff>13607</xdr:rowOff>
    </xdr:to>
    <xdr:graphicFrame macro="">
      <xdr:nvGraphicFramePr>
        <xdr:cNvPr id="7" name="차트 6">
          <a:extLst>
            <a:ext uri="{FF2B5EF4-FFF2-40B4-BE49-F238E27FC236}">
              <a16:creationId xmlns:a16="http://schemas.microsoft.com/office/drawing/2014/main" id="{798992C8-7244-4643-83D3-3C4BA4576F7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9</xdr:col>
      <xdr:colOff>175658</xdr:colOff>
      <xdr:row>25</xdr:row>
      <xdr:rowOff>40821</xdr:rowOff>
    </xdr:from>
    <xdr:to>
      <xdr:col>15</xdr:col>
      <xdr:colOff>781112</xdr:colOff>
      <xdr:row>41</xdr:row>
      <xdr:rowOff>40821</xdr:rowOff>
    </xdr:to>
    <xdr:graphicFrame macro="">
      <xdr:nvGraphicFramePr>
        <xdr:cNvPr id="8" name="차트 7">
          <a:extLst>
            <a:ext uri="{FF2B5EF4-FFF2-40B4-BE49-F238E27FC236}">
              <a16:creationId xmlns:a16="http://schemas.microsoft.com/office/drawing/2014/main" id="{B8320F32-2C79-4794-ABF7-A96A48794C7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16</xdr:col>
      <xdr:colOff>157099</xdr:colOff>
      <xdr:row>25</xdr:row>
      <xdr:rowOff>22512</xdr:rowOff>
    </xdr:from>
    <xdr:to>
      <xdr:col>24</xdr:col>
      <xdr:colOff>139099</xdr:colOff>
      <xdr:row>41</xdr:row>
      <xdr:rowOff>34637</xdr:rowOff>
    </xdr:to>
    <xdr:graphicFrame macro="">
      <xdr:nvGraphicFramePr>
        <xdr:cNvPr id="9" name="차트 8">
          <a:extLst>
            <a:ext uri="{FF2B5EF4-FFF2-40B4-BE49-F238E27FC236}">
              <a16:creationId xmlns:a16="http://schemas.microsoft.com/office/drawing/2014/main" id="{AE919320-0163-4B28-87FD-AD1B2DD4182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10</xdr:col>
      <xdr:colOff>838113</xdr:colOff>
      <xdr:row>25</xdr:row>
      <xdr:rowOff>144875</xdr:rowOff>
    </xdr:from>
    <xdr:to>
      <xdr:col>10</xdr:col>
      <xdr:colOff>840834</xdr:colOff>
      <xdr:row>38</xdr:row>
      <xdr:rowOff>559</xdr:rowOff>
    </xdr:to>
    <xdr:cxnSp macro="">
      <xdr:nvCxnSpPr>
        <xdr:cNvPr id="13" name="직선 연결선 12">
          <a:extLst>
            <a:ext uri="{FF2B5EF4-FFF2-40B4-BE49-F238E27FC236}">
              <a16:creationId xmlns:a16="http://schemas.microsoft.com/office/drawing/2014/main" id="{7B885EB5-AAEF-47F5-969B-82348E801AA9}"/>
            </a:ext>
          </a:extLst>
        </xdr:cNvPr>
        <xdr:cNvCxnSpPr/>
      </xdr:nvCxnSpPr>
      <xdr:spPr>
        <a:xfrm flipH="1" flipV="1">
          <a:off x="8960340" y="4993966"/>
          <a:ext cx="2721" cy="2107048"/>
        </a:xfrm>
        <a:prstGeom prst="line">
          <a:avLst/>
        </a:prstGeom>
        <a:ln>
          <a:solidFill>
            <a:srgbClr val="5B6777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24306</xdr:colOff>
      <xdr:row>42</xdr:row>
      <xdr:rowOff>29615</xdr:rowOff>
    </xdr:from>
    <xdr:to>
      <xdr:col>3</xdr:col>
      <xdr:colOff>27027</xdr:colOff>
      <xdr:row>54</xdr:row>
      <xdr:rowOff>64593</xdr:rowOff>
    </xdr:to>
    <xdr:cxnSp macro="">
      <xdr:nvCxnSpPr>
        <xdr:cNvPr id="14" name="직선 연결선 13">
          <a:extLst>
            <a:ext uri="{FF2B5EF4-FFF2-40B4-BE49-F238E27FC236}">
              <a16:creationId xmlns:a16="http://schemas.microsoft.com/office/drawing/2014/main" id="{54EEE199-FF24-4348-A433-CE53014BB7B2}"/>
            </a:ext>
          </a:extLst>
        </xdr:cNvPr>
        <xdr:cNvCxnSpPr/>
      </xdr:nvCxnSpPr>
      <xdr:spPr>
        <a:xfrm flipH="1" flipV="1">
          <a:off x="1877351" y="7822797"/>
          <a:ext cx="2721" cy="2113160"/>
        </a:xfrm>
        <a:prstGeom prst="line">
          <a:avLst/>
        </a:prstGeom>
        <a:ln>
          <a:solidFill>
            <a:srgbClr val="5B6777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844518</xdr:colOff>
      <xdr:row>42</xdr:row>
      <xdr:rowOff>68036</xdr:rowOff>
    </xdr:from>
    <xdr:to>
      <xdr:col>10</xdr:col>
      <xdr:colOff>847239</xdr:colOff>
      <xdr:row>54</xdr:row>
      <xdr:rowOff>103014</xdr:rowOff>
    </xdr:to>
    <xdr:cxnSp macro="">
      <xdr:nvCxnSpPr>
        <xdr:cNvPr id="15" name="직선 연결선 14">
          <a:extLst>
            <a:ext uri="{FF2B5EF4-FFF2-40B4-BE49-F238E27FC236}">
              <a16:creationId xmlns:a16="http://schemas.microsoft.com/office/drawing/2014/main" id="{9E6911DA-D1FE-4F5B-BA91-DF70780F8749}"/>
            </a:ext>
          </a:extLst>
        </xdr:cNvPr>
        <xdr:cNvCxnSpPr/>
      </xdr:nvCxnSpPr>
      <xdr:spPr>
        <a:xfrm flipH="1" flipV="1">
          <a:off x="8966745" y="7861218"/>
          <a:ext cx="2721" cy="2113160"/>
        </a:xfrm>
        <a:prstGeom prst="line">
          <a:avLst/>
        </a:prstGeom>
        <a:ln>
          <a:solidFill>
            <a:srgbClr val="5B6777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45917</xdr:colOff>
      <xdr:row>58</xdr:row>
      <xdr:rowOff>122465</xdr:rowOff>
    </xdr:from>
    <xdr:to>
      <xdr:col>3</xdr:col>
      <xdr:colOff>48638</xdr:colOff>
      <xdr:row>70</xdr:row>
      <xdr:rowOff>157442</xdr:rowOff>
    </xdr:to>
    <xdr:cxnSp macro="">
      <xdr:nvCxnSpPr>
        <xdr:cNvPr id="16" name="직선 연결선 15">
          <a:extLst>
            <a:ext uri="{FF2B5EF4-FFF2-40B4-BE49-F238E27FC236}">
              <a16:creationId xmlns:a16="http://schemas.microsoft.com/office/drawing/2014/main" id="{25B75F36-474E-4D7F-B491-23F2556166A7}"/>
            </a:ext>
          </a:extLst>
        </xdr:cNvPr>
        <xdr:cNvCxnSpPr/>
      </xdr:nvCxnSpPr>
      <xdr:spPr>
        <a:xfrm flipH="1" flipV="1">
          <a:off x="1898962" y="10686556"/>
          <a:ext cx="2721" cy="2113159"/>
        </a:xfrm>
        <a:prstGeom prst="line">
          <a:avLst/>
        </a:prstGeom>
        <a:ln>
          <a:solidFill>
            <a:srgbClr val="5B6777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904549</xdr:colOff>
      <xdr:row>58</xdr:row>
      <xdr:rowOff>136072</xdr:rowOff>
    </xdr:from>
    <xdr:to>
      <xdr:col>10</xdr:col>
      <xdr:colOff>907270</xdr:colOff>
      <xdr:row>70</xdr:row>
      <xdr:rowOff>171049</xdr:rowOff>
    </xdr:to>
    <xdr:cxnSp macro="">
      <xdr:nvCxnSpPr>
        <xdr:cNvPr id="17" name="직선 연결선 16">
          <a:extLst>
            <a:ext uri="{FF2B5EF4-FFF2-40B4-BE49-F238E27FC236}">
              <a16:creationId xmlns:a16="http://schemas.microsoft.com/office/drawing/2014/main" id="{31E42BA2-3E4C-4381-9321-F2F78F4E915D}"/>
            </a:ext>
          </a:extLst>
        </xdr:cNvPr>
        <xdr:cNvCxnSpPr/>
      </xdr:nvCxnSpPr>
      <xdr:spPr>
        <a:xfrm flipH="1" flipV="1">
          <a:off x="9026776" y="10700163"/>
          <a:ext cx="2721" cy="2113159"/>
        </a:xfrm>
        <a:prstGeom prst="line">
          <a:avLst/>
        </a:prstGeom>
        <a:ln>
          <a:solidFill>
            <a:srgbClr val="5B6777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877044</xdr:colOff>
      <xdr:row>58</xdr:row>
      <xdr:rowOff>163286</xdr:rowOff>
    </xdr:from>
    <xdr:to>
      <xdr:col>17</xdr:col>
      <xdr:colOff>879765</xdr:colOff>
      <xdr:row>71</xdr:row>
      <xdr:rowOff>21371</xdr:rowOff>
    </xdr:to>
    <xdr:cxnSp macro="">
      <xdr:nvCxnSpPr>
        <xdr:cNvPr id="18" name="직선 연결선 17">
          <a:extLst>
            <a:ext uri="{FF2B5EF4-FFF2-40B4-BE49-F238E27FC236}">
              <a16:creationId xmlns:a16="http://schemas.microsoft.com/office/drawing/2014/main" id="{EF73D003-A336-42F6-AE77-693DC135C1B3}"/>
            </a:ext>
          </a:extLst>
        </xdr:cNvPr>
        <xdr:cNvCxnSpPr/>
      </xdr:nvCxnSpPr>
      <xdr:spPr>
        <a:xfrm flipH="1" flipV="1">
          <a:off x="16272908" y="10727377"/>
          <a:ext cx="2721" cy="2109449"/>
        </a:xfrm>
        <a:prstGeom prst="line">
          <a:avLst/>
        </a:prstGeom>
        <a:ln>
          <a:solidFill>
            <a:srgbClr val="5B6777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172162</xdr:colOff>
      <xdr:row>41</xdr:row>
      <xdr:rowOff>168088</xdr:rowOff>
    </xdr:from>
    <xdr:to>
      <xdr:col>24</xdr:col>
      <xdr:colOff>154162</xdr:colOff>
      <xdr:row>57</xdr:row>
      <xdr:rowOff>134471</xdr:rowOff>
    </xdr:to>
    <xdr:graphicFrame macro="">
      <xdr:nvGraphicFramePr>
        <xdr:cNvPr id="19" name="차트 18">
          <a:extLst>
            <a:ext uri="{FF2B5EF4-FFF2-40B4-BE49-F238E27FC236}">
              <a16:creationId xmlns:a16="http://schemas.microsoft.com/office/drawing/2014/main" id="{7EED70C6-3DBE-4C7E-AFB0-491823B7A13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17</xdr:col>
      <xdr:colOff>832465</xdr:colOff>
      <xdr:row>42</xdr:row>
      <xdr:rowOff>0</xdr:rowOff>
    </xdr:from>
    <xdr:to>
      <xdr:col>17</xdr:col>
      <xdr:colOff>832465</xdr:colOff>
      <xdr:row>55</xdr:row>
      <xdr:rowOff>141435</xdr:rowOff>
    </xdr:to>
    <xdr:cxnSp macro="">
      <xdr:nvCxnSpPr>
        <xdr:cNvPr id="20" name="직선 연결선 19">
          <a:extLst>
            <a:ext uri="{FF2B5EF4-FFF2-40B4-BE49-F238E27FC236}">
              <a16:creationId xmlns:a16="http://schemas.microsoft.com/office/drawing/2014/main" id="{EBB820A6-5F88-4F9D-B236-70D3E2AA8EB0}"/>
            </a:ext>
          </a:extLst>
        </xdr:cNvPr>
        <xdr:cNvCxnSpPr/>
      </xdr:nvCxnSpPr>
      <xdr:spPr>
        <a:xfrm flipV="1">
          <a:off x="16228329" y="7793182"/>
          <a:ext cx="0" cy="2392798"/>
        </a:xfrm>
        <a:prstGeom prst="line">
          <a:avLst/>
        </a:prstGeom>
        <a:ln>
          <a:solidFill>
            <a:srgbClr val="5B6777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865619</xdr:colOff>
      <xdr:row>25</xdr:row>
      <xdr:rowOff>144875</xdr:rowOff>
    </xdr:from>
    <xdr:to>
      <xdr:col>17</xdr:col>
      <xdr:colOff>868340</xdr:colOff>
      <xdr:row>38</xdr:row>
      <xdr:rowOff>559</xdr:rowOff>
    </xdr:to>
    <xdr:cxnSp macro="">
      <xdr:nvCxnSpPr>
        <xdr:cNvPr id="21" name="직선 연결선 20">
          <a:extLst>
            <a:ext uri="{FF2B5EF4-FFF2-40B4-BE49-F238E27FC236}">
              <a16:creationId xmlns:a16="http://schemas.microsoft.com/office/drawing/2014/main" id="{301EBC23-E224-405A-BB03-BE4A014F270F}"/>
            </a:ext>
          </a:extLst>
        </xdr:cNvPr>
        <xdr:cNvCxnSpPr/>
      </xdr:nvCxnSpPr>
      <xdr:spPr>
        <a:xfrm flipH="1" flipV="1">
          <a:off x="16261483" y="4993966"/>
          <a:ext cx="2721" cy="2107048"/>
        </a:xfrm>
        <a:prstGeom prst="line">
          <a:avLst/>
        </a:prstGeom>
        <a:ln>
          <a:solidFill>
            <a:srgbClr val="5B6777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112058</xdr:colOff>
      <xdr:row>178</xdr:row>
      <xdr:rowOff>67235</xdr:rowOff>
    </xdr:from>
    <xdr:to>
      <xdr:col>7</xdr:col>
      <xdr:colOff>537882</xdr:colOff>
      <xdr:row>180</xdr:row>
      <xdr:rowOff>123265</xdr:rowOff>
    </xdr:to>
    <xdr:sp macro="" textlink="">
      <xdr:nvSpPr>
        <xdr:cNvPr id="23" name="직사각형 22">
          <a:extLst>
            <a:ext uri="{FF2B5EF4-FFF2-40B4-BE49-F238E27FC236}">
              <a16:creationId xmlns:a16="http://schemas.microsoft.com/office/drawing/2014/main" id="{5A8FE8AC-7581-4E05-A4DD-E534550D059B}"/>
            </a:ext>
          </a:extLst>
        </xdr:cNvPr>
        <xdr:cNvSpPr/>
      </xdr:nvSpPr>
      <xdr:spPr>
        <a:xfrm>
          <a:off x="1293158" y="32995160"/>
          <a:ext cx="4607299" cy="417980"/>
        </a:xfrm>
        <a:prstGeom prst="rect">
          <a:avLst/>
        </a:prstGeom>
        <a:solidFill>
          <a:schemeClr val="accent3">
            <a:alpha val="92000"/>
          </a:schemeClr>
        </a:solidFill>
        <a:ln>
          <a:noFill/>
        </a:ln>
      </xdr:spPr>
      <xdr:style>
        <a:lnRef idx="2">
          <a:schemeClr val="accent3">
            <a:shade val="15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/>
            <a:t>GA </a:t>
          </a:r>
          <a:r>
            <a:rPr lang="ko-KR" altLang="en-US" sz="1100"/>
            <a:t>별도 태그 요청 필요</a:t>
          </a:r>
        </a:p>
      </xdr:txBody>
    </xdr:sp>
    <xdr:clientData/>
  </xdr:twoCellAnchor>
  <xdr:twoCellAnchor>
    <xdr:from>
      <xdr:col>2</xdr:col>
      <xdr:colOff>0</xdr:colOff>
      <xdr:row>296</xdr:row>
      <xdr:rowOff>0</xdr:rowOff>
    </xdr:from>
    <xdr:to>
      <xdr:col>7</xdr:col>
      <xdr:colOff>425824</xdr:colOff>
      <xdr:row>298</xdr:row>
      <xdr:rowOff>42424</xdr:rowOff>
    </xdr:to>
    <xdr:sp macro="" textlink="">
      <xdr:nvSpPr>
        <xdr:cNvPr id="24" name="직사각형 23">
          <a:extLst>
            <a:ext uri="{FF2B5EF4-FFF2-40B4-BE49-F238E27FC236}">
              <a16:creationId xmlns:a16="http://schemas.microsoft.com/office/drawing/2014/main" id="{D48E56A7-AE47-448C-BC14-C824D7CDD645}"/>
            </a:ext>
          </a:extLst>
        </xdr:cNvPr>
        <xdr:cNvSpPr/>
      </xdr:nvSpPr>
      <xdr:spPr>
        <a:xfrm>
          <a:off x="1183821" y="53108679"/>
          <a:ext cx="4603217" cy="409816"/>
        </a:xfrm>
        <a:prstGeom prst="rect">
          <a:avLst/>
        </a:prstGeom>
        <a:solidFill>
          <a:schemeClr val="accent3">
            <a:alpha val="92000"/>
          </a:schemeClr>
        </a:solidFill>
        <a:ln>
          <a:noFill/>
        </a:ln>
      </xdr:spPr>
      <xdr:style>
        <a:lnRef idx="2">
          <a:schemeClr val="accent3">
            <a:shade val="15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/>
            <a:t>GA </a:t>
          </a:r>
          <a:r>
            <a:rPr lang="ko-KR" altLang="en-US" sz="1100"/>
            <a:t>별도 태그 요청 필요</a:t>
          </a:r>
        </a:p>
      </xdr:txBody>
    </xdr:sp>
    <xdr:clientData/>
  </xdr:twoCellAnchor>
</xdr:wsDr>
</file>

<file path=xl/drawings/drawing8.xml><?xml version="1.0" encoding="utf-8"?>
<c:userShapes xmlns:c="http://schemas.openxmlformats.org/drawingml/2006/chart">
  <cdr:relSizeAnchor xmlns:cdr="http://schemas.openxmlformats.org/drawingml/2006/chartDrawing">
    <cdr:from>
      <cdr:x>0.99955</cdr:x>
      <cdr:y>0.11521</cdr:y>
    </cdr:from>
    <cdr:to>
      <cdr:x>1</cdr:x>
      <cdr:y>0.88497</cdr:y>
    </cdr:to>
    <cdr:cxnSp macro="">
      <cdr:nvCxnSpPr>
        <cdr:cNvPr id="3" name="직선 연결선 2">
          <a:extLst xmlns:a="http://schemas.openxmlformats.org/drawingml/2006/main">
            <a:ext uri="{FF2B5EF4-FFF2-40B4-BE49-F238E27FC236}">
              <a16:creationId xmlns:a16="http://schemas.microsoft.com/office/drawing/2014/main" id="{FD44EF4E-D76A-5DC9-488F-5C33498C812E}"/>
            </a:ext>
          </a:extLst>
        </cdr:cNvPr>
        <cdr:cNvCxnSpPr/>
      </cdr:nvCxnSpPr>
      <cdr:spPr>
        <a:xfrm xmlns:a="http://schemas.openxmlformats.org/drawingml/2006/main" flipH="1" flipV="1">
          <a:off x="6079673" y="322942"/>
          <a:ext cx="2721" cy="2157692"/>
        </a:xfrm>
        <a:prstGeom xmlns:a="http://schemas.openxmlformats.org/drawingml/2006/main" prst="line">
          <a:avLst/>
        </a:prstGeom>
        <a:ln xmlns:a="http://schemas.openxmlformats.org/drawingml/2006/main">
          <a:solidFill>
            <a:srgbClr val="C00F41"/>
          </a:solidFill>
          <a:prstDash val="dash"/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0.23988</cdr:x>
      <cdr:y>0.0809</cdr:y>
    </cdr:from>
    <cdr:to>
      <cdr:x>0.23988</cdr:x>
      <cdr:y>0.79126</cdr:y>
    </cdr:to>
    <cdr:cxnSp macro="">
      <cdr:nvCxnSpPr>
        <cdr:cNvPr id="4" name="직선 연결선 3">
          <a:extLst xmlns:a="http://schemas.openxmlformats.org/drawingml/2006/main">
            <a:ext uri="{FF2B5EF4-FFF2-40B4-BE49-F238E27FC236}">
              <a16:creationId xmlns:a16="http://schemas.microsoft.com/office/drawing/2014/main" id="{C6856714-7929-3F41-7353-B6D066BC8314}"/>
            </a:ext>
          </a:extLst>
        </cdr:cNvPr>
        <cdr:cNvCxnSpPr/>
      </cdr:nvCxnSpPr>
      <cdr:spPr>
        <a:xfrm xmlns:a="http://schemas.openxmlformats.org/drawingml/2006/main" flipV="1">
          <a:off x="1459059" y="226758"/>
          <a:ext cx="0" cy="1991206"/>
        </a:xfrm>
        <a:prstGeom xmlns:a="http://schemas.openxmlformats.org/drawingml/2006/main" prst="line">
          <a:avLst/>
        </a:prstGeom>
        <a:ln xmlns:a="http://schemas.openxmlformats.org/drawingml/2006/main">
          <a:solidFill>
            <a:srgbClr val="5B6777"/>
          </a:solidFill>
          <a:prstDash val="dash"/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</c:userShapes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255828</xdr:colOff>
      <xdr:row>24</xdr:row>
      <xdr:rowOff>78441</xdr:rowOff>
    </xdr:from>
    <xdr:to>
      <xdr:col>9</xdr:col>
      <xdr:colOff>584192</xdr:colOff>
      <xdr:row>39</xdr:row>
      <xdr:rowOff>100853</xdr:rowOff>
    </xdr:to>
    <xdr:graphicFrame macro="">
      <xdr:nvGraphicFramePr>
        <xdr:cNvPr id="2" name="차트 1">
          <a:extLst>
            <a:ext uri="{FF2B5EF4-FFF2-40B4-BE49-F238E27FC236}">
              <a16:creationId xmlns:a16="http://schemas.microsoft.com/office/drawing/2014/main" id="{99F13AE2-187F-4E30-95EA-BDB6D1E6F27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751145</xdr:colOff>
      <xdr:row>24</xdr:row>
      <xdr:rowOff>93457</xdr:rowOff>
    </xdr:from>
    <xdr:to>
      <xdr:col>16</xdr:col>
      <xdr:colOff>317508</xdr:colOff>
      <xdr:row>39</xdr:row>
      <xdr:rowOff>123265</xdr:rowOff>
    </xdr:to>
    <xdr:graphicFrame macro="">
      <xdr:nvGraphicFramePr>
        <xdr:cNvPr id="3" name="차트 2">
          <a:extLst>
            <a:ext uri="{FF2B5EF4-FFF2-40B4-BE49-F238E27FC236}">
              <a16:creationId xmlns:a16="http://schemas.microsoft.com/office/drawing/2014/main" id="{A65103F2-64EE-4BC8-9CB3-F57F2083AAD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16</xdr:col>
      <xdr:colOff>483950</xdr:colOff>
      <xdr:row>24</xdr:row>
      <xdr:rowOff>93457</xdr:rowOff>
    </xdr:from>
    <xdr:to>
      <xdr:col>24</xdr:col>
      <xdr:colOff>465950</xdr:colOff>
      <xdr:row>39</xdr:row>
      <xdr:rowOff>134471</xdr:rowOff>
    </xdr:to>
    <xdr:graphicFrame macro="">
      <xdr:nvGraphicFramePr>
        <xdr:cNvPr id="4" name="차트 3">
          <a:extLst>
            <a:ext uri="{FF2B5EF4-FFF2-40B4-BE49-F238E27FC236}">
              <a16:creationId xmlns:a16="http://schemas.microsoft.com/office/drawing/2014/main" id="{51E89E07-5ECB-438F-9012-5025127C138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250114</xdr:colOff>
      <xdr:row>40</xdr:row>
      <xdr:rowOff>59840</xdr:rowOff>
    </xdr:from>
    <xdr:to>
      <xdr:col>9</xdr:col>
      <xdr:colOff>578478</xdr:colOff>
      <xdr:row>54</xdr:row>
      <xdr:rowOff>145676</xdr:rowOff>
    </xdr:to>
    <xdr:graphicFrame macro="">
      <xdr:nvGraphicFramePr>
        <xdr:cNvPr id="5" name="차트 4">
          <a:extLst>
            <a:ext uri="{FF2B5EF4-FFF2-40B4-BE49-F238E27FC236}">
              <a16:creationId xmlns:a16="http://schemas.microsoft.com/office/drawing/2014/main" id="{2EFDF3F1-8F0F-4002-9A19-F85C0765C66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9</xdr:col>
      <xdr:colOff>751146</xdr:colOff>
      <xdr:row>40</xdr:row>
      <xdr:rowOff>93457</xdr:rowOff>
    </xdr:from>
    <xdr:to>
      <xdr:col>16</xdr:col>
      <xdr:colOff>317509</xdr:colOff>
      <xdr:row>54</xdr:row>
      <xdr:rowOff>156882</xdr:rowOff>
    </xdr:to>
    <xdr:graphicFrame macro="">
      <xdr:nvGraphicFramePr>
        <xdr:cNvPr id="6" name="차트 5">
          <a:extLst>
            <a:ext uri="{FF2B5EF4-FFF2-40B4-BE49-F238E27FC236}">
              <a16:creationId xmlns:a16="http://schemas.microsoft.com/office/drawing/2014/main" id="{300E370D-15E7-488B-9621-5BA3748F3CF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</xdr:col>
      <xdr:colOff>-1</xdr:colOff>
      <xdr:row>56</xdr:row>
      <xdr:rowOff>0</xdr:rowOff>
    </xdr:from>
    <xdr:to>
      <xdr:col>9</xdr:col>
      <xdr:colOff>588136</xdr:colOff>
      <xdr:row>70</xdr:row>
      <xdr:rowOff>114450</xdr:rowOff>
    </xdr:to>
    <xdr:graphicFrame macro="">
      <xdr:nvGraphicFramePr>
        <xdr:cNvPr id="7" name="차트 6">
          <a:extLst>
            <a:ext uri="{FF2B5EF4-FFF2-40B4-BE49-F238E27FC236}">
              <a16:creationId xmlns:a16="http://schemas.microsoft.com/office/drawing/2014/main" id="{B3693D97-F327-4B1B-826F-38351E91E52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9</xdr:col>
      <xdr:colOff>723130</xdr:colOff>
      <xdr:row>55</xdr:row>
      <xdr:rowOff>154305</xdr:rowOff>
    </xdr:from>
    <xdr:to>
      <xdr:col>16</xdr:col>
      <xdr:colOff>289493</xdr:colOff>
      <xdr:row>70</xdr:row>
      <xdr:rowOff>156883</xdr:rowOff>
    </xdr:to>
    <xdr:graphicFrame macro="">
      <xdr:nvGraphicFramePr>
        <xdr:cNvPr id="8" name="차트 7">
          <a:extLst>
            <a:ext uri="{FF2B5EF4-FFF2-40B4-BE49-F238E27FC236}">
              <a16:creationId xmlns:a16="http://schemas.microsoft.com/office/drawing/2014/main" id="{3470145D-B2F8-49E7-BC23-538CBDEEA5B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16</xdr:col>
      <xdr:colOff>437332</xdr:colOff>
      <xdr:row>55</xdr:row>
      <xdr:rowOff>154306</xdr:rowOff>
    </xdr:from>
    <xdr:to>
      <xdr:col>24</xdr:col>
      <xdr:colOff>419332</xdr:colOff>
      <xdr:row>70</xdr:row>
      <xdr:rowOff>112059</xdr:rowOff>
    </xdr:to>
    <xdr:graphicFrame macro="">
      <xdr:nvGraphicFramePr>
        <xdr:cNvPr id="9" name="차트 8">
          <a:extLst>
            <a:ext uri="{FF2B5EF4-FFF2-40B4-BE49-F238E27FC236}">
              <a16:creationId xmlns:a16="http://schemas.microsoft.com/office/drawing/2014/main" id="{FF9A2D8F-82A1-4DB4-8A20-D80C90687ED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2</xdr:col>
      <xdr:colOff>0</xdr:colOff>
      <xdr:row>176</xdr:row>
      <xdr:rowOff>0</xdr:rowOff>
    </xdr:from>
    <xdr:to>
      <xdr:col>7</xdr:col>
      <xdr:colOff>504265</xdr:colOff>
      <xdr:row>177</xdr:row>
      <xdr:rowOff>168088</xdr:rowOff>
    </xdr:to>
    <xdr:sp macro="" textlink="">
      <xdr:nvSpPr>
        <xdr:cNvPr id="11" name="직사각형 10">
          <a:extLst>
            <a:ext uri="{FF2B5EF4-FFF2-40B4-BE49-F238E27FC236}">
              <a16:creationId xmlns:a16="http://schemas.microsoft.com/office/drawing/2014/main" id="{01214183-956D-4021-A3DF-855279BFE7AB}"/>
            </a:ext>
          </a:extLst>
        </xdr:cNvPr>
        <xdr:cNvSpPr/>
      </xdr:nvSpPr>
      <xdr:spPr>
        <a:xfrm>
          <a:off x="1304925" y="32413575"/>
          <a:ext cx="3942790" cy="349063"/>
        </a:xfrm>
        <a:prstGeom prst="rect">
          <a:avLst/>
        </a:prstGeom>
        <a:solidFill>
          <a:schemeClr val="accent3">
            <a:alpha val="92000"/>
          </a:schemeClr>
        </a:solidFill>
        <a:ln>
          <a:noFill/>
        </a:ln>
      </xdr:spPr>
      <xdr:style>
        <a:lnRef idx="2">
          <a:schemeClr val="accent3">
            <a:shade val="15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/>
            <a:t>GA </a:t>
          </a:r>
          <a:r>
            <a:rPr lang="ko-KR" altLang="en-US" sz="1100"/>
            <a:t>별도 태그 요청 필요</a:t>
          </a:r>
        </a:p>
      </xdr:txBody>
    </xdr:sp>
    <xdr:clientData/>
  </xdr:twoCellAnchor>
  <xdr:twoCellAnchor>
    <xdr:from>
      <xdr:col>16</xdr:col>
      <xdr:colOff>462642</xdr:colOff>
      <xdr:row>40</xdr:row>
      <xdr:rowOff>84364</xdr:rowOff>
    </xdr:from>
    <xdr:to>
      <xdr:col>24</xdr:col>
      <xdr:colOff>444642</xdr:colOff>
      <xdr:row>54</xdr:row>
      <xdr:rowOff>149678</xdr:rowOff>
    </xdr:to>
    <xdr:graphicFrame macro="">
      <xdr:nvGraphicFramePr>
        <xdr:cNvPr id="12" name="차트 11">
          <a:extLst>
            <a:ext uri="{FF2B5EF4-FFF2-40B4-BE49-F238E27FC236}">
              <a16:creationId xmlns:a16="http://schemas.microsoft.com/office/drawing/2014/main" id="{013EB96D-2773-C2E7-BC1B-75305E7B171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3</xdr:col>
      <xdr:colOff>-1</xdr:colOff>
      <xdr:row>56</xdr:row>
      <xdr:rowOff>27214</xdr:rowOff>
    </xdr:from>
    <xdr:to>
      <xdr:col>3</xdr:col>
      <xdr:colOff>-1</xdr:colOff>
      <xdr:row>67</xdr:row>
      <xdr:rowOff>72598</xdr:rowOff>
    </xdr:to>
    <xdr:cxnSp macro="">
      <xdr:nvCxnSpPr>
        <xdr:cNvPr id="13" name="직선 연결선 12">
          <a:extLst>
            <a:ext uri="{FF2B5EF4-FFF2-40B4-BE49-F238E27FC236}">
              <a16:creationId xmlns:a16="http://schemas.microsoft.com/office/drawing/2014/main" id="{B99D002D-B113-490D-B363-2FDA41830503}"/>
            </a:ext>
          </a:extLst>
        </xdr:cNvPr>
        <xdr:cNvCxnSpPr/>
      </xdr:nvCxnSpPr>
      <xdr:spPr>
        <a:xfrm flipV="1">
          <a:off x="1973035" y="10287000"/>
          <a:ext cx="0" cy="1991205"/>
        </a:xfrm>
        <a:prstGeom prst="line">
          <a:avLst/>
        </a:prstGeom>
        <a:ln>
          <a:solidFill>
            <a:srgbClr val="5B6777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394607</xdr:colOff>
      <xdr:row>56</xdr:row>
      <xdr:rowOff>27214</xdr:rowOff>
    </xdr:from>
    <xdr:to>
      <xdr:col>11</xdr:col>
      <xdr:colOff>394607</xdr:colOff>
      <xdr:row>67</xdr:row>
      <xdr:rowOff>72598</xdr:rowOff>
    </xdr:to>
    <xdr:cxnSp macro="">
      <xdr:nvCxnSpPr>
        <xdr:cNvPr id="14" name="직선 연결선 13">
          <a:extLst>
            <a:ext uri="{FF2B5EF4-FFF2-40B4-BE49-F238E27FC236}">
              <a16:creationId xmlns:a16="http://schemas.microsoft.com/office/drawing/2014/main" id="{65A2F5E0-D8FD-F9C1-F519-4B5C484CB22F}"/>
            </a:ext>
          </a:extLst>
        </xdr:cNvPr>
        <xdr:cNvCxnSpPr/>
      </xdr:nvCxnSpPr>
      <xdr:spPr>
        <a:xfrm flipV="1">
          <a:off x="8912678" y="10287000"/>
          <a:ext cx="0" cy="1991205"/>
        </a:xfrm>
        <a:prstGeom prst="line">
          <a:avLst/>
        </a:prstGeom>
        <a:ln>
          <a:solidFill>
            <a:srgbClr val="5B6777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54427</xdr:colOff>
      <xdr:row>56</xdr:row>
      <xdr:rowOff>27214</xdr:rowOff>
    </xdr:from>
    <xdr:to>
      <xdr:col>18</xdr:col>
      <xdr:colOff>54427</xdr:colOff>
      <xdr:row>67</xdr:row>
      <xdr:rowOff>72598</xdr:rowOff>
    </xdr:to>
    <xdr:cxnSp macro="">
      <xdr:nvCxnSpPr>
        <xdr:cNvPr id="15" name="직선 연결선 14">
          <a:extLst>
            <a:ext uri="{FF2B5EF4-FFF2-40B4-BE49-F238E27FC236}">
              <a16:creationId xmlns:a16="http://schemas.microsoft.com/office/drawing/2014/main" id="{D44F1277-7D17-6057-8F5D-FA2FDD2F67FC}"/>
            </a:ext>
          </a:extLst>
        </xdr:cNvPr>
        <xdr:cNvCxnSpPr/>
      </xdr:nvCxnSpPr>
      <xdr:spPr>
        <a:xfrm flipV="1">
          <a:off x="15811498" y="10287000"/>
          <a:ext cx="0" cy="1991205"/>
        </a:xfrm>
        <a:prstGeom prst="line">
          <a:avLst/>
        </a:prstGeom>
        <a:ln>
          <a:solidFill>
            <a:srgbClr val="5B6777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775607</xdr:colOff>
      <xdr:row>41</xdr:row>
      <xdr:rowOff>54429</xdr:rowOff>
    </xdr:from>
    <xdr:to>
      <xdr:col>17</xdr:col>
      <xdr:colOff>775607</xdr:colOff>
      <xdr:row>53</xdr:row>
      <xdr:rowOff>18170</xdr:rowOff>
    </xdr:to>
    <xdr:cxnSp macro="">
      <xdr:nvCxnSpPr>
        <xdr:cNvPr id="16" name="직선 연결선 15">
          <a:extLst>
            <a:ext uri="{FF2B5EF4-FFF2-40B4-BE49-F238E27FC236}">
              <a16:creationId xmlns:a16="http://schemas.microsoft.com/office/drawing/2014/main" id="{A12FECF1-9068-0644-A528-2112BB31D235}"/>
            </a:ext>
          </a:extLst>
        </xdr:cNvPr>
        <xdr:cNvCxnSpPr/>
      </xdr:nvCxnSpPr>
      <xdr:spPr>
        <a:xfrm flipV="1">
          <a:off x="15498536" y="7660822"/>
          <a:ext cx="0" cy="2086455"/>
        </a:xfrm>
        <a:prstGeom prst="line">
          <a:avLst/>
        </a:prstGeom>
        <a:ln>
          <a:solidFill>
            <a:srgbClr val="5B6777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394606</xdr:colOff>
      <xdr:row>41</xdr:row>
      <xdr:rowOff>54429</xdr:rowOff>
    </xdr:from>
    <xdr:to>
      <xdr:col>11</xdr:col>
      <xdr:colOff>394606</xdr:colOff>
      <xdr:row>51</xdr:row>
      <xdr:rowOff>95250</xdr:rowOff>
    </xdr:to>
    <xdr:cxnSp macro="">
      <xdr:nvCxnSpPr>
        <xdr:cNvPr id="18" name="직선 연결선 17">
          <a:extLst>
            <a:ext uri="{FF2B5EF4-FFF2-40B4-BE49-F238E27FC236}">
              <a16:creationId xmlns:a16="http://schemas.microsoft.com/office/drawing/2014/main" id="{DB8C34B6-0CF1-1D37-03D4-3A742D94D56B}"/>
            </a:ext>
          </a:extLst>
        </xdr:cNvPr>
        <xdr:cNvCxnSpPr/>
      </xdr:nvCxnSpPr>
      <xdr:spPr>
        <a:xfrm flipV="1">
          <a:off x="8912677" y="7660822"/>
          <a:ext cx="0" cy="1809749"/>
        </a:xfrm>
        <a:prstGeom prst="line">
          <a:avLst/>
        </a:prstGeom>
        <a:ln>
          <a:solidFill>
            <a:srgbClr val="5B6777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258533</xdr:colOff>
      <xdr:row>25</xdr:row>
      <xdr:rowOff>81643</xdr:rowOff>
    </xdr:from>
    <xdr:to>
      <xdr:col>2</xdr:col>
      <xdr:colOff>258533</xdr:colOff>
      <xdr:row>36</xdr:row>
      <xdr:rowOff>40821</xdr:rowOff>
    </xdr:to>
    <xdr:cxnSp macro="">
      <xdr:nvCxnSpPr>
        <xdr:cNvPr id="21" name="직선 연결선 20">
          <a:extLst>
            <a:ext uri="{FF2B5EF4-FFF2-40B4-BE49-F238E27FC236}">
              <a16:creationId xmlns:a16="http://schemas.microsoft.com/office/drawing/2014/main" id="{8CDF3A47-6FB4-1300-4BAF-84B62CDA2F3F}"/>
            </a:ext>
          </a:extLst>
        </xdr:cNvPr>
        <xdr:cNvCxnSpPr/>
      </xdr:nvCxnSpPr>
      <xdr:spPr>
        <a:xfrm flipV="1">
          <a:off x="1564819" y="4912179"/>
          <a:ext cx="0" cy="1904999"/>
        </a:xfrm>
        <a:prstGeom prst="line">
          <a:avLst/>
        </a:prstGeom>
        <a:ln>
          <a:solidFill>
            <a:srgbClr val="5B6777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380999</xdr:colOff>
      <xdr:row>25</xdr:row>
      <xdr:rowOff>81643</xdr:rowOff>
    </xdr:from>
    <xdr:to>
      <xdr:col>11</xdr:col>
      <xdr:colOff>380999</xdr:colOff>
      <xdr:row>36</xdr:row>
      <xdr:rowOff>40821</xdr:rowOff>
    </xdr:to>
    <xdr:cxnSp macro="">
      <xdr:nvCxnSpPr>
        <xdr:cNvPr id="23" name="직선 연결선 22">
          <a:extLst>
            <a:ext uri="{FF2B5EF4-FFF2-40B4-BE49-F238E27FC236}">
              <a16:creationId xmlns:a16="http://schemas.microsoft.com/office/drawing/2014/main" id="{67069C94-925A-353C-3EC7-8D5F621E9D1B}"/>
            </a:ext>
          </a:extLst>
        </xdr:cNvPr>
        <xdr:cNvCxnSpPr/>
      </xdr:nvCxnSpPr>
      <xdr:spPr>
        <a:xfrm flipV="1">
          <a:off x="8899070" y="4857750"/>
          <a:ext cx="0" cy="1905000"/>
        </a:xfrm>
        <a:prstGeom prst="line">
          <a:avLst/>
        </a:prstGeom>
        <a:ln>
          <a:solidFill>
            <a:srgbClr val="5B6777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136068</xdr:colOff>
      <xdr:row>25</xdr:row>
      <xdr:rowOff>81643</xdr:rowOff>
    </xdr:from>
    <xdr:to>
      <xdr:col>18</xdr:col>
      <xdr:colOff>136068</xdr:colOff>
      <xdr:row>36</xdr:row>
      <xdr:rowOff>40821</xdr:rowOff>
    </xdr:to>
    <xdr:cxnSp macro="">
      <xdr:nvCxnSpPr>
        <xdr:cNvPr id="24" name="직선 연결선 23">
          <a:extLst>
            <a:ext uri="{FF2B5EF4-FFF2-40B4-BE49-F238E27FC236}">
              <a16:creationId xmlns:a16="http://schemas.microsoft.com/office/drawing/2014/main" id="{C9E577D8-8CF8-99A0-3B1A-CC1D84B58744}"/>
            </a:ext>
          </a:extLst>
        </xdr:cNvPr>
        <xdr:cNvCxnSpPr/>
      </xdr:nvCxnSpPr>
      <xdr:spPr>
        <a:xfrm flipV="1">
          <a:off x="15893139" y="4857750"/>
          <a:ext cx="0" cy="1905000"/>
        </a:xfrm>
        <a:prstGeom prst="line">
          <a:avLst/>
        </a:prstGeom>
        <a:ln>
          <a:solidFill>
            <a:srgbClr val="5B6777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-1</xdr:colOff>
      <xdr:row>40</xdr:row>
      <xdr:rowOff>13607</xdr:rowOff>
    </xdr:from>
    <xdr:to>
      <xdr:col>3</xdr:col>
      <xdr:colOff>-1</xdr:colOff>
      <xdr:row>51</xdr:row>
      <xdr:rowOff>58991</xdr:rowOff>
    </xdr:to>
    <xdr:cxnSp macro="">
      <xdr:nvCxnSpPr>
        <xdr:cNvPr id="10" name="직선 연결선 9">
          <a:extLst>
            <a:ext uri="{FF2B5EF4-FFF2-40B4-BE49-F238E27FC236}">
              <a16:creationId xmlns:a16="http://schemas.microsoft.com/office/drawing/2014/main" id="{83B70807-6525-FDE9-1180-49506D4BAB3E}"/>
            </a:ext>
          </a:extLst>
        </xdr:cNvPr>
        <xdr:cNvCxnSpPr/>
      </xdr:nvCxnSpPr>
      <xdr:spPr>
        <a:xfrm flipV="1">
          <a:off x="1973035" y="7443107"/>
          <a:ext cx="0" cy="1991205"/>
        </a:xfrm>
        <a:prstGeom prst="line">
          <a:avLst/>
        </a:prstGeom>
        <a:ln>
          <a:solidFill>
            <a:srgbClr val="5B6777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346501</xdr:colOff>
      <xdr:row>41</xdr:row>
      <xdr:rowOff>168424</xdr:rowOff>
    </xdr:from>
    <xdr:to>
      <xdr:col>15</xdr:col>
      <xdr:colOff>981644</xdr:colOff>
      <xdr:row>57</xdr:row>
      <xdr:rowOff>149679</xdr:rowOff>
    </xdr:to>
    <xdr:graphicFrame macro="">
      <xdr:nvGraphicFramePr>
        <xdr:cNvPr id="2" name="차트 1">
          <a:extLst>
            <a:ext uri="{FF2B5EF4-FFF2-40B4-BE49-F238E27FC236}">
              <a16:creationId xmlns:a16="http://schemas.microsoft.com/office/drawing/2014/main" id="{5A0FFD29-A112-4F7A-86D5-A9F40914807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207644</xdr:colOff>
      <xdr:row>58</xdr:row>
      <xdr:rowOff>150942</xdr:rowOff>
    </xdr:from>
    <xdr:to>
      <xdr:col>8</xdr:col>
      <xdr:colOff>1006073</xdr:colOff>
      <xdr:row>72</xdr:row>
      <xdr:rowOff>122465</xdr:rowOff>
    </xdr:to>
    <xdr:graphicFrame macro="">
      <xdr:nvGraphicFramePr>
        <xdr:cNvPr id="3" name="차트 2">
          <a:extLst>
            <a:ext uri="{FF2B5EF4-FFF2-40B4-BE49-F238E27FC236}">
              <a16:creationId xmlns:a16="http://schemas.microsoft.com/office/drawing/2014/main" id="{07240A77-1467-4B4C-8EFC-D25B20922AA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323862</xdr:colOff>
      <xdr:row>58</xdr:row>
      <xdr:rowOff>131171</xdr:rowOff>
    </xdr:from>
    <xdr:to>
      <xdr:col>15</xdr:col>
      <xdr:colOff>959005</xdr:colOff>
      <xdr:row>72</xdr:row>
      <xdr:rowOff>109880</xdr:rowOff>
    </xdr:to>
    <xdr:graphicFrame macro="">
      <xdr:nvGraphicFramePr>
        <xdr:cNvPr id="4" name="차트 3">
          <a:extLst>
            <a:ext uri="{FF2B5EF4-FFF2-40B4-BE49-F238E27FC236}">
              <a16:creationId xmlns:a16="http://schemas.microsoft.com/office/drawing/2014/main" id="{8016CBD9-AD4F-440E-8DDD-D3C7445720A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16</xdr:col>
      <xdr:colOff>169273</xdr:colOff>
      <xdr:row>58</xdr:row>
      <xdr:rowOff>122465</xdr:rowOff>
    </xdr:from>
    <xdr:to>
      <xdr:col>24</xdr:col>
      <xdr:colOff>205701</xdr:colOff>
      <xdr:row>72</xdr:row>
      <xdr:rowOff>148990</xdr:rowOff>
    </xdr:to>
    <xdr:graphicFrame macro="">
      <xdr:nvGraphicFramePr>
        <xdr:cNvPr id="5" name="차트 4">
          <a:extLst>
            <a:ext uri="{FF2B5EF4-FFF2-40B4-BE49-F238E27FC236}">
              <a16:creationId xmlns:a16="http://schemas.microsoft.com/office/drawing/2014/main" id="{3B299A05-F7C4-4A58-B834-4CD73F283F3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163285</xdr:colOff>
      <xdr:row>41</xdr:row>
      <xdr:rowOff>176491</xdr:rowOff>
    </xdr:from>
    <xdr:to>
      <xdr:col>8</xdr:col>
      <xdr:colOff>961714</xdr:colOff>
      <xdr:row>57</xdr:row>
      <xdr:rowOff>163286</xdr:rowOff>
    </xdr:to>
    <xdr:graphicFrame macro="">
      <xdr:nvGraphicFramePr>
        <xdr:cNvPr id="6" name="차트 5">
          <a:extLst>
            <a:ext uri="{FF2B5EF4-FFF2-40B4-BE49-F238E27FC236}">
              <a16:creationId xmlns:a16="http://schemas.microsoft.com/office/drawing/2014/main" id="{01DDF0E0-BCB4-493D-8ED6-EE02FA620A1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0</xdr:col>
      <xdr:colOff>136071</xdr:colOff>
      <xdr:row>25</xdr:row>
      <xdr:rowOff>40821</xdr:rowOff>
    </xdr:from>
    <xdr:to>
      <xdr:col>8</xdr:col>
      <xdr:colOff>934500</xdr:colOff>
      <xdr:row>41</xdr:row>
      <xdr:rowOff>13607</xdr:rowOff>
    </xdr:to>
    <xdr:graphicFrame macro="">
      <xdr:nvGraphicFramePr>
        <xdr:cNvPr id="7" name="차트 6">
          <a:extLst>
            <a:ext uri="{FF2B5EF4-FFF2-40B4-BE49-F238E27FC236}">
              <a16:creationId xmlns:a16="http://schemas.microsoft.com/office/drawing/2014/main" id="{EE8E4C91-51D3-4CF7-90B3-D729B5E28D0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9</xdr:col>
      <xdr:colOff>312965</xdr:colOff>
      <xdr:row>25</xdr:row>
      <xdr:rowOff>40821</xdr:rowOff>
    </xdr:from>
    <xdr:to>
      <xdr:col>15</xdr:col>
      <xdr:colOff>948108</xdr:colOff>
      <xdr:row>41</xdr:row>
      <xdr:rowOff>40821</xdr:rowOff>
    </xdr:to>
    <xdr:graphicFrame macro="">
      <xdr:nvGraphicFramePr>
        <xdr:cNvPr id="8" name="차트 7">
          <a:extLst>
            <a:ext uri="{FF2B5EF4-FFF2-40B4-BE49-F238E27FC236}">
              <a16:creationId xmlns:a16="http://schemas.microsoft.com/office/drawing/2014/main" id="{9954A58C-98F7-4D71-8F21-0418A4243CF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16</xdr:col>
      <xdr:colOff>86590</xdr:colOff>
      <xdr:row>25</xdr:row>
      <xdr:rowOff>22512</xdr:rowOff>
    </xdr:from>
    <xdr:to>
      <xdr:col>24</xdr:col>
      <xdr:colOff>123018</xdr:colOff>
      <xdr:row>41</xdr:row>
      <xdr:rowOff>34637</xdr:rowOff>
    </xdr:to>
    <xdr:graphicFrame macro="">
      <xdr:nvGraphicFramePr>
        <xdr:cNvPr id="9" name="차트 8">
          <a:extLst>
            <a:ext uri="{FF2B5EF4-FFF2-40B4-BE49-F238E27FC236}">
              <a16:creationId xmlns:a16="http://schemas.microsoft.com/office/drawing/2014/main" id="{6A7765E9-6418-4BF7-8218-0A44B49C102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10</xdr:col>
      <xdr:colOff>985317</xdr:colOff>
      <xdr:row>25</xdr:row>
      <xdr:rowOff>144875</xdr:rowOff>
    </xdr:from>
    <xdr:to>
      <xdr:col>10</xdr:col>
      <xdr:colOff>988038</xdr:colOff>
      <xdr:row>38</xdr:row>
      <xdr:rowOff>559</xdr:rowOff>
    </xdr:to>
    <xdr:cxnSp macro="">
      <xdr:nvCxnSpPr>
        <xdr:cNvPr id="13" name="직선 연결선 12">
          <a:extLst>
            <a:ext uri="{FF2B5EF4-FFF2-40B4-BE49-F238E27FC236}">
              <a16:creationId xmlns:a16="http://schemas.microsoft.com/office/drawing/2014/main" id="{561FA3EF-67D0-409F-95A6-496864B6DE93}"/>
            </a:ext>
          </a:extLst>
        </xdr:cNvPr>
        <xdr:cNvCxnSpPr/>
      </xdr:nvCxnSpPr>
      <xdr:spPr>
        <a:xfrm flipH="1" flipV="1">
          <a:off x="9095174" y="5029839"/>
          <a:ext cx="2721" cy="2155291"/>
        </a:xfrm>
        <a:prstGeom prst="line">
          <a:avLst/>
        </a:prstGeom>
        <a:ln>
          <a:solidFill>
            <a:srgbClr val="5B6777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68838</xdr:colOff>
      <xdr:row>42</xdr:row>
      <xdr:rowOff>29615</xdr:rowOff>
    </xdr:from>
    <xdr:to>
      <xdr:col>3</xdr:col>
      <xdr:colOff>71559</xdr:colOff>
      <xdr:row>54</xdr:row>
      <xdr:rowOff>64593</xdr:rowOff>
    </xdr:to>
    <xdr:cxnSp macro="">
      <xdr:nvCxnSpPr>
        <xdr:cNvPr id="14" name="직선 연결선 13">
          <a:extLst>
            <a:ext uri="{FF2B5EF4-FFF2-40B4-BE49-F238E27FC236}">
              <a16:creationId xmlns:a16="http://schemas.microsoft.com/office/drawing/2014/main" id="{4D36AC0F-9192-4A89-A66D-944FAA16AA69}"/>
            </a:ext>
          </a:extLst>
        </xdr:cNvPr>
        <xdr:cNvCxnSpPr/>
      </xdr:nvCxnSpPr>
      <xdr:spPr>
        <a:xfrm flipH="1" flipV="1">
          <a:off x="1919409" y="7921758"/>
          <a:ext cx="2721" cy="2157692"/>
        </a:xfrm>
        <a:prstGeom prst="line">
          <a:avLst/>
        </a:prstGeom>
        <a:ln>
          <a:solidFill>
            <a:srgbClr val="5B6777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991722</xdr:colOff>
      <xdr:row>42</xdr:row>
      <xdr:rowOff>68036</xdr:rowOff>
    </xdr:from>
    <xdr:to>
      <xdr:col>10</xdr:col>
      <xdr:colOff>994443</xdr:colOff>
      <xdr:row>54</xdr:row>
      <xdr:rowOff>103014</xdr:rowOff>
    </xdr:to>
    <xdr:cxnSp macro="">
      <xdr:nvCxnSpPr>
        <xdr:cNvPr id="15" name="직선 연결선 14">
          <a:extLst>
            <a:ext uri="{FF2B5EF4-FFF2-40B4-BE49-F238E27FC236}">
              <a16:creationId xmlns:a16="http://schemas.microsoft.com/office/drawing/2014/main" id="{3399417C-AA63-45E3-8D98-FC545777BF40}"/>
            </a:ext>
          </a:extLst>
        </xdr:cNvPr>
        <xdr:cNvCxnSpPr/>
      </xdr:nvCxnSpPr>
      <xdr:spPr>
        <a:xfrm flipH="1" flipV="1">
          <a:off x="9101579" y="7960179"/>
          <a:ext cx="2721" cy="2157692"/>
        </a:xfrm>
        <a:prstGeom prst="line">
          <a:avLst/>
        </a:prstGeom>
        <a:ln>
          <a:solidFill>
            <a:srgbClr val="5B6777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90449</xdr:colOff>
      <xdr:row>58</xdr:row>
      <xdr:rowOff>122465</xdr:rowOff>
    </xdr:from>
    <xdr:to>
      <xdr:col>3</xdr:col>
      <xdr:colOff>93170</xdr:colOff>
      <xdr:row>70</xdr:row>
      <xdr:rowOff>157442</xdr:rowOff>
    </xdr:to>
    <xdr:cxnSp macro="">
      <xdr:nvCxnSpPr>
        <xdr:cNvPr id="16" name="직선 연결선 15">
          <a:extLst>
            <a:ext uri="{FF2B5EF4-FFF2-40B4-BE49-F238E27FC236}">
              <a16:creationId xmlns:a16="http://schemas.microsoft.com/office/drawing/2014/main" id="{31D407F6-09DB-4B3B-94EB-EBF7AEDD6BE8}"/>
            </a:ext>
          </a:extLst>
        </xdr:cNvPr>
        <xdr:cNvCxnSpPr/>
      </xdr:nvCxnSpPr>
      <xdr:spPr>
        <a:xfrm flipH="1" flipV="1">
          <a:off x="1941020" y="10844894"/>
          <a:ext cx="2721" cy="2157691"/>
        </a:xfrm>
        <a:prstGeom prst="line">
          <a:avLst/>
        </a:prstGeom>
        <a:ln>
          <a:solidFill>
            <a:srgbClr val="5B6777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17610</xdr:colOff>
      <xdr:row>58</xdr:row>
      <xdr:rowOff>136072</xdr:rowOff>
    </xdr:from>
    <xdr:to>
      <xdr:col>11</xdr:col>
      <xdr:colOff>20331</xdr:colOff>
      <xdr:row>70</xdr:row>
      <xdr:rowOff>171049</xdr:rowOff>
    </xdr:to>
    <xdr:cxnSp macro="">
      <xdr:nvCxnSpPr>
        <xdr:cNvPr id="17" name="직선 연결선 16">
          <a:extLst>
            <a:ext uri="{FF2B5EF4-FFF2-40B4-BE49-F238E27FC236}">
              <a16:creationId xmlns:a16="http://schemas.microsoft.com/office/drawing/2014/main" id="{15CE1C3E-6476-4977-81CD-B8AB01A04656}"/>
            </a:ext>
          </a:extLst>
        </xdr:cNvPr>
        <xdr:cNvCxnSpPr/>
      </xdr:nvCxnSpPr>
      <xdr:spPr>
        <a:xfrm flipH="1" flipV="1">
          <a:off x="9161610" y="10858501"/>
          <a:ext cx="2721" cy="2157691"/>
        </a:xfrm>
        <a:prstGeom prst="line">
          <a:avLst/>
        </a:prstGeom>
        <a:ln>
          <a:solidFill>
            <a:srgbClr val="5B6777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843644</xdr:colOff>
      <xdr:row>58</xdr:row>
      <xdr:rowOff>163286</xdr:rowOff>
    </xdr:from>
    <xdr:to>
      <xdr:col>17</xdr:col>
      <xdr:colOff>846365</xdr:colOff>
      <xdr:row>71</xdr:row>
      <xdr:rowOff>21371</xdr:rowOff>
    </xdr:to>
    <xdr:cxnSp macro="">
      <xdr:nvCxnSpPr>
        <xdr:cNvPr id="18" name="직선 연결선 17">
          <a:extLst>
            <a:ext uri="{FF2B5EF4-FFF2-40B4-BE49-F238E27FC236}">
              <a16:creationId xmlns:a16="http://schemas.microsoft.com/office/drawing/2014/main" id="{2A2DD0F4-A719-498C-9C84-C9E92DA948F9}"/>
            </a:ext>
          </a:extLst>
        </xdr:cNvPr>
        <xdr:cNvCxnSpPr/>
      </xdr:nvCxnSpPr>
      <xdr:spPr>
        <a:xfrm flipH="1" flipV="1">
          <a:off x="16192501" y="10885715"/>
          <a:ext cx="2721" cy="2157692"/>
        </a:xfrm>
        <a:prstGeom prst="line">
          <a:avLst/>
        </a:prstGeom>
        <a:ln>
          <a:solidFill>
            <a:srgbClr val="5B6777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101653</xdr:colOff>
      <xdr:row>41</xdr:row>
      <xdr:rowOff>168088</xdr:rowOff>
    </xdr:from>
    <xdr:to>
      <xdr:col>24</xdr:col>
      <xdr:colOff>138081</xdr:colOff>
      <xdr:row>57</xdr:row>
      <xdr:rowOff>134471</xdr:rowOff>
    </xdr:to>
    <xdr:graphicFrame macro="">
      <xdr:nvGraphicFramePr>
        <xdr:cNvPr id="19" name="차트 18">
          <a:extLst>
            <a:ext uri="{FF2B5EF4-FFF2-40B4-BE49-F238E27FC236}">
              <a16:creationId xmlns:a16="http://schemas.microsoft.com/office/drawing/2014/main" id="{08FD1FC6-4C26-44A9-80DE-EA37703C84C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17</xdr:col>
      <xdr:colOff>747111</xdr:colOff>
      <xdr:row>42</xdr:row>
      <xdr:rowOff>0</xdr:rowOff>
    </xdr:from>
    <xdr:to>
      <xdr:col>17</xdr:col>
      <xdr:colOff>747111</xdr:colOff>
      <xdr:row>55</xdr:row>
      <xdr:rowOff>141435</xdr:rowOff>
    </xdr:to>
    <xdr:cxnSp macro="">
      <xdr:nvCxnSpPr>
        <xdr:cNvPr id="20" name="직선 연결선 19">
          <a:extLst>
            <a:ext uri="{FF2B5EF4-FFF2-40B4-BE49-F238E27FC236}">
              <a16:creationId xmlns:a16="http://schemas.microsoft.com/office/drawing/2014/main" id="{26EFC794-4B7B-436E-B3CE-24CA16E3D8CE}"/>
            </a:ext>
          </a:extLst>
        </xdr:cNvPr>
        <xdr:cNvCxnSpPr/>
      </xdr:nvCxnSpPr>
      <xdr:spPr>
        <a:xfrm flipV="1">
          <a:off x="16095968" y="7892143"/>
          <a:ext cx="0" cy="2441042"/>
        </a:xfrm>
        <a:prstGeom prst="line">
          <a:avLst/>
        </a:prstGeom>
        <a:ln>
          <a:solidFill>
            <a:srgbClr val="5B6777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757998</xdr:colOff>
      <xdr:row>25</xdr:row>
      <xdr:rowOff>144875</xdr:rowOff>
    </xdr:from>
    <xdr:to>
      <xdr:col>17</xdr:col>
      <xdr:colOff>760719</xdr:colOff>
      <xdr:row>38</xdr:row>
      <xdr:rowOff>559</xdr:rowOff>
    </xdr:to>
    <xdr:cxnSp macro="">
      <xdr:nvCxnSpPr>
        <xdr:cNvPr id="21" name="직선 연결선 20">
          <a:extLst>
            <a:ext uri="{FF2B5EF4-FFF2-40B4-BE49-F238E27FC236}">
              <a16:creationId xmlns:a16="http://schemas.microsoft.com/office/drawing/2014/main" id="{17419DED-8202-4420-9311-B28A2173D63B}"/>
            </a:ext>
          </a:extLst>
        </xdr:cNvPr>
        <xdr:cNvCxnSpPr/>
      </xdr:nvCxnSpPr>
      <xdr:spPr>
        <a:xfrm flipH="1" flipV="1">
          <a:off x="16106855" y="5029839"/>
          <a:ext cx="2721" cy="2155291"/>
        </a:xfrm>
        <a:prstGeom prst="line">
          <a:avLst/>
        </a:prstGeom>
        <a:ln>
          <a:solidFill>
            <a:srgbClr val="5B6777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112058</xdr:colOff>
      <xdr:row>178</xdr:row>
      <xdr:rowOff>67235</xdr:rowOff>
    </xdr:from>
    <xdr:to>
      <xdr:col>7</xdr:col>
      <xdr:colOff>537882</xdr:colOff>
      <xdr:row>180</xdr:row>
      <xdr:rowOff>123265</xdr:rowOff>
    </xdr:to>
    <xdr:sp macro="" textlink="">
      <xdr:nvSpPr>
        <xdr:cNvPr id="23" name="직사각형 22">
          <a:extLst>
            <a:ext uri="{FF2B5EF4-FFF2-40B4-BE49-F238E27FC236}">
              <a16:creationId xmlns:a16="http://schemas.microsoft.com/office/drawing/2014/main" id="{95172DE2-FFD5-4519-AC1F-614BAF7C0F53}"/>
            </a:ext>
          </a:extLst>
        </xdr:cNvPr>
        <xdr:cNvSpPr/>
      </xdr:nvSpPr>
      <xdr:spPr>
        <a:xfrm>
          <a:off x="1293158" y="32995160"/>
          <a:ext cx="4607299" cy="417980"/>
        </a:xfrm>
        <a:prstGeom prst="rect">
          <a:avLst/>
        </a:prstGeom>
        <a:solidFill>
          <a:schemeClr val="accent3">
            <a:alpha val="92000"/>
          </a:schemeClr>
        </a:solidFill>
        <a:ln>
          <a:noFill/>
        </a:ln>
      </xdr:spPr>
      <xdr:style>
        <a:lnRef idx="2">
          <a:schemeClr val="accent3">
            <a:shade val="15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/>
            <a:t>GA </a:t>
          </a:r>
          <a:r>
            <a:rPr lang="ko-KR" altLang="en-US" sz="1100"/>
            <a:t>별도 태그 요청 필요</a:t>
          </a:r>
        </a:p>
      </xdr:txBody>
    </xdr:sp>
    <xdr:clientData/>
  </xdr:twoCellAnchor>
  <xdr:twoCellAnchor editAs="oneCell">
    <xdr:from>
      <xdr:col>0</xdr:col>
      <xdr:colOff>223427</xdr:colOff>
      <xdr:row>8</xdr:row>
      <xdr:rowOff>35277</xdr:rowOff>
    </xdr:from>
    <xdr:to>
      <xdr:col>7</xdr:col>
      <xdr:colOff>670278</xdr:colOff>
      <xdr:row>18</xdr:row>
      <xdr:rowOff>131047</xdr:rowOff>
    </xdr:to>
    <xdr:pic>
      <xdr:nvPicPr>
        <xdr:cNvPr id="11" name="그림 10">
          <a:extLst>
            <a:ext uri="{FF2B5EF4-FFF2-40B4-BE49-F238E27FC236}">
              <a16:creationId xmlns:a16="http://schemas.microsoft.com/office/drawing/2014/main" id="{209BD85C-5B17-15F8-539C-051E9B26E5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223427" y="1469907"/>
          <a:ext cx="5820832" cy="2141881"/>
        </a:xfrm>
        <a:prstGeom prst="rect">
          <a:avLst/>
        </a:prstGeom>
      </xdr:spPr>
    </xdr:pic>
    <xdr:clientData/>
  </xdr:twoCellAnchor>
</xdr:wsDr>
</file>

<file path=xl/drawings/drawing11.xml><?xml version="1.0" encoding="utf-8"?>
<c:userShapes xmlns:c="http://schemas.openxmlformats.org/drawingml/2006/chart">
  <cdr:relSizeAnchor xmlns:cdr="http://schemas.openxmlformats.org/drawingml/2006/chartDrawing">
    <cdr:from>
      <cdr:x>0.24074</cdr:x>
      <cdr:y>0.01782</cdr:y>
    </cdr:from>
    <cdr:to>
      <cdr:x>0.24119</cdr:x>
      <cdr:y>0.78758</cdr:y>
    </cdr:to>
    <cdr:cxnSp macro="">
      <cdr:nvCxnSpPr>
        <cdr:cNvPr id="2" name="직선 연결선 1">
          <a:extLst xmlns:a="http://schemas.openxmlformats.org/drawingml/2006/main">
            <a:ext uri="{FF2B5EF4-FFF2-40B4-BE49-F238E27FC236}">
              <a16:creationId xmlns:a16="http://schemas.microsoft.com/office/drawing/2014/main" id="{7B1D40FE-45FD-46CF-B370-5D0CA1F6AB91}"/>
            </a:ext>
          </a:extLst>
        </cdr:cNvPr>
        <cdr:cNvCxnSpPr/>
      </cdr:nvCxnSpPr>
      <cdr:spPr>
        <a:xfrm xmlns:a="http://schemas.openxmlformats.org/drawingml/2006/main" flipH="1" flipV="1">
          <a:off x="1463891" y="50640"/>
          <a:ext cx="2720" cy="2187266"/>
        </a:xfrm>
        <a:prstGeom xmlns:a="http://schemas.openxmlformats.org/drawingml/2006/main" prst="line">
          <a:avLst/>
        </a:prstGeom>
        <a:ln xmlns:a="http://schemas.openxmlformats.org/drawingml/2006/main">
          <a:solidFill>
            <a:srgbClr val="C00F41"/>
          </a:solidFill>
          <a:prstDash val="dash"/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0.99955</cdr:x>
      <cdr:y>0.11521</cdr:y>
    </cdr:from>
    <cdr:to>
      <cdr:x>1</cdr:x>
      <cdr:y>0.88497</cdr:y>
    </cdr:to>
    <cdr:cxnSp macro="">
      <cdr:nvCxnSpPr>
        <cdr:cNvPr id="3" name="직선 연결선 2">
          <a:extLst xmlns:a="http://schemas.openxmlformats.org/drawingml/2006/main">
            <a:ext uri="{FF2B5EF4-FFF2-40B4-BE49-F238E27FC236}">
              <a16:creationId xmlns:a16="http://schemas.microsoft.com/office/drawing/2014/main" id="{FD44EF4E-D76A-5DC9-488F-5C33498C812E}"/>
            </a:ext>
          </a:extLst>
        </cdr:cNvPr>
        <cdr:cNvCxnSpPr/>
      </cdr:nvCxnSpPr>
      <cdr:spPr>
        <a:xfrm xmlns:a="http://schemas.openxmlformats.org/drawingml/2006/main" flipH="1" flipV="1">
          <a:off x="6079673" y="322942"/>
          <a:ext cx="2721" cy="2157692"/>
        </a:xfrm>
        <a:prstGeom xmlns:a="http://schemas.openxmlformats.org/drawingml/2006/main" prst="line">
          <a:avLst/>
        </a:prstGeom>
        <a:ln xmlns:a="http://schemas.openxmlformats.org/drawingml/2006/main">
          <a:solidFill>
            <a:srgbClr val="C00F41"/>
          </a:solidFill>
          <a:prstDash val="dash"/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</c:userShapes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51722</xdr:colOff>
      <xdr:row>24</xdr:row>
      <xdr:rowOff>78441</xdr:rowOff>
    </xdr:from>
    <xdr:to>
      <xdr:col>9</xdr:col>
      <xdr:colOff>700472</xdr:colOff>
      <xdr:row>39</xdr:row>
      <xdr:rowOff>100853</xdr:rowOff>
    </xdr:to>
    <xdr:graphicFrame macro="">
      <xdr:nvGraphicFramePr>
        <xdr:cNvPr id="2" name="차트 1">
          <a:extLst>
            <a:ext uri="{FF2B5EF4-FFF2-40B4-BE49-F238E27FC236}">
              <a16:creationId xmlns:a16="http://schemas.microsoft.com/office/drawing/2014/main" id="{343BB0A1-D8EC-4208-8591-2D10AF57DA1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824126</xdr:colOff>
      <xdr:row>24</xdr:row>
      <xdr:rowOff>93457</xdr:rowOff>
    </xdr:from>
    <xdr:to>
      <xdr:col>16</xdr:col>
      <xdr:colOff>425126</xdr:colOff>
      <xdr:row>39</xdr:row>
      <xdr:rowOff>123265</xdr:rowOff>
    </xdr:to>
    <xdr:graphicFrame macro="">
      <xdr:nvGraphicFramePr>
        <xdr:cNvPr id="3" name="차트 2">
          <a:extLst>
            <a:ext uri="{FF2B5EF4-FFF2-40B4-BE49-F238E27FC236}">
              <a16:creationId xmlns:a16="http://schemas.microsoft.com/office/drawing/2014/main" id="{9F180285-C3E8-4E83-9816-04EB9454AC2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16</xdr:col>
      <xdr:colOff>579201</xdr:colOff>
      <xdr:row>24</xdr:row>
      <xdr:rowOff>93457</xdr:rowOff>
    </xdr:from>
    <xdr:to>
      <xdr:col>24</xdr:col>
      <xdr:colOff>615630</xdr:colOff>
      <xdr:row>39</xdr:row>
      <xdr:rowOff>134471</xdr:rowOff>
    </xdr:to>
    <xdr:graphicFrame macro="">
      <xdr:nvGraphicFramePr>
        <xdr:cNvPr id="4" name="차트 3">
          <a:extLst>
            <a:ext uri="{FF2B5EF4-FFF2-40B4-BE49-F238E27FC236}">
              <a16:creationId xmlns:a16="http://schemas.microsoft.com/office/drawing/2014/main" id="{AF52A1EC-DED7-4AF1-8F32-AEBDB5C172E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46005</xdr:colOff>
      <xdr:row>40</xdr:row>
      <xdr:rowOff>59840</xdr:rowOff>
    </xdr:from>
    <xdr:to>
      <xdr:col>9</xdr:col>
      <xdr:colOff>694755</xdr:colOff>
      <xdr:row>54</xdr:row>
      <xdr:rowOff>145676</xdr:rowOff>
    </xdr:to>
    <xdr:graphicFrame macro="">
      <xdr:nvGraphicFramePr>
        <xdr:cNvPr id="5" name="차트 4">
          <a:extLst>
            <a:ext uri="{FF2B5EF4-FFF2-40B4-BE49-F238E27FC236}">
              <a16:creationId xmlns:a16="http://schemas.microsoft.com/office/drawing/2014/main" id="{C411AD88-2731-4CC3-8BB9-BE1E37EC8DE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9</xdr:col>
      <xdr:colOff>824127</xdr:colOff>
      <xdr:row>40</xdr:row>
      <xdr:rowOff>93457</xdr:rowOff>
    </xdr:from>
    <xdr:to>
      <xdr:col>16</xdr:col>
      <xdr:colOff>425127</xdr:colOff>
      <xdr:row>54</xdr:row>
      <xdr:rowOff>156882</xdr:rowOff>
    </xdr:to>
    <xdr:graphicFrame macro="">
      <xdr:nvGraphicFramePr>
        <xdr:cNvPr id="6" name="차트 5">
          <a:extLst>
            <a:ext uri="{FF2B5EF4-FFF2-40B4-BE49-F238E27FC236}">
              <a16:creationId xmlns:a16="http://schemas.microsoft.com/office/drawing/2014/main" id="{FFF61700-BF22-4143-A2C5-645E4939726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</xdr:col>
      <xdr:colOff>54427</xdr:colOff>
      <xdr:row>56</xdr:row>
      <xdr:rowOff>0</xdr:rowOff>
    </xdr:from>
    <xdr:to>
      <xdr:col>9</xdr:col>
      <xdr:colOff>703177</xdr:colOff>
      <xdr:row>70</xdr:row>
      <xdr:rowOff>114450</xdr:rowOff>
    </xdr:to>
    <xdr:graphicFrame macro="">
      <xdr:nvGraphicFramePr>
        <xdr:cNvPr id="7" name="차트 6">
          <a:extLst>
            <a:ext uri="{FF2B5EF4-FFF2-40B4-BE49-F238E27FC236}">
              <a16:creationId xmlns:a16="http://schemas.microsoft.com/office/drawing/2014/main" id="{C8E5F7C2-2FBF-4B71-810C-9D956FA12BF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9</xdr:col>
      <xdr:colOff>796111</xdr:colOff>
      <xdr:row>55</xdr:row>
      <xdr:rowOff>154305</xdr:rowOff>
    </xdr:from>
    <xdr:to>
      <xdr:col>16</xdr:col>
      <xdr:colOff>397111</xdr:colOff>
      <xdr:row>70</xdr:row>
      <xdr:rowOff>156883</xdr:rowOff>
    </xdr:to>
    <xdr:graphicFrame macro="">
      <xdr:nvGraphicFramePr>
        <xdr:cNvPr id="8" name="차트 7">
          <a:extLst>
            <a:ext uri="{FF2B5EF4-FFF2-40B4-BE49-F238E27FC236}">
              <a16:creationId xmlns:a16="http://schemas.microsoft.com/office/drawing/2014/main" id="{2797245A-1B12-4D81-A5B0-00889432E5C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16</xdr:col>
      <xdr:colOff>532583</xdr:colOff>
      <xdr:row>55</xdr:row>
      <xdr:rowOff>154306</xdr:rowOff>
    </xdr:from>
    <xdr:to>
      <xdr:col>24</xdr:col>
      <xdr:colOff>569012</xdr:colOff>
      <xdr:row>70</xdr:row>
      <xdr:rowOff>112059</xdr:rowOff>
    </xdr:to>
    <xdr:graphicFrame macro="">
      <xdr:nvGraphicFramePr>
        <xdr:cNvPr id="9" name="차트 8">
          <a:extLst>
            <a:ext uri="{FF2B5EF4-FFF2-40B4-BE49-F238E27FC236}">
              <a16:creationId xmlns:a16="http://schemas.microsoft.com/office/drawing/2014/main" id="{06C4CA32-C655-484F-9BB2-0BC4345D35D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2</xdr:col>
      <xdr:colOff>0</xdr:colOff>
      <xdr:row>176</xdr:row>
      <xdr:rowOff>0</xdr:rowOff>
    </xdr:from>
    <xdr:to>
      <xdr:col>7</xdr:col>
      <xdr:colOff>504265</xdr:colOff>
      <xdr:row>177</xdr:row>
      <xdr:rowOff>168088</xdr:rowOff>
    </xdr:to>
    <xdr:sp macro="" textlink="">
      <xdr:nvSpPr>
        <xdr:cNvPr id="11" name="직사각형 10">
          <a:extLst>
            <a:ext uri="{FF2B5EF4-FFF2-40B4-BE49-F238E27FC236}">
              <a16:creationId xmlns:a16="http://schemas.microsoft.com/office/drawing/2014/main" id="{D631EF59-DD26-4475-ACB4-90E3A2254861}"/>
            </a:ext>
          </a:extLst>
        </xdr:cNvPr>
        <xdr:cNvSpPr/>
      </xdr:nvSpPr>
      <xdr:spPr>
        <a:xfrm>
          <a:off x="1304925" y="32413575"/>
          <a:ext cx="3942790" cy="349063"/>
        </a:xfrm>
        <a:prstGeom prst="rect">
          <a:avLst/>
        </a:prstGeom>
        <a:solidFill>
          <a:schemeClr val="accent3">
            <a:alpha val="92000"/>
          </a:schemeClr>
        </a:solidFill>
        <a:ln>
          <a:noFill/>
        </a:ln>
      </xdr:spPr>
      <xdr:style>
        <a:lnRef idx="2">
          <a:schemeClr val="accent3">
            <a:shade val="15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/>
            <a:t>GA </a:t>
          </a:r>
          <a:r>
            <a:rPr lang="ko-KR" altLang="en-US" sz="1100"/>
            <a:t>별도 태그 요청 필요</a:t>
          </a:r>
        </a:p>
      </xdr:txBody>
    </xdr:sp>
    <xdr:clientData/>
  </xdr:twoCellAnchor>
  <xdr:twoCellAnchor>
    <xdr:from>
      <xdr:col>16</xdr:col>
      <xdr:colOff>530679</xdr:colOff>
      <xdr:row>40</xdr:row>
      <xdr:rowOff>84364</xdr:rowOff>
    </xdr:from>
    <xdr:to>
      <xdr:col>24</xdr:col>
      <xdr:colOff>567108</xdr:colOff>
      <xdr:row>55</xdr:row>
      <xdr:rowOff>13608</xdr:rowOff>
    </xdr:to>
    <xdr:graphicFrame macro="">
      <xdr:nvGraphicFramePr>
        <xdr:cNvPr id="12" name="차트 11">
          <a:extLst>
            <a:ext uri="{FF2B5EF4-FFF2-40B4-BE49-F238E27FC236}">
              <a16:creationId xmlns:a16="http://schemas.microsoft.com/office/drawing/2014/main" id="{B4BAB20B-8162-E114-E263-84E69C63170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3</xdr:col>
      <xdr:colOff>95249</xdr:colOff>
      <xdr:row>56</xdr:row>
      <xdr:rowOff>13607</xdr:rowOff>
    </xdr:from>
    <xdr:to>
      <xdr:col>3</xdr:col>
      <xdr:colOff>95249</xdr:colOff>
      <xdr:row>67</xdr:row>
      <xdr:rowOff>58991</xdr:rowOff>
    </xdr:to>
    <xdr:cxnSp macro="">
      <xdr:nvCxnSpPr>
        <xdr:cNvPr id="14" name="직선 연결선 13">
          <a:extLst>
            <a:ext uri="{FF2B5EF4-FFF2-40B4-BE49-F238E27FC236}">
              <a16:creationId xmlns:a16="http://schemas.microsoft.com/office/drawing/2014/main" id="{2C153B21-EBDC-4F98-A1D6-6654AFD2A3DF}"/>
            </a:ext>
          </a:extLst>
        </xdr:cNvPr>
        <xdr:cNvCxnSpPr/>
      </xdr:nvCxnSpPr>
      <xdr:spPr>
        <a:xfrm flipV="1">
          <a:off x="2068285" y="10273393"/>
          <a:ext cx="0" cy="1991205"/>
        </a:xfrm>
        <a:prstGeom prst="line">
          <a:avLst/>
        </a:prstGeom>
        <a:ln>
          <a:solidFill>
            <a:srgbClr val="5B6777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503466</xdr:colOff>
      <xdr:row>56</xdr:row>
      <xdr:rowOff>13607</xdr:rowOff>
    </xdr:from>
    <xdr:to>
      <xdr:col>11</xdr:col>
      <xdr:colOff>503466</xdr:colOff>
      <xdr:row>67</xdr:row>
      <xdr:rowOff>58991</xdr:rowOff>
    </xdr:to>
    <xdr:cxnSp macro="">
      <xdr:nvCxnSpPr>
        <xdr:cNvPr id="15" name="직선 연결선 14">
          <a:extLst>
            <a:ext uri="{FF2B5EF4-FFF2-40B4-BE49-F238E27FC236}">
              <a16:creationId xmlns:a16="http://schemas.microsoft.com/office/drawing/2014/main" id="{B4FEB2B6-D1CC-AD5E-190C-72B41A070A96}"/>
            </a:ext>
          </a:extLst>
        </xdr:cNvPr>
        <xdr:cNvCxnSpPr/>
      </xdr:nvCxnSpPr>
      <xdr:spPr>
        <a:xfrm flipV="1">
          <a:off x="9021537" y="10273393"/>
          <a:ext cx="0" cy="1991205"/>
        </a:xfrm>
        <a:prstGeom prst="line">
          <a:avLst/>
        </a:prstGeom>
        <a:ln>
          <a:solidFill>
            <a:srgbClr val="5B6777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204108</xdr:colOff>
      <xdr:row>56</xdr:row>
      <xdr:rowOff>13607</xdr:rowOff>
    </xdr:from>
    <xdr:to>
      <xdr:col>18</xdr:col>
      <xdr:colOff>204108</xdr:colOff>
      <xdr:row>67</xdr:row>
      <xdr:rowOff>58991</xdr:rowOff>
    </xdr:to>
    <xdr:cxnSp macro="">
      <xdr:nvCxnSpPr>
        <xdr:cNvPr id="16" name="직선 연결선 15">
          <a:extLst>
            <a:ext uri="{FF2B5EF4-FFF2-40B4-BE49-F238E27FC236}">
              <a16:creationId xmlns:a16="http://schemas.microsoft.com/office/drawing/2014/main" id="{44B3CD55-8681-5524-E041-857D33CD0732}"/>
            </a:ext>
          </a:extLst>
        </xdr:cNvPr>
        <xdr:cNvCxnSpPr/>
      </xdr:nvCxnSpPr>
      <xdr:spPr>
        <a:xfrm flipV="1">
          <a:off x="12831537" y="10327821"/>
          <a:ext cx="0" cy="1991206"/>
        </a:xfrm>
        <a:prstGeom prst="line">
          <a:avLst/>
        </a:prstGeom>
        <a:ln>
          <a:solidFill>
            <a:srgbClr val="5B6777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54427</xdr:colOff>
      <xdr:row>40</xdr:row>
      <xdr:rowOff>40821</xdr:rowOff>
    </xdr:from>
    <xdr:to>
      <xdr:col>3</xdr:col>
      <xdr:colOff>54427</xdr:colOff>
      <xdr:row>51</xdr:row>
      <xdr:rowOff>86206</xdr:rowOff>
    </xdr:to>
    <xdr:cxnSp macro="">
      <xdr:nvCxnSpPr>
        <xdr:cNvPr id="17" name="직선 연결선 16">
          <a:extLst>
            <a:ext uri="{FF2B5EF4-FFF2-40B4-BE49-F238E27FC236}">
              <a16:creationId xmlns:a16="http://schemas.microsoft.com/office/drawing/2014/main" id="{2E41926A-C3F5-C409-615F-525CEB38DB9A}"/>
            </a:ext>
          </a:extLst>
        </xdr:cNvPr>
        <xdr:cNvCxnSpPr/>
      </xdr:nvCxnSpPr>
      <xdr:spPr>
        <a:xfrm flipV="1">
          <a:off x="2027463" y="7470321"/>
          <a:ext cx="0" cy="1991206"/>
        </a:xfrm>
        <a:prstGeom prst="line">
          <a:avLst/>
        </a:prstGeom>
        <a:ln>
          <a:solidFill>
            <a:srgbClr val="5B6777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421822</xdr:colOff>
      <xdr:row>40</xdr:row>
      <xdr:rowOff>40821</xdr:rowOff>
    </xdr:from>
    <xdr:to>
      <xdr:col>11</xdr:col>
      <xdr:colOff>421822</xdr:colOff>
      <xdr:row>51</xdr:row>
      <xdr:rowOff>86206</xdr:rowOff>
    </xdr:to>
    <xdr:cxnSp macro="">
      <xdr:nvCxnSpPr>
        <xdr:cNvPr id="18" name="직선 연결선 17">
          <a:extLst>
            <a:ext uri="{FF2B5EF4-FFF2-40B4-BE49-F238E27FC236}">
              <a16:creationId xmlns:a16="http://schemas.microsoft.com/office/drawing/2014/main" id="{CA39F122-528D-C998-951A-F343140CF5C8}"/>
            </a:ext>
          </a:extLst>
        </xdr:cNvPr>
        <xdr:cNvCxnSpPr/>
      </xdr:nvCxnSpPr>
      <xdr:spPr>
        <a:xfrm flipV="1">
          <a:off x="8939893" y="7470321"/>
          <a:ext cx="0" cy="1991206"/>
        </a:xfrm>
        <a:prstGeom prst="line">
          <a:avLst/>
        </a:prstGeom>
        <a:ln>
          <a:solidFill>
            <a:srgbClr val="5B6777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802821</xdr:colOff>
      <xdr:row>40</xdr:row>
      <xdr:rowOff>40821</xdr:rowOff>
    </xdr:from>
    <xdr:to>
      <xdr:col>17</xdr:col>
      <xdr:colOff>802821</xdr:colOff>
      <xdr:row>53</xdr:row>
      <xdr:rowOff>68035</xdr:rowOff>
    </xdr:to>
    <xdr:cxnSp macro="">
      <xdr:nvCxnSpPr>
        <xdr:cNvPr id="19" name="직선 연결선 18">
          <a:extLst>
            <a:ext uri="{FF2B5EF4-FFF2-40B4-BE49-F238E27FC236}">
              <a16:creationId xmlns:a16="http://schemas.microsoft.com/office/drawing/2014/main" id="{B28B879C-9859-9D40-7624-A41AF4ED8B31}"/>
            </a:ext>
          </a:extLst>
        </xdr:cNvPr>
        <xdr:cNvCxnSpPr/>
      </xdr:nvCxnSpPr>
      <xdr:spPr>
        <a:xfrm flipV="1">
          <a:off x="15525750" y="7470321"/>
          <a:ext cx="0" cy="2326821"/>
        </a:xfrm>
        <a:prstGeom prst="line">
          <a:avLst/>
        </a:prstGeom>
        <a:ln>
          <a:solidFill>
            <a:srgbClr val="5B6777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217712</xdr:colOff>
      <xdr:row>24</xdr:row>
      <xdr:rowOff>149678</xdr:rowOff>
    </xdr:from>
    <xdr:to>
      <xdr:col>18</xdr:col>
      <xdr:colOff>217712</xdr:colOff>
      <xdr:row>36</xdr:row>
      <xdr:rowOff>54428</xdr:rowOff>
    </xdr:to>
    <xdr:cxnSp macro="">
      <xdr:nvCxnSpPr>
        <xdr:cNvPr id="21" name="직선 연결선 20">
          <a:extLst>
            <a:ext uri="{FF2B5EF4-FFF2-40B4-BE49-F238E27FC236}">
              <a16:creationId xmlns:a16="http://schemas.microsoft.com/office/drawing/2014/main" id="{DAC4B147-ED0A-AF64-C455-9F8FF00FE6F0}"/>
            </a:ext>
          </a:extLst>
        </xdr:cNvPr>
        <xdr:cNvCxnSpPr/>
      </xdr:nvCxnSpPr>
      <xdr:spPr>
        <a:xfrm flipV="1">
          <a:off x="15974783" y="4748892"/>
          <a:ext cx="0" cy="2027465"/>
        </a:xfrm>
        <a:prstGeom prst="line">
          <a:avLst/>
        </a:prstGeom>
        <a:ln>
          <a:solidFill>
            <a:srgbClr val="5B6777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462643</xdr:colOff>
      <xdr:row>24</xdr:row>
      <xdr:rowOff>149678</xdr:rowOff>
    </xdr:from>
    <xdr:to>
      <xdr:col>11</xdr:col>
      <xdr:colOff>462643</xdr:colOff>
      <xdr:row>36</xdr:row>
      <xdr:rowOff>54428</xdr:rowOff>
    </xdr:to>
    <xdr:cxnSp macro="">
      <xdr:nvCxnSpPr>
        <xdr:cNvPr id="23" name="직선 연결선 22">
          <a:extLst>
            <a:ext uri="{FF2B5EF4-FFF2-40B4-BE49-F238E27FC236}">
              <a16:creationId xmlns:a16="http://schemas.microsoft.com/office/drawing/2014/main" id="{E0A9A473-4867-885E-A475-FB2DB36D1973}"/>
            </a:ext>
          </a:extLst>
        </xdr:cNvPr>
        <xdr:cNvCxnSpPr/>
      </xdr:nvCxnSpPr>
      <xdr:spPr>
        <a:xfrm flipV="1">
          <a:off x="8980714" y="4748892"/>
          <a:ext cx="0" cy="2027465"/>
        </a:xfrm>
        <a:prstGeom prst="line">
          <a:avLst/>
        </a:prstGeom>
        <a:ln>
          <a:solidFill>
            <a:srgbClr val="5B6777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639533</xdr:colOff>
      <xdr:row>24</xdr:row>
      <xdr:rowOff>149678</xdr:rowOff>
    </xdr:from>
    <xdr:to>
      <xdr:col>2</xdr:col>
      <xdr:colOff>639533</xdr:colOff>
      <xdr:row>36</xdr:row>
      <xdr:rowOff>54428</xdr:rowOff>
    </xdr:to>
    <xdr:cxnSp macro="">
      <xdr:nvCxnSpPr>
        <xdr:cNvPr id="24" name="직선 연결선 23">
          <a:extLst>
            <a:ext uri="{FF2B5EF4-FFF2-40B4-BE49-F238E27FC236}">
              <a16:creationId xmlns:a16="http://schemas.microsoft.com/office/drawing/2014/main" id="{5ED3E6D8-842E-4011-E9BD-95CB12FBF90C}"/>
            </a:ext>
          </a:extLst>
        </xdr:cNvPr>
        <xdr:cNvCxnSpPr/>
      </xdr:nvCxnSpPr>
      <xdr:spPr>
        <a:xfrm flipV="1">
          <a:off x="1945819" y="4748892"/>
          <a:ext cx="0" cy="2027465"/>
        </a:xfrm>
        <a:prstGeom prst="line">
          <a:avLst/>
        </a:prstGeom>
        <a:ln>
          <a:solidFill>
            <a:srgbClr val="5B6777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1</xdr:col>
      <xdr:colOff>1</xdr:colOff>
      <xdr:row>8</xdr:row>
      <xdr:rowOff>1</xdr:rowOff>
    </xdr:from>
    <xdr:to>
      <xdr:col>8</xdr:col>
      <xdr:colOff>1</xdr:colOff>
      <xdr:row>17</xdr:row>
      <xdr:rowOff>60739</xdr:rowOff>
    </xdr:to>
    <xdr:pic>
      <xdr:nvPicPr>
        <xdr:cNvPr id="13" name="그림 12">
          <a:extLst>
            <a:ext uri="{FF2B5EF4-FFF2-40B4-BE49-F238E27FC236}">
              <a16:creationId xmlns:a16="http://schemas.microsoft.com/office/drawing/2014/main" id="{14F1CCF9-60A4-6357-5B78-C53941B148C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257736" y="1456766"/>
          <a:ext cx="5188324" cy="1898502"/>
        </a:xfrm>
        <a:prstGeom prst="rect">
          <a:avLst/>
        </a:prstGeom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251252</xdr:colOff>
      <xdr:row>41</xdr:row>
      <xdr:rowOff>168424</xdr:rowOff>
    </xdr:from>
    <xdr:to>
      <xdr:col>15</xdr:col>
      <xdr:colOff>886395</xdr:colOff>
      <xdr:row>57</xdr:row>
      <xdr:rowOff>149679</xdr:rowOff>
    </xdr:to>
    <xdr:graphicFrame macro="">
      <xdr:nvGraphicFramePr>
        <xdr:cNvPr id="2" name="차트 1">
          <a:extLst>
            <a:ext uri="{FF2B5EF4-FFF2-40B4-BE49-F238E27FC236}">
              <a16:creationId xmlns:a16="http://schemas.microsoft.com/office/drawing/2014/main" id="{5AE5158B-9330-4621-8102-8228889B536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207644</xdr:colOff>
      <xdr:row>58</xdr:row>
      <xdr:rowOff>150942</xdr:rowOff>
    </xdr:from>
    <xdr:to>
      <xdr:col>8</xdr:col>
      <xdr:colOff>1006073</xdr:colOff>
      <xdr:row>72</xdr:row>
      <xdr:rowOff>122465</xdr:rowOff>
    </xdr:to>
    <xdr:graphicFrame macro="">
      <xdr:nvGraphicFramePr>
        <xdr:cNvPr id="3" name="차트 2">
          <a:extLst>
            <a:ext uri="{FF2B5EF4-FFF2-40B4-BE49-F238E27FC236}">
              <a16:creationId xmlns:a16="http://schemas.microsoft.com/office/drawing/2014/main" id="{A42EFDA8-01C5-44D0-9751-11B59DBAC31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228613</xdr:colOff>
      <xdr:row>58</xdr:row>
      <xdr:rowOff>131171</xdr:rowOff>
    </xdr:from>
    <xdr:to>
      <xdr:col>15</xdr:col>
      <xdr:colOff>863756</xdr:colOff>
      <xdr:row>72</xdr:row>
      <xdr:rowOff>109880</xdr:rowOff>
    </xdr:to>
    <xdr:graphicFrame macro="">
      <xdr:nvGraphicFramePr>
        <xdr:cNvPr id="4" name="차트 3">
          <a:extLst>
            <a:ext uri="{FF2B5EF4-FFF2-40B4-BE49-F238E27FC236}">
              <a16:creationId xmlns:a16="http://schemas.microsoft.com/office/drawing/2014/main" id="{6B7F9437-9996-43D4-BC94-AA92C9082D1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16</xdr:col>
      <xdr:colOff>87630</xdr:colOff>
      <xdr:row>58</xdr:row>
      <xdr:rowOff>122465</xdr:rowOff>
    </xdr:from>
    <xdr:to>
      <xdr:col>24</xdr:col>
      <xdr:colOff>124058</xdr:colOff>
      <xdr:row>72</xdr:row>
      <xdr:rowOff>148990</xdr:rowOff>
    </xdr:to>
    <xdr:graphicFrame macro="">
      <xdr:nvGraphicFramePr>
        <xdr:cNvPr id="5" name="차트 4">
          <a:extLst>
            <a:ext uri="{FF2B5EF4-FFF2-40B4-BE49-F238E27FC236}">
              <a16:creationId xmlns:a16="http://schemas.microsoft.com/office/drawing/2014/main" id="{4BC7734C-7E18-4CCF-BE0B-C7F377915A1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122464</xdr:colOff>
      <xdr:row>41</xdr:row>
      <xdr:rowOff>176491</xdr:rowOff>
    </xdr:from>
    <xdr:to>
      <xdr:col>8</xdr:col>
      <xdr:colOff>920893</xdr:colOff>
      <xdr:row>57</xdr:row>
      <xdr:rowOff>163286</xdr:rowOff>
    </xdr:to>
    <xdr:graphicFrame macro="">
      <xdr:nvGraphicFramePr>
        <xdr:cNvPr id="6" name="차트 5">
          <a:extLst>
            <a:ext uri="{FF2B5EF4-FFF2-40B4-BE49-F238E27FC236}">
              <a16:creationId xmlns:a16="http://schemas.microsoft.com/office/drawing/2014/main" id="{97BC7F36-07AB-4A00-BCED-B4F3531F53E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0</xdr:col>
      <xdr:colOff>136071</xdr:colOff>
      <xdr:row>25</xdr:row>
      <xdr:rowOff>40821</xdr:rowOff>
    </xdr:from>
    <xdr:to>
      <xdr:col>8</xdr:col>
      <xdr:colOff>934500</xdr:colOff>
      <xdr:row>41</xdr:row>
      <xdr:rowOff>13607</xdr:rowOff>
    </xdr:to>
    <xdr:graphicFrame macro="">
      <xdr:nvGraphicFramePr>
        <xdr:cNvPr id="7" name="차트 6">
          <a:extLst>
            <a:ext uri="{FF2B5EF4-FFF2-40B4-BE49-F238E27FC236}">
              <a16:creationId xmlns:a16="http://schemas.microsoft.com/office/drawing/2014/main" id="{1709D427-6393-4A08-8FF8-0F7E9AD2C6B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9</xdr:col>
      <xdr:colOff>217716</xdr:colOff>
      <xdr:row>25</xdr:row>
      <xdr:rowOff>40821</xdr:rowOff>
    </xdr:from>
    <xdr:to>
      <xdr:col>15</xdr:col>
      <xdr:colOff>852859</xdr:colOff>
      <xdr:row>41</xdr:row>
      <xdr:rowOff>40821</xdr:rowOff>
    </xdr:to>
    <xdr:graphicFrame macro="">
      <xdr:nvGraphicFramePr>
        <xdr:cNvPr id="8" name="차트 7">
          <a:extLst>
            <a:ext uri="{FF2B5EF4-FFF2-40B4-BE49-F238E27FC236}">
              <a16:creationId xmlns:a16="http://schemas.microsoft.com/office/drawing/2014/main" id="{9369C345-D111-46D7-A9DB-BA7EE5AA6C2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16</xdr:col>
      <xdr:colOff>4947</xdr:colOff>
      <xdr:row>25</xdr:row>
      <xdr:rowOff>22512</xdr:rowOff>
    </xdr:from>
    <xdr:to>
      <xdr:col>24</xdr:col>
      <xdr:colOff>41375</xdr:colOff>
      <xdr:row>41</xdr:row>
      <xdr:rowOff>34637</xdr:rowOff>
    </xdr:to>
    <xdr:graphicFrame macro="">
      <xdr:nvGraphicFramePr>
        <xdr:cNvPr id="9" name="차트 8">
          <a:extLst>
            <a:ext uri="{FF2B5EF4-FFF2-40B4-BE49-F238E27FC236}">
              <a16:creationId xmlns:a16="http://schemas.microsoft.com/office/drawing/2014/main" id="{61BBE446-0461-42FE-B440-0E30D9B39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10</xdr:col>
      <xdr:colOff>903674</xdr:colOff>
      <xdr:row>25</xdr:row>
      <xdr:rowOff>144875</xdr:rowOff>
    </xdr:from>
    <xdr:to>
      <xdr:col>10</xdr:col>
      <xdr:colOff>906395</xdr:colOff>
      <xdr:row>38</xdr:row>
      <xdr:rowOff>559</xdr:rowOff>
    </xdr:to>
    <xdr:cxnSp macro="">
      <xdr:nvCxnSpPr>
        <xdr:cNvPr id="13" name="직선 연결선 12">
          <a:extLst>
            <a:ext uri="{FF2B5EF4-FFF2-40B4-BE49-F238E27FC236}">
              <a16:creationId xmlns:a16="http://schemas.microsoft.com/office/drawing/2014/main" id="{969BB9CD-C4C9-4782-BD9E-463490582A5A}"/>
            </a:ext>
          </a:extLst>
        </xdr:cNvPr>
        <xdr:cNvCxnSpPr/>
      </xdr:nvCxnSpPr>
      <xdr:spPr>
        <a:xfrm flipH="1" flipV="1">
          <a:off x="9013531" y="5029839"/>
          <a:ext cx="2721" cy="2155291"/>
        </a:xfrm>
        <a:prstGeom prst="line">
          <a:avLst/>
        </a:prstGeom>
        <a:ln>
          <a:solidFill>
            <a:srgbClr val="5B6777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613124</xdr:colOff>
      <xdr:row>42</xdr:row>
      <xdr:rowOff>29615</xdr:rowOff>
    </xdr:from>
    <xdr:to>
      <xdr:col>2</xdr:col>
      <xdr:colOff>615845</xdr:colOff>
      <xdr:row>54</xdr:row>
      <xdr:rowOff>64593</xdr:rowOff>
    </xdr:to>
    <xdr:cxnSp macro="">
      <xdr:nvCxnSpPr>
        <xdr:cNvPr id="14" name="직선 연결선 13">
          <a:extLst>
            <a:ext uri="{FF2B5EF4-FFF2-40B4-BE49-F238E27FC236}">
              <a16:creationId xmlns:a16="http://schemas.microsoft.com/office/drawing/2014/main" id="{5A5B065F-FCEE-457A-9354-72CDBD8AFC2D}"/>
            </a:ext>
          </a:extLst>
        </xdr:cNvPr>
        <xdr:cNvCxnSpPr/>
      </xdr:nvCxnSpPr>
      <xdr:spPr>
        <a:xfrm flipH="1" flipV="1">
          <a:off x="1794224" y="8068715"/>
          <a:ext cx="2721" cy="2206678"/>
        </a:xfrm>
        <a:prstGeom prst="line">
          <a:avLst/>
        </a:prstGeom>
        <a:ln>
          <a:solidFill>
            <a:srgbClr val="5B6777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910079</xdr:colOff>
      <xdr:row>42</xdr:row>
      <xdr:rowOff>68036</xdr:rowOff>
    </xdr:from>
    <xdr:to>
      <xdr:col>10</xdr:col>
      <xdr:colOff>912800</xdr:colOff>
      <xdr:row>54</xdr:row>
      <xdr:rowOff>103014</xdr:rowOff>
    </xdr:to>
    <xdr:cxnSp macro="">
      <xdr:nvCxnSpPr>
        <xdr:cNvPr id="15" name="직선 연결선 14">
          <a:extLst>
            <a:ext uri="{FF2B5EF4-FFF2-40B4-BE49-F238E27FC236}">
              <a16:creationId xmlns:a16="http://schemas.microsoft.com/office/drawing/2014/main" id="{6DF2ED12-8288-4A55-BAA3-4697CE24591F}"/>
            </a:ext>
          </a:extLst>
        </xdr:cNvPr>
        <xdr:cNvCxnSpPr/>
      </xdr:nvCxnSpPr>
      <xdr:spPr>
        <a:xfrm flipH="1" flipV="1">
          <a:off x="9019936" y="7960179"/>
          <a:ext cx="2721" cy="2157692"/>
        </a:xfrm>
        <a:prstGeom prst="line">
          <a:avLst/>
        </a:prstGeom>
        <a:ln>
          <a:solidFill>
            <a:srgbClr val="5B6777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90449</xdr:colOff>
      <xdr:row>58</xdr:row>
      <xdr:rowOff>122465</xdr:rowOff>
    </xdr:from>
    <xdr:to>
      <xdr:col>3</xdr:col>
      <xdr:colOff>93170</xdr:colOff>
      <xdr:row>70</xdr:row>
      <xdr:rowOff>157442</xdr:rowOff>
    </xdr:to>
    <xdr:cxnSp macro="">
      <xdr:nvCxnSpPr>
        <xdr:cNvPr id="16" name="직선 연결선 15">
          <a:extLst>
            <a:ext uri="{FF2B5EF4-FFF2-40B4-BE49-F238E27FC236}">
              <a16:creationId xmlns:a16="http://schemas.microsoft.com/office/drawing/2014/main" id="{76E2FF7A-5CF1-463D-8D71-53E38869D18D}"/>
            </a:ext>
          </a:extLst>
        </xdr:cNvPr>
        <xdr:cNvCxnSpPr/>
      </xdr:nvCxnSpPr>
      <xdr:spPr>
        <a:xfrm flipH="1" flipV="1">
          <a:off x="1941020" y="10844894"/>
          <a:ext cx="2721" cy="2157691"/>
        </a:xfrm>
        <a:prstGeom prst="line">
          <a:avLst/>
        </a:prstGeom>
        <a:ln>
          <a:solidFill>
            <a:srgbClr val="5B6777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970110</xdr:colOff>
      <xdr:row>58</xdr:row>
      <xdr:rowOff>136072</xdr:rowOff>
    </xdr:from>
    <xdr:to>
      <xdr:col>10</xdr:col>
      <xdr:colOff>972831</xdr:colOff>
      <xdr:row>70</xdr:row>
      <xdr:rowOff>171049</xdr:rowOff>
    </xdr:to>
    <xdr:cxnSp macro="">
      <xdr:nvCxnSpPr>
        <xdr:cNvPr id="17" name="직선 연결선 16">
          <a:extLst>
            <a:ext uri="{FF2B5EF4-FFF2-40B4-BE49-F238E27FC236}">
              <a16:creationId xmlns:a16="http://schemas.microsoft.com/office/drawing/2014/main" id="{43DB192F-DDC3-4DCF-B41A-31689F1A1E2E}"/>
            </a:ext>
          </a:extLst>
        </xdr:cNvPr>
        <xdr:cNvCxnSpPr/>
      </xdr:nvCxnSpPr>
      <xdr:spPr>
        <a:xfrm flipH="1" flipV="1">
          <a:off x="9079967" y="10858501"/>
          <a:ext cx="2721" cy="2157691"/>
        </a:xfrm>
        <a:prstGeom prst="line">
          <a:avLst/>
        </a:prstGeom>
        <a:ln>
          <a:solidFill>
            <a:srgbClr val="5B6777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734788</xdr:colOff>
      <xdr:row>58</xdr:row>
      <xdr:rowOff>163286</xdr:rowOff>
    </xdr:from>
    <xdr:to>
      <xdr:col>17</xdr:col>
      <xdr:colOff>737509</xdr:colOff>
      <xdr:row>71</xdr:row>
      <xdr:rowOff>21371</xdr:rowOff>
    </xdr:to>
    <xdr:cxnSp macro="">
      <xdr:nvCxnSpPr>
        <xdr:cNvPr id="18" name="직선 연결선 17">
          <a:extLst>
            <a:ext uri="{FF2B5EF4-FFF2-40B4-BE49-F238E27FC236}">
              <a16:creationId xmlns:a16="http://schemas.microsoft.com/office/drawing/2014/main" id="{557A550C-AA67-4A70-9344-058D8FF3506B}"/>
            </a:ext>
          </a:extLst>
        </xdr:cNvPr>
        <xdr:cNvCxnSpPr/>
      </xdr:nvCxnSpPr>
      <xdr:spPr>
        <a:xfrm flipH="1" flipV="1">
          <a:off x="16083645" y="10885715"/>
          <a:ext cx="2721" cy="2157692"/>
        </a:xfrm>
        <a:prstGeom prst="line">
          <a:avLst/>
        </a:prstGeom>
        <a:ln>
          <a:solidFill>
            <a:srgbClr val="5B6777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20010</xdr:colOff>
      <xdr:row>41</xdr:row>
      <xdr:rowOff>168088</xdr:rowOff>
    </xdr:from>
    <xdr:to>
      <xdr:col>24</xdr:col>
      <xdr:colOff>56438</xdr:colOff>
      <xdr:row>57</xdr:row>
      <xdr:rowOff>134471</xdr:rowOff>
    </xdr:to>
    <xdr:graphicFrame macro="">
      <xdr:nvGraphicFramePr>
        <xdr:cNvPr id="19" name="차트 18">
          <a:extLst>
            <a:ext uri="{FF2B5EF4-FFF2-40B4-BE49-F238E27FC236}">
              <a16:creationId xmlns:a16="http://schemas.microsoft.com/office/drawing/2014/main" id="{06C2E7AA-0CF4-40B3-85DE-5A29329B064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17</xdr:col>
      <xdr:colOff>651862</xdr:colOff>
      <xdr:row>42</xdr:row>
      <xdr:rowOff>0</xdr:rowOff>
    </xdr:from>
    <xdr:to>
      <xdr:col>17</xdr:col>
      <xdr:colOff>651862</xdr:colOff>
      <xdr:row>55</xdr:row>
      <xdr:rowOff>141435</xdr:rowOff>
    </xdr:to>
    <xdr:cxnSp macro="">
      <xdr:nvCxnSpPr>
        <xdr:cNvPr id="20" name="직선 연결선 19">
          <a:extLst>
            <a:ext uri="{FF2B5EF4-FFF2-40B4-BE49-F238E27FC236}">
              <a16:creationId xmlns:a16="http://schemas.microsoft.com/office/drawing/2014/main" id="{6ED6FD6E-C1FC-44FB-889A-E60C9530E63A}"/>
            </a:ext>
          </a:extLst>
        </xdr:cNvPr>
        <xdr:cNvCxnSpPr/>
      </xdr:nvCxnSpPr>
      <xdr:spPr>
        <a:xfrm flipV="1">
          <a:off x="16000719" y="7892143"/>
          <a:ext cx="0" cy="2441042"/>
        </a:xfrm>
        <a:prstGeom prst="line">
          <a:avLst/>
        </a:prstGeom>
        <a:ln>
          <a:solidFill>
            <a:srgbClr val="5B6777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662749</xdr:colOff>
      <xdr:row>25</xdr:row>
      <xdr:rowOff>144875</xdr:rowOff>
    </xdr:from>
    <xdr:to>
      <xdr:col>17</xdr:col>
      <xdr:colOff>665470</xdr:colOff>
      <xdr:row>38</xdr:row>
      <xdr:rowOff>559</xdr:rowOff>
    </xdr:to>
    <xdr:cxnSp macro="">
      <xdr:nvCxnSpPr>
        <xdr:cNvPr id="21" name="직선 연결선 20">
          <a:extLst>
            <a:ext uri="{FF2B5EF4-FFF2-40B4-BE49-F238E27FC236}">
              <a16:creationId xmlns:a16="http://schemas.microsoft.com/office/drawing/2014/main" id="{786C24DC-F17E-4983-9D20-833D15989701}"/>
            </a:ext>
          </a:extLst>
        </xdr:cNvPr>
        <xdr:cNvCxnSpPr/>
      </xdr:nvCxnSpPr>
      <xdr:spPr>
        <a:xfrm flipH="1" flipV="1">
          <a:off x="16011606" y="5029839"/>
          <a:ext cx="2721" cy="2155291"/>
        </a:xfrm>
        <a:prstGeom prst="line">
          <a:avLst/>
        </a:prstGeom>
        <a:ln>
          <a:solidFill>
            <a:srgbClr val="5B6777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112058</xdr:colOff>
      <xdr:row>178</xdr:row>
      <xdr:rowOff>67235</xdr:rowOff>
    </xdr:from>
    <xdr:to>
      <xdr:col>7</xdr:col>
      <xdr:colOff>537882</xdr:colOff>
      <xdr:row>180</xdr:row>
      <xdr:rowOff>123265</xdr:rowOff>
    </xdr:to>
    <xdr:sp macro="" textlink="">
      <xdr:nvSpPr>
        <xdr:cNvPr id="23" name="직사각형 22">
          <a:extLst>
            <a:ext uri="{FF2B5EF4-FFF2-40B4-BE49-F238E27FC236}">
              <a16:creationId xmlns:a16="http://schemas.microsoft.com/office/drawing/2014/main" id="{EF82F54D-4364-41F6-A7E6-B24E8113E3B6}"/>
            </a:ext>
          </a:extLst>
        </xdr:cNvPr>
        <xdr:cNvSpPr/>
      </xdr:nvSpPr>
      <xdr:spPr>
        <a:xfrm>
          <a:off x="1293158" y="32995160"/>
          <a:ext cx="4607299" cy="417980"/>
        </a:xfrm>
        <a:prstGeom prst="rect">
          <a:avLst/>
        </a:prstGeom>
        <a:solidFill>
          <a:schemeClr val="accent3">
            <a:alpha val="92000"/>
          </a:schemeClr>
        </a:solidFill>
        <a:ln>
          <a:noFill/>
        </a:ln>
      </xdr:spPr>
      <xdr:style>
        <a:lnRef idx="2">
          <a:schemeClr val="accent3">
            <a:shade val="15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/>
            <a:t>GA </a:t>
          </a:r>
          <a:r>
            <a:rPr lang="ko-KR" altLang="en-US" sz="1100"/>
            <a:t>별도 태그 요청 필요</a:t>
          </a:r>
        </a:p>
      </xdr:txBody>
    </xdr:sp>
    <xdr:clientData/>
  </xdr:twoCellAnchor>
  <xdr:twoCellAnchor editAs="oneCell">
    <xdr:from>
      <xdr:col>1</xdr:col>
      <xdr:colOff>0</xdr:colOff>
      <xdr:row>8</xdr:row>
      <xdr:rowOff>1</xdr:rowOff>
    </xdr:from>
    <xdr:to>
      <xdr:col>7</xdr:col>
      <xdr:colOff>560294</xdr:colOff>
      <xdr:row>18</xdr:row>
      <xdr:rowOff>1361</xdr:rowOff>
    </xdr:to>
    <xdr:pic>
      <xdr:nvPicPr>
        <xdr:cNvPr id="10" name="그림 9">
          <a:extLst>
            <a:ext uri="{FF2B5EF4-FFF2-40B4-BE49-F238E27FC236}">
              <a16:creationId xmlns:a16="http://schemas.microsoft.com/office/drawing/2014/main" id="{91921EA2-64F5-AF94-0C11-4391D3832FB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257735" y="1456766"/>
          <a:ext cx="5670177" cy="2063242"/>
        </a:xfrm>
        <a:prstGeom prst="rect">
          <a:avLst/>
        </a:prstGeom>
      </xdr:spPr>
    </xdr:pic>
    <xdr:clientData/>
  </xdr:twoCellAnchor>
</xdr:wsDr>
</file>

<file path=xl/drawings/drawing14.xml><?xml version="1.0" encoding="utf-8"?>
<c:userShapes xmlns:c="http://schemas.openxmlformats.org/drawingml/2006/chart">
  <cdr:relSizeAnchor xmlns:cdr="http://schemas.openxmlformats.org/drawingml/2006/chartDrawing">
    <cdr:from>
      <cdr:x>0.24074</cdr:x>
      <cdr:y>0.01782</cdr:y>
    </cdr:from>
    <cdr:to>
      <cdr:x>0.24119</cdr:x>
      <cdr:y>0.78758</cdr:y>
    </cdr:to>
    <cdr:cxnSp macro="">
      <cdr:nvCxnSpPr>
        <cdr:cNvPr id="2" name="직선 연결선 1">
          <a:extLst xmlns:a="http://schemas.openxmlformats.org/drawingml/2006/main">
            <a:ext uri="{FF2B5EF4-FFF2-40B4-BE49-F238E27FC236}">
              <a16:creationId xmlns:a16="http://schemas.microsoft.com/office/drawing/2014/main" id="{7B1D40FE-45FD-46CF-B370-5D0CA1F6AB91}"/>
            </a:ext>
          </a:extLst>
        </cdr:cNvPr>
        <cdr:cNvCxnSpPr/>
      </cdr:nvCxnSpPr>
      <cdr:spPr>
        <a:xfrm xmlns:a="http://schemas.openxmlformats.org/drawingml/2006/main" flipH="1" flipV="1">
          <a:off x="1463891" y="50640"/>
          <a:ext cx="2720" cy="2187266"/>
        </a:xfrm>
        <a:prstGeom xmlns:a="http://schemas.openxmlformats.org/drawingml/2006/main" prst="line">
          <a:avLst/>
        </a:prstGeom>
        <a:ln xmlns:a="http://schemas.openxmlformats.org/drawingml/2006/main">
          <a:solidFill>
            <a:srgbClr val="C00F41"/>
          </a:solidFill>
          <a:prstDash val="dash"/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0.99955</cdr:x>
      <cdr:y>0.11521</cdr:y>
    </cdr:from>
    <cdr:to>
      <cdr:x>1</cdr:x>
      <cdr:y>0.88497</cdr:y>
    </cdr:to>
    <cdr:cxnSp macro="">
      <cdr:nvCxnSpPr>
        <cdr:cNvPr id="3" name="직선 연결선 2">
          <a:extLst xmlns:a="http://schemas.openxmlformats.org/drawingml/2006/main">
            <a:ext uri="{FF2B5EF4-FFF2-40B4-BE49-F238E27FC236}">
              <a16:creationId xmlns:a16="http://schemas.microsoft.com/office/drawing/2014/main" id="{FD44EF4E-D76A-5DC9-488F-5C33498C812E}"/>
            </a:ext>
          </a:extLst>
        </cdr:cNvPr>
        <cdr:cNvCxnSpPr/>
      </cdr:nvCxnSpPr>
      <cdr:spPr>
        <a:xfrm xmlns:a="http://schemas.openxmlformats.org/drawingml/2006/main" flipH="1" flipV="1">
          <a:off x="6079673" y="322942"/>
          <a:ext cx="2721" cy="2157692"/>
        </a:xfrm>
        <a:prstGeom xmlns:a="http://schemas.openxmlformats.org/drawingml/2006/main" prst="line">
          <a:avLst/>
        </a:prstGeom>
        <a:ln xmlns:a="http://schemas.openxmlformats.org/drawingml/2006/main">
          <a:solidFill>
            <a:srgbClr val="C00F41"/>
          </a:solidFill>
          <a:prstDash val="dash"/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</c:userShapes>
</file>

<file path=xl/drawings/drawing1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255829</xdr:colOff>
      <xdr:row>24</xdr:row>
      <xdr:rowOff>78441</xdr:rowOff>
    </xdr:from>
    <xdr:to>
      <xdr:col>9</xdr:col>
      <xdr:colOff>646043</xdr:colOff>
      <xdr:row>39</xdr:row>
      <xdr:rowOff>100853</xdr:rowOff>
    </xdr:to>
    <xdr:graphicFrame macro="">
      <xdr:nvGraphicFramePr>
        <xdr:cNvPr id="2" name="차트 1">
          <a:extLst>
            <a:ext uri="{FF2B5EF4-FFF2-40B4-BE49-F238E27FC236}">
              <a16:creationId xmlns:a16="http://schemas.microsoft.com/office/drawing/2014/main" id="{BCC4B6E3-00F3-4B9A-A223-BA7C931FC7F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810521</xdr:colOff>
      <xdr:row>24</xdr:row>
      <xdr:rowOff>93457</xdr:rowOff>
    </xdr:from>
    <xdr:to>
      <xdr:col>16</xdr:col>
      <xdr:colOff>411521</xdr:colOff>
      <xdr:row>39</xdr:row>
      <xdr:rowOff>123265</xdr:rowOff>
    </xdr:to>
    <xdr:graphicFrame macro="">
      <xdr:nvGraphicFramePr>
        <xdr:cNvPr id="3" name="차트 2">
          <a:extLst>
            <a:ext uri="{FF2B5EF4-FFF2-40B4-BE49-F238E27FC236}">
              <a16:creationId xmlns:a16="http://schemas.microsoft.com/office/drawing/2014/main" id="{EBAD92D4-D337-4C2E-9D13-A2DF83325CE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16</xdr:col>
      <xdr:colOff>674449</xdr:colOff>
      <xdr:row>24</xdr:row>
      <xdr:rowOff>93457</xdr:rowOff>
    </xdr:from>
    <xdr:to>
      <xdr:col>25</xdr:col>
      <xdr:colOff>44128</xdr:colOff>
      <xdr:row>39</xdr:row>
      <xdr:rowOff>134471</xdr:rowOff>
    </xdr:to>
    <xdr:graphicFrame macro="">
      <xdr:nvGraphicFramePr>
        <xdr:cNvPr id="4" name="차트 3">
          <a:extLst>
            <a:ext uri="{FF2B5EF4-FFF2-40B4-BE49-F238E27FC236}">
              <a16:creationId xmlns:a16="http://schemas.microsoft.com/office/drawing/2014/main" id="{045D79A9-0956-47CF-B0C4-CAB7FA070FE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250114</xdr:colOff>
      <xdr:row>40</xdr:row>
      <xdr:rowOff>59840</xdr:rowOff>
    </xdr:from>
    <xdr:to>
      <xdr:col>9</xdr:col>
      <xdr:colOff>640328</xdr:colOff>
      <xdr:row>54</xdr:row>
      <xdr:rowOff>145676</xdr:rowOff>
    </xdr:to>
    <xdr:graphicFrame macro="">
      <xdr:nvGraphicFramePr>
        <xdr:cNvPr id="5" name="차트 4">
          <a:extLst>
            <a:ext uri="{FF2B5EF4-FFF2-40B4-BE49-F238E27FC236}">
              <a16:creationId xmlns:a16="http://schemas.microsoft.com/office/drawing/2014/main" id="{5A699E5A-568E-44A2-A560-4CB2A756990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9</xdr:col>
      <xdr:colOff>810522</xdr:colOff>
      <xdr:row>40</xdr:row>
      <xdr:rowOff>93457</xdr:rowOff>
    </xdr:from>
    <xdr:to>
      <xdr:col>16</xdr:col>
      <xdr:colOff>411522</xdr:colOff>
      <xdr:row>54</xdr:row>
      <xdr:rowOff>156882</xdr:rowOff>
    </xdr:to>
    <xdr:graphicFrame macro="">
      <xdr:nvGraphicFramePr>
        <xdr:cNvPr id="6" name="차트 5">
          <a:extLst>
            <a:ext uri="{FF2B5EF4-FFF2-40B4-BE49-F238E27FC236}">
              <a16:creationId xmlns:a16="http://schemas.microsoft.com/office/drawing/2014/main" id="{6F78B75D-159D-499F-A309-3EE38513292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</xdr:col>
      <xdr:colOff>0</xdr:colOff>
      <xdr:row>56</xdr:row>
      <xdr:rowOff>0</xdr:rowOff>
    </xdr:from>
    <xdr:to>
      <xdr:col>9</xdr:col>
      <xdr:colOff>648750</xdr:colOff>
      <xdr:row>70</xdr:row>
      <xdr:rowOff>114450</xdr:rowOff>
    </xdr:to>
    <xdr:graphicFrame macro="">
      <xdr:nvGraphicFramePr>
        <xdr:cNvPr id="7" name="차트 6">
          <a:extLst>
            <a:ext uri="{FF2B5EF4-FFF2-40B4-BE49-F238E27FC236}">
              <a16:creationId xmlns:a16="http://schemas.microsoft.com/office/drawing/2014/main" id="{60E57EB0-D01B-435E-9554-ADBE7586703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9</xdr:col>
      <xdr:colOff>782506</xdr:colOff>
      <xdr:row>55</xdr:row>
      <xdr:rowOff>154305</xdr:rowOff>
    </xdr:from>
    <xdr:to>
      <xdr:col>16</xdr:col>
      <xdr:colOff>383506</xdr:colOff>
      <xdr:row>70</xdr:row>
      <xdr:rowOff>156883</xdr:rowOff>
    </xdr:to>
    <xdr:graphicFrame macro="">
      <xdr:nvGraphicFramePr>
        <xdr:cNvPr id="8" name="차트 7">
          <a:extLst>
            <a:ext uri="{FF2B5EF4-FFF2-40B4-BE49-F238E27FC236}">
              <a16:creationId xmlns:a16="http://schemas.microsoft.com/office/drawing/2014/main" id="{DC338C78-D692-4397-AA42-61B66C11394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16</xdr:col>
      <xdr:colOff>655046</xdr:colOff>
      <xdr:row>55</xdr:row>
      <xdr:rowOff>154306</xdr:rowOff>
    </xdr:from>
    <xdr:to>
      <xdr:col>25</xdr:col>
      <xdr:colOff>24725</xdr:colOff>
      <xdr:row>70</xdr:row>
      <xdr:rowOff>112059</xdr:rowOff>
    </xdr:to>
    <xdr:graphicFrame macro="">
      <xdr:nvGraphicFramePr>
        <xdr:cNvPr id="9" name="차트 8">
          <a:extLst>
            <a:ext uri="{FF2B5EF4-FFF2-40B4-BE49-F238E27FC236}">
              <a16:creationId xmlns:a16="http://schemas.microsoft.com/office/drawing/2014/main" id="{2B8EB44A-B88B-4FCC-BEAB-F4FEC357021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2</xdr:col>
      <xdr:colOff>0</xdr:colOff>
      <xdr:row>176</xdr:row>
      <xdr:rowOff>0</xdr:rowOff>
    </xdr:from>
    <xdr:to>
      <xdr:col>7</xdr:col>
      <xdr:colOff>504265</xdr:colOff>
      <xdr:row>177</xdr:row>
      <xdr:rowOff>168088</xdr:rowOff>
    </xdr:to>
    <xdr:sp macro="" textlink="">
      <xdr:nvSpPr>
        <xdr:cNvPr id="11" name="직사각형 10">
          <a:extLst>
            <a:ext uri="{FF2B5EF4-FFF2-40B4-BE49-F238E27FC236}">
              <a16:creationId xmlns:a16="http://schemas.microsoft.com/office/drawing/2014/main" id="{1931C805-9DDC-4430-A7D9-44C4E3110FCA}"/>
            </a:ext>
          </a:extLst>
        </xdr:cNvPr>
        <xdr:cNvSpPr/>
      </xdr:nvSpPr>
      <xdr:spPr>
        <a:xfrm>
          <a:off x="1304925" y="32413575"/>
          <a:ext cx="3942790" cy="349063"/>
        </a:xfrm>
        <a:prstGeom prst="rect">
          <a:avLst/>
        </a:prstGeom>
        <a:solidFill>
          <a:schemeClr val="accent3">
            <a:alpha val="92000"/>
          </a:schemeClr>
        </a:solidFill>
        <a:ln>
          <a:noFill/>
        </a:ln>
      </xdr:spPr>
      <xdr:style>
        <a:lnRef idx="2">
          <a:schemeClr val="accent3">
            <a:shade val="15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/>
            <a:t>GA </a:t>
          </a:r>
          <a:r>
            <a:rPr lang="ko-KR" altLang="en-US" sz="1100"/>
            <a:t>별도 태그 요청 필요</a:t>
          </a:r>
        </a:p>
      </xdr:txBody>
    </xdr:sp>
    <xdr:clientData/>
  </xdr:twoCellAnchor>
  <xdr:twoCellAnchor>
    <xdr:from>
      <xdr:col>16</xdr:col>
      <xdr:colOff>653142</xdr:colOff>
      <xdr:row>40</xdr:row>
      <xdr:rowOff>70757</xdr:rowOff>
    </xdr:from>
    <xdr:to>
      <xdr:col>25</xdr:col>
      <xdr:colOff>22821</xdr:colOff>
      <xdr:row>54</xdr:row>
      <xdr:rowOff>163285</xdr:rowOff>
    </xdr:to>
    <xdr:graphicFrame macro="">
      <xdr:nvGraphicFramePr>
        <xdr:cNvPr id="12" name="차트 11">
          <a:extLst>
            <a:ext uri="{FF2B5EF4-FFF2-40B4-BE49-F238E27FC236}">
              <a16:creationId xmlns:a16="http://schemas.microsoft.com/office/drawing/2014/main" id="{36DEC75E-C4ED-31AB-A4E4-32A3DC1B16C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2</xdr:col>
      <xdr:colOff>598713</xdr:colOff>
      <xdr:row>24</xdr:row>
      <xdr:rowOff>163285</xdr:rowOff>
    </xdr:from>
    <xdr:to>
      <xdr:col>2</xdr:col>
      <xdr:colOff>598713</xdr:colOff>
      <xdr:row>36</xdr:row>
      <xdr:rowOff>31777</xdr:rowOff>
    </xdr:to>
    <xdr:cxnSp macro="">
      <xdr:nvCxnSpPr>
        <xdr:cNvPr id="14" name="직선 연결선 13">
          <a:extLst>
            <a:ext uri="{FF2B5EF4-FFF2-40B4-BE49-F238E27FC236}">
              <a16:creationId xmlns:a16="http://schemas.microsoft.com/office/drawing/2014/main" id="{8700DB63-F58A-423E-A5E5-E4B423DDEF49}"/>
            </a:ext>
          </a:extLst>
        </xdr:cNvPr>
        <xdr:cNvCxnSpPr/>
      </xdr:nvCxnSpPr>
      <xdr:spPr>
        <a:xfrm flipV="1">
          <a:off x="1904999" y="4762499"/>
          <a:ext cx="0" cy="1991207"/>
        </a:xfrm>
        <a:prstGeom prst="line">
          <a:avLst/>
        </a:prstGeom>
        <a:ln>
          <a:solidFill>
            <a:srgbClr val="5B6777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449035</xdr:colOff>
      <xdr:row>24</xdr:row>
      <xdr:rowOff>163285</xdr:rowOff>
    </xdr:from>
    <xdr:to>
      <xdr:col>11</xdr:col>
      <xdr:colOff>449035</xdr:colOff>
      <xdr:row>36</xdr:row>
      <xdr:rowOff>31777</xdr:rowOff>
    </xdr:to>
    <xdr:cxnSp macro="">
      <xdr:nvCxnSpPr>
        <xdr:cNvPr id="15" name="직선 연결선 14">
          <a:extLst>
            <a:ext uri="{FF2B5EF4-FFF2-40B4-BE49-F238E27FC236}">
              <a16:creationId xmlns:a16="http://schemas.microsoft.com/office/drawing/2014/main" id="{3D2BA397-BD5F-E0BF-600C-7DEBB0794F57}"/>
            </a:ext>
          </a:extLst>
        </xdr:cNvPr>
        <xdr:cNvCxnSpPr/>
      </xdr:nvCxnSpPr>
      <xdr:spPr>
        <a:xfrm flipV="1">
          <a:off x="8967106" y="4762499"/>
          <a:ext cx="0" cy="1991207"/>
        </a:xfrm>
        <a:prstGeom prst="line">
          <a:avLst/>
        </a:prstGeom>
        <a:ln>
          <a:solidFill>
            <a:srgbClr val="5B6777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312963</xdr:colOff>
      <xdr:row>24</xdr:row>
      <xdr:rowOff>163285</xdr:rowOff>
    </xdr:from>
    <xdr:to>
      <xdr:col>18</xdr:col>
      <xdr:colOff>312963</xdr:colOff>
      <xdr:row>36</xdr:row>
      <xdr:rowOff>31777</xdr:rowOff>
    </xdr:to>
    <xdr:cxnSp macro="">
      <xdr:nvCxnSpPr>
        <xdr:cNvPr id="16" name="직선 연결선 15">
          <a:extLst>
            <a:ext uri="{FF2B5EF4-FFF2-40B4-BE49-F238E27FC236}">
              <a16:creationId xmlns:a16="http://schemas.microsoft.com/office/drawing/2014/main" id="{FB7E7E16-7D0C-FF70-A3A2-0D7749DFAF95}"/>
            </a:ext>
          </a:extLst>
        </xdr:cNvPr>
        <xdr:cNvCxnSpPr/>
      </xdr:nvCxnSpPr>
      <xdr:spPr>
        <a:xfrm flipV="1">
          <a:off x="16070034" y="4762499"/>
          <a:ext cx="0" cy="1991207"/>
        </a:xfrm>
        <a:prstGeom prst="line">
          <a:avLst/>
        </a:prstGeom>
        <a:ln>
          <a:solidFill>
            <a:srgbClr val="5B6777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598713</xdr:colOff>
      <xdr:row>40</xdr:row>
      <xdr:rowOff>149677</xdr:rowOff>
    </xdr:from>
    <xdr:to>
      <xdr:col>2</xdr:col>
      <xdr:colOff>598713</xdr:colOff>
      <xdr:row>51</xdr:row>
      <xdr:rowOff>54429</xdr:rowOff>
    </xdr:to>
    <xdr:cxnSp macro="">
      <xdr:nvCxnSpPr>
        <xdr:cNvPr id="17" name="직선 연결선 16">
          <a:extLst>
            <a:ext uri="{FF2B5EF4-FFF2-40B4-BE49-F238E27FC236}">
              <a16:creationId xmlns:a16="http://schemas.microsoft.com/office/drawing/2014/main" id="{BD31D653-DEE9-515D-7EC3-8174CFBD5942}"/>
            </a:ext>
          </a:extLst>
        </xdr:cNvPr>
        <xdr:cNvCxnSpPr/>
      </xdr:nvCxnSpPr>
      <xdr:spPr>
        <a:xfrm flipV="1">
          <a:off x="1904999" y="7579177"/>
          <a:ext cx="0" cy="1850573"/>
        </a:xfrm>
        <a:prstGeom prst="line">
          <a:avLst/>
        </a:prstGeom>
        <a:ln>
          <a:solidFill>
            <a:srgbClr val="5B6777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408213</xdr:colOff>
      <xdr:row>40</xdr:row>
      <xdr:rowOff>149677</xdr:rowOff>
    </xdr:from>
    <xdr:to>
      <xdr:col>11</xdr:col>
      <xdr:colOff>408213</xdr:colOff>
      <xdr:row>51</xdr:row>
      <xdr:rowOff>54429</xdr:rowOff>
    </xdr:to>
    <xdr:cxnSp macro="">
      <xdr:nvCxnSpPr>
        <xdr:cNvPr id="19" name="직선 연결선 18">
          <a:extLst>
            <a:ext uri="{FF2B5EF4-FFF2-40B4-BE49-F238E27FC236}">
              <a16:creationId xmlns:a16="http://schemas.microsoft.com/office/drawing/2014/main" id="{A06EB739-AD7F-8B8F-77CA-50178B8214C8}"/>
            </a:ext>
          </a:extLst>
        </xdr:cNvPr>
        <xdr:cNvCxnSpPr/>
      </xdr:nvCxnSpPr>
      <xdr:spPr>
        <a:xfrm flipV="1">
          <a:off x="8926284" y="7579177"/>
          <a:ext cx="0" cy="1850573"/>
        </a:xfrm>
        <a:prstGeom prst="line">
          <a:avLst/>
        </a:prstGeom>
        <a:ln>
          <a:solidFill>
            <a:srgbClr val="5B6777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898069</xdr:colOff>
      <xdr:row>40</xdr:row>
      <xdr:rowOff>149677</xdr:rowOff>
    </xdr:from>
    <xdr:to>
      <xdr:col>17</xdr:col>
      <xdr:colOff>898069</xdr:colOff>
      <xdr:row>53</xdr:row>
      <xdr:rowOff>54428</xdr:rowOff>
    </xdr:to>
    <xdr:cxnSp macro="">
      <xdr:nvCxnSpPr>
        <xdr:cNvPr id="20" name="직선 연결선 19">
          <a:extLst>
            <a:ext uri="{FF2B5EF4-FFF2-40B4-BE49-F238E27FC236}">
              <a16:creationId xmlns:a16="http://schemas.microsoft.com/office/drawing/2014/main" id="{49177F6E-47B4-963E-6477-A5C4674BBF39}"/>
            </a:ext>
          </a:extLst>
        </xdr:cNvPr>
        <xdr:cNvCxnSpPr/>
      </xdr:nvCxnSpPr>
      <xdr:spPr>
        <a:xfrm flipV="1">
          <a:off x="15620998" y="7579177"/>
          <a:ext cx="0" cy="2204358"/>
        </a:xfrm>
        <a:prstGeom prst="line">
          <a:avLst/>
        </a:prstGeom>
        <a:ln>
          <a:solidFill>
            <a:srgbClr val="5B6777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27213</xdr:colOff>
      <xdr:row>56</xdr:row>
      <xdr:rowOff>136071</xdr:rowOff>
    </xdr:from>
    <xdr:to>
      <xdr:col>3</xdr:col>
      <xdr:colOff>27213</xdr:colOff>
      <xdr:row>67</xdr:row>
      <xdr:rowOff>40822</xdr:rowOff>
    </xdr:to>
    <xdr:cxnSp macro="">
      <xdr:nvCxnSpPr>
        <xdr:cNvPr id="22" name="직선 연결선 21">
          <a:extLst>
            <a:ext uri="{FF2B5EF4-FFF2-40B4-BE49-F238E27FC236}">
              <a16:creationId xmlns:a16="http://schemas.microsoft.com/office/drawing/2014/main" id="{9D252969-CAD4-5252-CEC5-875FDF2FF905}"/>
            </a:ext>
          </a:extLst>
        </xdr:cNvPr>
        <xdr:cNvCxnSpPr/>
      </xdr:nvCxnSpPr>
      <xdr:spPr>
        <a:xfrm flipV="1">
          <a:off x="2000249" y="10395857"/>
          <a:ext cx="0" cy="1850572"/>
        </a:xfrm>
        <a:prstGeom prst="line">
          <a:avLst/>
        </a:prstGeom>
        <a:ln>
          <a:solidFill>
            <a:srgbClr val="5B6777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503464</xdr:colOff>
      <xdr:row>56</xdr:row>
      <xdr:rowOff>136071</xdr:rowOff>
    </xdr:from>
    <xdr:to>
      <xdr:col>11</xdr:col>
      <xdr:colOff>503464</xdr:colOff>
      <xdr:row>67</xdr:row>
      <xdr:rowOff>40822</xdr:rowOff>
    </xdr:to>
    <xdr:cxnSp macro="">
      <xdr:nvCxnSpPr>
        <xdr:cNvPr id="23" name="직선 연결선 22">
          <a:extLst>
            <a:ext uri="{FF2B5EF4-FFF2-40B4-BE49-F238E27FC236}">
              <a16:creationId xmlns:a16="http://schemas.microsoft.com/office/drawing/2014/main" id="{297911AA-EAC8-EF69-6FA7-43D670EF85F7}"/>
            </a:ext>
          </a:extLst>
        </xdr:cNvPr>
        <xdr:cNvCxnSpPr/>
      </xdr:nvCxnSpPr>
      <xdr:spPr>
        <a:xfrm flipV="1">
          <a:off x="9021535" y="10395857"/>
          <a:ext cx="0" cy="1850572"/>
        </a:xfrm>
        <a:prstGeom prst="line">
          <a:avLst/>
        </a:prstGeom>
        <a:ln>
          <a:solidFill>
            <a:srgbClr val="5B6777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993319</xdr:colOff>
      <xdr:row>56</xdr:row>
      <xdr:rowOff>136071</xdr:rowOff>
    </xdr:from>
    <xdr:to>
      <xdr:col>17</xdr:col>
      <xdr:colOff>993319</xdr:colOff>
      <xdr:row>67</xdr:row>
      <xdr:rowOff>40822</xdr:rowOff>
    </xdr:to>
    <xdr:cxnSp macro="">
      <xdr:nvCxnSpPr>
        <xdr:cNvPr id="24" name="직선 연결선 23">
          <a:extLst>
            <a:ext uri="{FF2B5EF4-FFF2-40B4-BE49-F238E27FC236}">
              <a16:creationId xmlns:a16="http://schemas.microsoft.com/office/drawing/2014/main" id="{24D3DDA8-827C-82D0-D056-37449D826CA6}"/>
            </a:ext>
          </a:extLst>
        </xdr:cNvPr>
        <xdr:cNvCxnSpPr/>
      </xdr:nvCxnSpPr>
      <xdr:spPr>
        <a:xfrm flipV="1">
          <a:off x="15716248" y="10395857"/>
          <a:ext cx="0" cy="1850572"/>
        </a:xfrm>
        <a:prstGeom prst="line">
          <a:avLst/>
        </a:prstGeom>
        <a:ln>
          <a:solidFill>
            <a:srgbClr val="5B6777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237644</xdr:colOff>
      <xdr:row>41</xdr:row>
      <xdr:rowOff>168424</xdr:rowOff>
    </xdr:from>
    <xdr:to>
      <xdr:col>15</xdr:col>
      <xdr:colOff>872787</xdr:colOff>
      <xdr:row>57</xdr:row>
      <xdr:rowOff>149679</xdr:rowOff>
    </xdr:to>
    <xdr:graphicFrame macro="">
      <xdr:nvGraphicFramePr>
        <xdr:cNvPr id="2" name="차트 1">
          <a:extLst>
            <a:ext uri="{FF2B5EF4-FFF2-40B4-BE49-F238E27FC236}">
              <a16:creationId xmlns:a16="http://schemas.microsoft.com/office/drawing/2014/main" id="{22CD10CC-CA3F-4E94-A880-C71E0E05D4E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207644</xdr:colOff>
      <xdr:row>58</xdr:row>
      <xdr:rowOff>150942</xdr:rowOff>
    </xdr:from>
    <xdr:to>
      <xdr:col>8</xdr:col>
      <xdr:colOff>1006073</xdr:colOff>
      <xdr:row>72</xdr:row>
      <xdr:rowOff>122465</xdr:rowOff>
    </xdr:to>
    <xdr:graphicFrame macro="">
      <xdr:nvGraphicFramePr>
        <xdr:cNvPr id="3" name="차트 2">
          <a:extLst>
            <a:ext uri="{FF2B5EF4-FFF2-40B4-BE49-F238E27FC236}">
              <a16:creationId xmlns:a16="http://schemas.microsoft.com/office/drawing/2014/main" id="{2F97C6D5-77AC-4A40-A70B-6B837202FBA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215005</xdr:colOff>
      <xdr:row>58</xdr:row>
      <xdr:rowOff>131171</xdr:rowOff>
    </xdr:from>
    <xdr:to>
      <xdr:col>15</xdr:col>
      <xdr:colOff>850148</xdr:colOff>
      <xdr:row>72</xdr:row>
      <xdr:rowOff>109880</xdr:rowOff>
    </xdr:to>
    <xdr:graphicFrame macro="">
      <xdr:nvGraphicFramePr>
        <xdr:cNvPr id="4" name="차트 3">
          <a:extLst>
            <a:ext uri="{FF2B5EF4-FFF2-40B4-BE49-F238E27FC236}">
              <a16:creationId xmlns:a16="http://schemas.microsoft.com/office/drawing/2014/main" id="{AD43B30D-0252-43B5-BC2C-A9B69BF46FF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16</xdr:col>
      <xdr:colOff>128452</xdr:colOff>
      <xdr:row>58</xdr:row>
      <xdr:rowOff>122465</xdr:rowOff>
    </xdr:from>
    <xdr:to>
      <xdr:col>24</xdr:col>
      <xdr:colOff>164880</xdr:colOff>
      <xdr:row>72</xdr:row>
      <xdr:rowOff>148990</xdr:rowOff>
    </xdr:to>
    <xdr:graphicFrame macro="">
      <xdr:nvGraphicFramePr>
        <xdr:cNvPr id="5" name="차트 4">
          <a:extLst>
            <a:ext uri="{FF2B5EF4-FFF2-40B4-BE49-F238E27FC236}">
              <a16:creationId xmlns:a16="http://schemas.microsoft.com/office/drawing/2014/main" id="{45F83BBA-8DB7-4E02-8C0F-8A9F7317D6A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149678</xdr:colOff>
      <xdr:row>41</xdr:row>
      <xdr:rowOff>176491</xdr:rowOff>
    </xdr:from>
    <xdr:to>
      <xdr:col>8</xdr:col>
      <xdr:colOff>948107</xdr:colOff>
      <xdr:row>57</xdr:row>
      <xdr:rowOff>163286</xdr:rowOff>
    </xdr:to>
    <xdr:graphicFrame macro="">
      <xdr:nvGraphicFramePr>
        <xdr:cNvPr id="6" name="차트 5">
          <a:extLst>
            <a:ext uri="{FF2B5EF4-FFF2-40B4-BE49-F238E27FC236}">
              <a16:creationId xmlns:a16="http://schemas.microsoft.com/office/drawing/2014/main" id="{F7489DA4-2133-4EF5-90CA-B051FC06A2D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0</xdr:col>
      <xdr:colOff>136071</xdr:colOff>
      <xdr:row>25</xdr:row>
      <xdr:rowOff>40821</xdr:rowOff>
    </xdr:from>
    <xdr:to>
      <xdr:col>8</xdr:col>
      <xdr:colOff>934500</xdr:colOff>
      <xdr:row>41</xdr:row>
      <xdr:rowOff>13607</xdr:rowOff>
    </xdr:to>
    <xdr:graphicFrame macro="">
      <xdr:nvGraphicFramePr>
        <xdr:cNvPr id="7" name="차트 6">
          <a:extLst>
            <a:ext uri="{FF2B5EF4-FFF2-40B4-BE49-F238E27FC236}">
              <a16:creationId xmlns:a16="http://schemas.microsoft.com/office/drawing/2014/main" id="{B7FBE8ED-37CF-4F2A-B534-AE3E711D43D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9</xdr:col>
      <xdr:colOff>204108</xdr:colOff>
      <xdr:row>25</xdr:row>
      <xdr:rowOff>40821</xdr:rowOff>
    </xdr:from>
    <xdr:to>
      <xdr:col>15</xdr:col>
      <xdr:colOff>839251</xdr:colOff>
      <xdr:row>41</xdr:row>
      <xdr:rowOff>40821</xdr:rowOff>
    </xdr:to>
    <xdr:graphicFrame macro="">
      <xdr:nvGraphicFramePr>
        <xdr:cNvPr id="8" name="차트 7">
          <a:extLst>
            <a:ext uri="{FF2B5EF4-FFF2-40B4-BE49-F238E27FC236}">
              <a16:creationId xmlns:a16="http://schemas.microsoft.com/office/drawing/2014/main" id="{9DAE7136-E52E-41BA-89A3-2A1ECBD6F9F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16</xdr:col>
      <xdr:colOff>45769</xdr:colOff>
      <xdr:row>25</xdr:row>
      <xdr:rowOff>22512</xdr:rowOff>
    </xdr:from>
    <xdr:to>
      <xdr:col>24</xdr:col>
      <xdr:colOff>82197</xdr:colOff>
      <xdr:row>41</xdr:row>
      <xdr:rowOff>34637</xdr:rowOff>
    </xdr:to>
    <xdr:graphicFrame macro="">
      <xdr:nvGraphicFramePr>
        <xdr:cNvPr id="9" name="차트 8">
          <a:extLst>
            <a:ext uri="{FF2B5EF4-FFF2-40B4-BE49-F238E27FC236}">
              <a16:creationId xmlns:a16="http://schemas.microsoft.com/office/drawing/2014/main" id="{DAD4624D-83D8-463B-981A-22083C861C6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10</xdr:col>
      <xdr:colOff>876460</xdr:colOff>
      <xdr:row>25</xdr:row>
      <xdr:rowOff>144875</xdr:rowOff>
    </xdr:from>
    <xdr:to>
      <xdr:col>10</xdr:col>
      <xdr:colOff>879181</xdr:colOff>
      <xdr:row>38</xdr:row>
      <xdr:rowOff>559</xdr:rowOff>
    </xdr:to>
    <xdr:cxnSp macro="">
      <xdr:nvCxnSpPr>
        <xdr:cNvPr id="13" name="직선 연결선 12">
          <a:extLst>
            <a:ext uri="{FF2B5EF4-FFF2-40B4-BE49-F238E27FC236}">
              <a16:creationId xmlns:a16="http://schemas.microsoft.com/office/drawing/2014/main" id="{5EEDEE51-B2A5-4B7E-96B0-B4063D4647B1}"/>
            </a:ext>
          </a:extLst>
        </xdr:cNvPr>
        <xdr:cNvCxnSpPr/>
      </xdr:nvCxnSpPr>
      <xdr:spPr>
        <a:xfrm flipH="1" flipV="1">
          <a:off x="8986317" y="5029839"/>
          <a:ext cx="2721" cy="2155291"/>
        </a:xfrm>
        <a:prstGeom prst="line">
          <a:avLst/>
        </a:prstGeom>
        <a:ln>
          <a:solidFill>
            <a:srgbClr val="5B6777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613124</xdr:colOff>
      <xdr:row>42</xdr:row>
      <xdr:rowOff>29615</xdr:rowOff>
    </xdr:from>
    <xdr:to>
      <xdr:col>2</xdr:col>
      <xdr:colOff>615845</xdr:colOff>
      <xdr:row>54</xdr:row>
      <xdr:rowOff>64593</xdr:rowOff>
    </xdr:to>
    <xdr:cxnSp macro="">
      <xdr:nvCxnSpPr>
        <xdr:cNvPr id="14" name="직선 연결선 13">
          <a:extLst>
            <a:ext uri="{FF2B5EF4-FFF2-40B4-BE49-F238E27FC236}">
              <a16:creationId xmlns:a16="http://schemas.microsoft.com/office/drawing/2014/main" id="{16F02B56-9014-4F5C-AF08-0639BF2CA783}"/>
            </a:ext>
          </a:extLst>
        </xdr:cNvPr>
        <xdr:cNvCxnSpPr/>
      </xdr:nvCxnSpPr>
      <xdr:spPr>
        <a:xfrm flipH="1" flipV="1">
          <a:off x="1794224" y="8068715"/>
          <a:ext cx="2721" cy="2206678"/>
        </a:xfrm>
        <a:prstGeom prst="line">
          <a:avLst/>
        </a:prstGeom>
        <a:ln>
          <a:solidFill>
            <a:srgbClr val="5B6777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882865</xdr:colOff>
      <xdr:row>42</xdr:row>
      <xdr:rowOff>68036</xdr:rowOff>
    </xdr:from>
    <xdr:to>
      <xdr:col>10</xdr:col>
      <xdr:colOff>885586</xdr:colOff>
      <xdr:row>54</xdr:row>
      <xdr:rowOff>103014</xdr:rowOff>
    </xdr:to>
    <xdr:cxnSp macro="">
      <xdr:nvCxnSpPr>
        <xdr:cNvPr id="15" name="직선 연결선 14">
          <a:extLst>
            <a:ext uri="{FF2B5EF4-FFF2-40B4-BE49-F238E27FC236}">
              <a16:creationId xmlns:a16="http://schemas.microsoft.com/office/drawing/2014/main" id="{4229900C-F55C-41D0-9351-CE181F14D432}"/>
            </a:ext>
          </a:extLst>
        </xdr:cNvPr>
        <xdr:cNvCxnSpPr/>
      </xdr:nvCxnSpPr>
      <xdr:spPr>
        <a:xfrm flipH="1" flipV="1">
          <a:off x="8992722" y="7960179"/>
          <a:ext cx="2721" cy="2157692"/>
        </a:xfrm>
        <a:prstGeom prst="line">
          <a:avLst/>
        </a:prstGeom>
        <a:ln>
          <a:solidFill>
            <a:srgbClr val="5B6777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117663</xdr:colOff>
      <xdr:row>58</xdr:row>
      <xdr:rowOff>122465</xdr:rowOff>
    </xdr:from>
    <xdr:to>
      <xdr:col>3</xdr:col>
      <xdr:colOff>120384</xdr:colOff>
      <xdr:row>70</xdr:row>
      <xdr:rowOff>157442</xdr:rowOff>
    </xdr:to>
    <xdr:cxnSp macro="">
      <xdr:nvCxnSpPr>
        <xdr:cNvPr id="16" name="직선 연결선 15">
          <a:extLst>
            <a:ext uri="{FF2B5EF4-FFF2-40B4-BE49-F238E27FC236}">
              <a16:creationId xmlns:a16="http://schemas.microsoft.com/office/drawing/2014/main" id="{8A7A0CFB-07DB-4B12-B237-0189BC13E046}"/>
            </a:ext>
          </a:extLst>
        </xdr:cNvPr>
        <xdr:cNvCxnSpPr/>
      </xdr:nvCxnSpPr>
      <xdr:spPr>
        <a:xfrm flipH="1" flipV="1">
          <a:off x="1968234" y="10844894"/>
          <a:ext cx="2721" cy="2157691"/>
        </a:xfrm>
        <a:prstGeom prst="line">
          <a:avLst/>
        </a:prstGeom>
        <a:ln>
          <a:solidFill>
            <a:srgbClr val="5B6777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942896</xdr:colOff>
      <xdr:row>58</xdr:row>
      <xdr:rowOff>136072</xdr:rowOff>
    </xdr:from>
    <xdr:to>
      <xdr:col>10</xdr:col>
      <xdr:colOff>945617</xdr:colOff>
      <xdr:row>70</xdr:row>
      <xdr:rowOff>171049</xdr:rowOff>
    </xdr:to>
    <xdr:cxnSp macro="">
      <xdr:nvCxnSpPr>
        <xdr:cNvPr id="17" name="직선 연결선 16">
          <a:extLst>
            <a:ext uri="{FF2B5EF4-FFF2-40B4-BE49-F238E27FC236}">
              <a16:creationId xmlns:a16="http://schemas.microsoft.com/office/drawing/2014/main" id="{959F7416-6BC9-4700-8D39-03AA77643117}"/>
            </a:ext>
          </a:extLst>
        </xdr:cNvPr>
        <xdr:cNvCxnSpPr/>
      </xdr:nvCxnSpPr>
      <xdr:spPr>
        <a:xfrm flipH="1" flipV="1">
          <a:off x="9052753" y="10858501"/>
          <a:ext cx="2721" cy="2157691"/>
        </a:xfrm>
        <a:prstGeom prst="line">
          <a:avLst/>
        </a:prstGeom>
        <a:ln>
          <a:solidFill>
            <a:srgbClr val="5B6777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816430</xdr:colOff>
      <xdr:row>58</xdr:row>
      <xdr:rowOff>163286</xdr:rowOff>
    </xdr:from>
    <xdr:to>
      <xdr:col>17</xdr:col>
      <xdr:colOff>819151</xdr:colOff>
      <xdr:row>71</xdr:row>
      <xdr:rowOff>21371</xdr:rowOff>
    </xdr:to>
    <xdr:cxnSp macro="">
      <xdr:nvCxnSpPr>
        <xdr:cNvPr id="18" name="직선 연결선 17">
          <a:extLst>
            <a:ext uri="{FF2B5EF4-FFF2-40B4-BE49-F238E27FC236}">
              <a16:creationId xmlns:a16="http://schemas.microsoft.com/office/drawing/2014/main" id="{A81C653B-3202-4630-8162-C342C3764284}"/>
            </a:ext>
          </a:extLst>
        </xdr:cNvPr>
        <xdr:cNvCxnSpPr/>
      </xdr:nvCxnSpPr>
      <xdr:spPr>
        <a:xfrm flipH="1" flipV="1">
          <a:off x="16165287" y="10885715"/>
          <a:ext cx="2721" cy="2157692"/>
        </a:xfrm>
        <a:prstGeom prst="line">
          <a:avLst/>
        </a:prstGeom>
        <a:ln>
          <a:solidFill>
            <a:srgbClr val="5B6777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60832</xdr:colOff>
      <xdr:row>41</xdr:row>
      <xdr:rowOff>168088</xdr:rowOff>
    </xdr:from>
    <xdr:to>
      <xdr:col>24</xdr:col>
      <xdr:colOff>97260</xdr:colOff>
      <xdr:row>57</xdr:row>
      <xdr:rowOff>134471</xdr:rowOff>
    </xdr:to>
    <xdr:graphicFrame macro="">
      <xdr:nvGraphicFramePr>
        <xdr:cNvPr id="19" name="차트 18">
          <a:extLst>
            <a:ext uri="{FF2B5EF4-FFF2-40B4-BE49-F238E27FC236}">
              <a16:creationId xmlns:a16="http://schemas.microsoft.com/office/drawing/2014/main" id="{388EA572-CED5-4783-99EE-8D1D025FCBE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17</xdr:col>
      <xdr:colOff>719897</xdr:colOff>
      <xdr:row>42</xdr:row>
      <xdr:rowOff>0</xdr:rowOff>
    </xdr:from>
    <xdr:to>
      <xdr:col>17</xdr:col>
      <xdr:colOff>719897</xdr:colOff>
      <xdr:row>55</xdr:row>
      <xdr:rowOff>141435</xdr:rowOff>
    </xdr:to>
    <xdr:cxnSp macro="">
      <xdr:nvCxnSpPr>
        <xdr:cNvPr id="20" name="직선 연결선 19">
          <a:extLst>
            <a:ext uri="{FF2B5EF4-FFF2-40B4-BE49-F238E27FC236}">
              <a16:creationId xmlns:a16="http://schemas.microsoft.com/office/drawing/2014/main" id="{E5A9BD4D-299B-4917-80A6-18A1A7A50428}"/>
            </a:ext>
          </a:extLst>
        </xdr:cNvPr>
        <xdr:cNvCxnSpPr/>
      </xdr:nvCxnSpPr>
      <xdr:spPr>
        <a:xfrm flipV="1">
          <a:off x="16068754" y="7892143"/>
          <a:ext cx="0" cy="2441042"/>
        </a:xfrm>
        <a:prstGeom prst="line">
          <a:avLst/>
        </a:prstGeom>
        <a:ln>
          <a:solidFill>
            <a:srgbClr val="5B6777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730784</xdr:colOff>
      <xdr:row>25</xdr:row>
      <xdr:rowOff>144875</xdr:rowOff>
    </xdr:from>
    <xdr:to>
      <xdr:col>17</xdr:col>
      <xdr:colOff>733505</xdr:colOff>
      <xdr:row>38</xdr:row>
      <xdr:rowOff>559</xdr:rowOff>
    </xdr:to>
    <xdr:cxnSp macro="">
      <xdr:nvCxnSpPr>
        <xdr:cNvPr id="21" name="직선 연결선 20">
          <a:extLst>
            <a:ext uri="{FF2B5EF4-FFF2-40B4-BE49-F238E27FC236}">
              <a16:creationId xmlns:a16="http://schemas.microsoft.com/office/drawing/2014/main" id="{C7BE33D2-F4F7-4797-B205-D44BDF481D37}"/>
            </a:ext>
          </a:extLst>
        </xdr:cNvPr>
        <xdr:cNvCxnSpPr/>
      </xdr:nvCxnSpPr>
      <xdr:spPr>
        <a:xfrm flipH="1" flipV="1">
          <a:off x="16079641" y="5029839"/>
          <a:ext cx="2721" cy="2155291"/>
        </a:xfrm>
        <a:prstGeom prst="line">
          <a:avLst/>
        </a:prstGeom>
        <a:ln>
          <a:solidFill>
            <a:srgbClr val="5B6777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112058</xdr:colOff>
      <xdr:row>178</xdr:row>
      <xdr:rowOff>67235</xdr:rowOff>
    </xdr:from>
    <xdr:to>
      <xdr:col>7</xdr:col>
      <xdr:colOff>537882</xdr:colOff>
      <xdr:row>180</xdr:row>
      <xdr:rowOff>123265</xdr:rowOff>
    </xdr:to>
    <xdr:sp macro="" textlink="">
      <xdr:nvSpPr>
        <xdr:cNvPr id="23" name="직사각형 22">
          <a:extLst>
            <a:ext uri="{FF2B5EF4-FFF2-40B4-BE49-F238E27FC236}">
              <a16:creationId xmlns:a16="http://schemas.microsoft.com/office/drawing/2014/main" id="{68FABD3B-6B12-4065-974F-90E58D99A16D}"/>
            </a:ext>
          </a:extLst>
        </xdr:cNvPr>
        <xdr:cNvSpPr/>
      </xdr:nvSpPr>
      <xdr:spPr>
        <a:xfrm>
          <a:off x="1293158" y="32995160"/>
          <a:ext cx="4607299" cy="417980"/>
        </a:xfrm>
        <a:prstGeom prst="rect">
          <a:avLst/>
        </a:prstGeom>
        <a:solidFill>
          <a:schemeClr val="accent3">
            <a:alpha val="92000"/>
          </a:schemeClr>
        </a:solidFill>
        <a:ln>
          <a:noFill/>
        </a:ln>
      </xdr:spPr>
      <xdr:style>
        <a:lnRef idx="2">
          <a:schemeClr val="accent3">
            <a:shade val="15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/>
            <a:t>GA </a:t>
          </a:r>
          <a:r>
            <a:rPr lang="ko-KR" altLang="en-US" sz="1100"/>
            <a:t>별도 태그 요청 필요</a:t>
          </a:r>
        </a:p>
      </xdr:txBody>
    </xdr:sp>
    <xdr:clientData/>
  </xdr:twoCellAnchor>
</xdr:wsDr>
</file>

<file path=xl/drawings/drawing17.xml><?xml version="1.0" encoding="utf-8"?>
<c:userShapes xmlns:c="http://schemas.openxmlformats.org/drawingml/2006/chart">
  <cdr:relSizeAnchor xmlns:cdr="http://schemas.openxmlformats.org/drawingml/2006/chartDrawing">
    <cdr:from>
      <cdr:x>0.24074</cdr:x>
      <cdr:y>0.01782</cdr:y>
    </cdr:from>
    <cdr:to>
      <cdr:x>0.24119</cdr:x>
      <cdr:y>0.78758</cdr:y>
    </cdr:to>
    <cdr:cxnSp macro="">
      <cdr:nvCxnSpPr>
        <cdr:cNvPr id="2" name="직선 연결선 1">
          <a:extLst xmlns:a="http://schemas.openxmlformats.org/drawingml/2006/main">
            <a:ext uri="{FF2B5EF4-FFF2-40B4-BE49-F238E27FC236}">
              <a16:creationId xmlns:a16="http://schemas.microsoft.com/office/drawing/2014/main" id="{7B1D40FE-45FD-46CF-B370-5D0CA1F6AB91}"/>
            </a:ext>
          </a:extLst>
        </cdr:cNvPr>
        <cdr:cNvCxnSpPr/>
      </cdr:nvCxnSpPr>
      <cdr:spPr>
        <a:xfrm xmlns:a="http://schemas.openxmlformats.org/drawingml/2006/main" flipH="1" flipV="1">
          <a:off x="1463891" y="50640"/>
          <a:ext cx="2720" cy="2187266"/>
        </a:xfrm>
        <a:prstGeom xmlns:a="http://schemas.openxmlformats.org/drawingml/2006/main" prst="line">
          <a:avLst/>
        </a:prstGeom>
        <a:ln xmlns:a="http://schemas.openxmlformats.org/drawingml/2006/main">
          <a:solidFill>
            <a:srgbClr val="C00F41"/>
          </a:solidFill>
          <a:prstDash val="dash"/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0.99955</cdr:x>
      <cdr:y>0.11521</cdr:y>
    </cdr:from>
    <cdr:to>
      <cdr:x>1</cdr:x>
      <cdr:y>0.88497</cdr:y>
    </cdr:to>
    <cdr:cxnSp macro="">
      <cdr:nvCxnSpPr>
        <cdr:cNvPr id="3" name="직선 연결선 2">
          <a:extLst xmlns:a="http://schemas.openxmlformats.org/drawingml/2006/main">
            <a:ext uri="{FF2B5EF4-FFF2-40B4-BE49-F238E27FC236}">
              <a16:creationId xmlns:a16="http://schemas.microsoft.com/office/drawing/2014/main" id="{FD44EF4E-D76A-5DC9-488F-5C33498C812E}"/>
            </a:ext>
          </a:extLst>
        </cdr:cNvPr>
        <cdr:cNvCxnSpPr/>
      </cdr:nvCxnSpPr>
      <cdr:spPr>
        <a:xfrm xmlns:a="http://schemas.openxmlformats.org/drawingml/2006/main" flipH="1" flipV="1">
          <a:off x="6079673" y="322942"/>
          <a:ext cx="2721" cy="2157692"/>
        </a:xfrm>
        <a:prstGeom xmlns:a="http://schemas.openxmlformats.org/drawingml/2006/main" prst="line">
          <a:avLst/>
        </a:prstGeom>
        <a:ln xmlns:a="http://schemas.openxmlformats.org/drawingml/2006/main">
          <a:solidFill>
            <a:srgbClr val="C00F41"/>
          </a:solidFill>
          <a:prstDash val="dash"/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</c:userShapes>
</file>

<file path=xl/drawings/drawing1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255829</xdr:colOff>
      <xdr:row>24</xdr:row>
      <xdr:rowOff>78441</xdr:rowOff>
    </xdr:from>
    <xdr:to>
      <xdr:col>9</xdr:col>
      <xdr:colOff>646043</xdr:colOff>
      <xdr:row>39</xdr:row>
      <xdr:rowOff>100853</xdr:rowOff>
    </xdr:to>
    <xdr:graphicFrame macro="">
      <xdr:nvGraphicFramePr>
        <xdr:cNvPr id="2" name="차트 1">
          <a:extLst>
            <a:ext uri="{FF2B5EF4-FFF2-40B4-BE49-F238E27FC236}">
              <a16:creationId xmlns:a16="http://schemas.microsoft.com/office/drawing/2014/main" id="{CAE8DC90-3331-41F3-9E16-21245DEFB1C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751144</xdr:colOff>
      <xdr:row>24</xdr:row>
      <xdr:rowOff>93457</xdr:rowOff>
    </xdr:from>
    <xdr:to>
      <xdr:col>16</xdr:col>
      <xdr:colOff>352144</xdr:colOff>
      <xdr:row>39</xdr:row>
      <xdr:rowOff>123265</xdr:rowOff>
    </xdr:to>
    <xdr:graphicFrame macro="">
      <xdr:nvGraphicFramePr>
        <xdr:cNvPr id="3" name="차트 2">
          <a:extLst>
            <a:ext uri="{FF2B5EF4-FFF2-40B4-BE49-F238E27FC236}">
              <a16:creationId xmlns:a16="http://schemas.microsoft.com/office/drawing/2014/main" id="{7B1159B1-3F90-40F7-9705-71C469596B8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16</xdr:col>
      <xdr:colOff>455498</xdr:colOff>
      <xdr:row>24</xdr:row>
      <xdr:rowOff>93457</xdr:rowOff>
    </xdr:from>
    <xdr:to>
      <xdr:col>24</xdr:col>
      <xdr:colOff>491927</xdr:colOff>
      <xdr:row>39</xdr:row>
      <xdr:rowOff>134471</xdr:rowOff>
    </xdr:to>
    <xdr:graphicFrame macro="">
      <xdr:nvGraphicFramePr>
        <xdr:cNvPr id="4" name="차트 3">
          <a:extLst>
            <a:ext uri="{FF2B5EF4-FFF2-40B4-BE49-F238E27FC236}">
              <a16:creationId xmlns:a16="http://schemas.microsoft.com/office/drawing/2014/main" id="{14BCE1AE-4F5A-4475-B014-C9FC8832575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250113</xdr:colOff>
      <xdr:row>40</xdr:row>
      <xdr:rowOff>59840</xdr:rowOff>
    </xdr:from>
    <xdr:to>
      <xdr:col>9</xdr:col>
      <xdr:colOff>640327</xdr:colOff>
      <xdr:row>54</xdr:row>
      <xdr:rowOff>145676</xdr:rowOff>
    </xdr:to>
    <xdr:graphicFrame macro="">
      <xdr:nvGraphicFramePr>
        <xdr:cNvPr id="5" name="차트 4">
          <a:extLst>
            <a:ext uri="{FF2B5EF4-FFF2-40B4-BE49-F238E27FC236}">
              <a16:creationId xmlns:a16="http://schemas.microsoft.com/office/drawing/2014/main" id="{0B5D015B-1B8A-416B-B62D-008F71FE70C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9</xdr:col>
      <xdr:colOff>768464</xdr:colOff>
      <xdr:row>40</xdr:row>
      <xdr:rowOff>93457</xdr:rowOff>
    </xdr:from>
    <xdr:to>
      <xdr:col>16</xdr:col>
      <xdr:colOff>369464</xdr:colOff>
      <xdr:row>54</xdr:row>
      <xdr:rowOff>156882</xdr:rowOff>
    </xdr:to>
    <xdr:graphicFrame macro="">
      <xdr:nvGraphicFramePr>
        <xdr:cNvPr id="6" name="차트 5">
          <a:extLst>
            <a:ext uri="{FF2B5EF4-FFF2-40B4-BE49-F238E27FC236}">
              <a16:creationId xmlns:a16="http://schemas.microsoft.com/office/drawing/2014/main" id="{30381F2D-3B3A-4401-82CD-DD6ED1278C1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</xdr:col>
      <xdr:colOff>0</xdr:colOff>
      <xdr:row>56</xdr:row>
      <xdr:rowOff>0</xdr:rowOff>
    </xdr:from>
    <xdr:to>
      <xdr:col>9</xdr:col>
      <xdr:colOff>648750</xdr:colOff>
      <xdr:row>70</xdr:row>
      <xdr:rowOff>114450</xdr:rowOff>
    </xdr:to>
    <xdr:graphicFrame macro="">
      <xdr:nvGraphicFramePr>
        <xdr:cNvPr id="7" name="차트 6">
          <a:extLst>
            <a:ext uri="{FF2B5EF4-FFF2-40B4-BE49-F238E27FC236}">
              <a16:creationId xmlns:a16="http://schemas.microsoft.com/office/drawing/2014/main" id="{30D4DEA6-2E0D-42DA-A048-5C6CC0506D9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9</xdr:col>
      <xdr:colOff>740448</xdr:colOff>
      <xdr:row>55</xdr:row>
      <xdr:rowOff>154305</xdr:rowOff>
    </xdr:from>
    <xdr:to>
      <xdr:col>16</xdr:col>
      <xdr:colOff>341448</xdr:colOff>
      <xdr:row>70</xdr:row>
      <xdr:rowOff>156883</xdr:rowOff>
    </xdr:to>
    <xdr:graphicFrame macro="">
      <xdr:nvGraphicFramePr>
        <xdr:cNvPr id="8" name="차트 7">
          <a:extLst>
            <a:ext uri="{FF2B5EF4-FFF2-40B4-BE49-F238E27FC236}">
              <a16:creationId xmlns:a16="http://schemas.microsoft.com/office/drawing/2014/main" id="{D1FBBC79-165F-4D92-947D-9FB2D374EEC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16</xdr:col>
      <xdr:colOff>391561</xdr:colOff>
      <xdr:row>55</xdr:row>
      <xdr:rowOff>154306</xdr:rowOff>
    </xdr:from>
    <xdr:to>
      <xdr:col>24</xdr:col>
      <xdr:colOff>427990</xdr:colOff>
      <xdr:row>70</xdr:row>
      <xdr:rowOff>112059</xdr:rowOff>
    </xdr:to>
    <xdr:graphicFrame macro="">
      <xdr:nvGraphicFramePr>
        <xdr:cNvPr id="9" name="차트 8">
          <a:extLst>
            <a:ext uri="{FF2B5EF4-FFF2-40B4-BE49-F238E27FC236}">
              <a16:creationId xmlns:a16="http://schemas.microsoft.com/office/drawing/2014/main" id="{64109A00-ACB4-4250-9464-B71F72A1E5F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2</xdr:col>
      <xdr:colOff>0</xdr:colOff>
      <xdr:row>176</xdr:row>
      <xdr:rowOff>0</xdr:rowOff>
    </xdr:from>
    <xdr:to>
      <xdr:col>7</xdr:col>
      <xdr:colOff>504265</xdr:colOff>
      <xdr:row>177</xdr:row>
      <xdr:rowOff>168088</xdr:rowOff>
    </xdr:to>
    <xdr:sp macro="" textlink="">
      <xdr:nvSpPr>
        <xdr:cNvPr id="11" name="직사각형 10">
          <a:extLst>
            <a:ext uri="{FF2B5EF4-FFF2-40B4-BE49-F238E27FC236}">
              <a16:creationId xmlns:a16="http://schemas.microsoft.com/office/drawing/2014/main" id="{9D41A831-932A-4F80-B5B8-25C861C718C2}"/>
            </a:ext>
          </a:extLst>
        </xdr:cNvPr>
        <xdr:cNvSpPr/>
      </xdr:nvSpPr>
      <xdr:spPr>
        <a:xfrm>
          <a:off x="1304925" y="32413575"/>
          <a:ext cx="3942790" cy="349063"/>
        </a:xfrm>
        <a:prstGeom prst="rect">
          <a:avLst/>
        </a:prstGeom>
        <a:solidFill>
          <a:schemeClr val="accent3">
            <a:alpha val="92000"/>
          </a:schemeClr>
        </a:solidFill>
        <a:ln>
          <a:noFill/>
        </a:ln>
      </xdr:spPr>
      <xdr:style>
        <a:lnRef idx="2">
          <a:schemeClr val="accent3">
            <a:shade val="15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/>
            <a:t>GA </a:t>
          </a:r>
          <a:r>
            <a:rPr lang="ko-KR" altLang="en-US" sz="1100"/>
            <a:t>별도 태그 요청 필요</a:t>
          </a:r>
        </a:p>
      </xdr:txBody>
    </xdr:sp>
    <xdr:clientData/>
  </xdr:twoCellAnchor>
  <xdr:twoCellAnchor>
    <xdr:from>
      <xdr:col>16</xdr:col>
      <xdr:colOff>430478</xdr:colOff>
      <xdr:row>40</xdr:row>
      <xdr:rowOff>125185</xdr:rowOff>
    </xdr:from>
    <xdr:to>
      <xdr:col>24</xdr:col>
      <xdr:colOff>466907</xdr:colOff>
      <xdr:row>55</xdr:row>
      <xdr:rowOff>0</xdr:rowOff>
    </xdr:to>
    <xdr:graphicFrame macro="">
      <xdr:nvGraphicFramePr>
        <xdr:cNvPr id="12" name="차트 11">
          <a:extLst>
            <a:ext uri="{FF2B5EF4-FFF2-40B4-BE49-F238E27FC236}">
              <a16:creationId xmlns:a16="http://schemas.microsoft.com/office/drawing/2014/main" id="{DBF4C9B1-BB99-276A-AB48-979936C3262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2</xdr:col>
      <xdr:colOff>585106</xdr:colOff>
      <xdr:row>24</xdr:row>
      <xdr:rowOff>163286</xdr:rowOff>
    </xdr:from>
    <xdr:to>
      <xdr:col>2</xdr:col>
      <xdr:colOff>585106</xdr:colOff>
      <xdr:row>36</xdr:row>
      <xdr:rowOff>31778</xdr:rowOff>
    </xdr:to>
    <xdr:cxnSp macro="">
      <xdr:nvCxnSpPr>
        <xdr:cNvPr id="15" name="직선 연결선 14">
          <a:extLst>
            <a:ext uri="{FF2B5EF4-FFF2-40B4-BE49-F238E27FC236}">
              <a16:creationId xmlns:a16="http://schemas.microsoft.com/office/drawing/2014/main" id="{6813C4AB-2D33-4BBA-BB29-654CFD2CEC6E}"/>
            </a:ext>
          </a:extLst>
        </xdr:cNvPr>
        <xdr:cNvCxnSpPr/>
      </xdr:nvCxnSpPr>
      <xdr:spPr>
        <a:xfrm flipV="1">
          <a:off x="1891392" y="4762500"/>
          <a:ext cx="0" cy="1991207"/>
        </a:xfrm>
        <a:prstGeom prst="line">
          <a:avLst/>
        </a:prstGeom>
        <a:ln>
          <a:solidFill>
            <a:srgbClr val="5B6777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367394</xdr:colOff>
      <xdr:row>24</xdr:row>
      <xdr:rowOff>163286</xdr:rowOff>
    </xdr:from>
    <xdr:to>
      <xdr:col>11</xdr:col>
      <xdr:colOff>367394</xdr:colOff>
      <xdr:row>36</xdr:row>
      <xdr:rowOff>31778</xdr:rowOff>
    </xdr:to>
    <xdr:cxnSp macro="">
      <xdr:nvCxnSpPr>
        <xdr:cNvPr id="16" name="직선 연결선 15">
          <a:extLst>
            <a:ext uri="{FF2B5EF4-FFF2-40B4-BE49-F238E27FC236}">
              <a16:creationId xmlns:a16="http://schemas.microsoft.com/office/drawing/2014/main" id="{C4283DF6-2576-A2CA-4CDB-E685245E9D1A}"/>
            </a:ext>
          </a:extLst>
        </xdr:cNvPr>
        <xdr:cNvCxnSpPr/>
      </xdr:nvCxnSpPr>
      <xdr:spPr>
        <a:xfrm flipV="1">
          <a:off x="8885465" y="4762500"/>
          <a:ext cx="0" cy="1991207"/>
        </a:xfrm>
        <a:prstGeom prst="line">
          <a:avLst/>
        </a:prstGeom>
        <a:ln>
          <a:solidFill>
            <a:srgbClr val="5B6777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81643</xdr:colOff>
      <xdr:row>24</xdr:row>
      <xdr:rowOff>163286</xdr:rowOff>
    </xdr:from>
    <xdr:to>
      <xdr:col>18</xdr:col>
      <xdr:colOff>81643</xdr:colOff>
      <xdr:row>36</xdr:row>
      <xdr:rowOff>31778</xdr:rowOff>
    </xdr:to>
    <xdr:cxnSp macro="">
      <xdr:nvCxnSpPr>
        <xdr:cNvPr id="17" name="직선 연결선 16">
          <a:extLst>
            <a:ext uri="{FF2B5EF4-FFF2-40B4-BE49-F238E27FC236}">
              <a16:creationId xmlns:a16="http://schemas.microsoft.com/office/drawing/2014/main" id="{B492A803-02EB-156D-CD84-43CBE7445FEE}"/>
            </a:ext>
          </a:extLst>
        </xdr:cNvPr>
        <xdr:cNvCxnSpPr/>
      </xdr:nvCxnSpPr>
      <xdr:spPr>
        <a:xfrm flipV="1">
          <a:off x="15838714" y="4762500"/>
          <a:ext cx="0" cy="1991207"/>
        </a:xfrm>
        <a:prstGeom prst="line">
          <a:avLst/>
        </a:prstGeom>
        <a:ln>
          <a:solidFill>
            <a:srgbClr val="5B6777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653142</xdr:colOff>
      <xdr:row>40</xdr:row>
      <xdr:rowOff>27214</xdr:rowOff>
    </xdr:from>
    <xdr:to>
      <xdr:col>2</xdr:col>
      <xdr:colOff>653142</xdr:colOff>
      <xdr:row>51</xdr:row>
      <xdr:rowOff>72599</xdr:rowOff>
    </xdr:to>
    <xdr:cxnSp macro="">
      <xdr:nvCxnSpPr>
        <xdr:cNvPr id="18" name="직선 연결선 17">
          <a:extLst>
            <a:ext uri="{FF2B5EF4-FFF2-40B4-BE49-F238E27FC236}">
              <a16:creationId xmlns:a16="http://schemas.microsoft.com/office/drawing/2014/main" id="{5CC8DA87-1798-1F39-4358-0EB758D3D945}"/>
            </a:ext>
          </a:extLst>
        </xdr:cNvPr>
        <xdr:cNvCxnSpPr/>
      </xdr:nvCxnSpPr>
      <xdr:spPr>
        <a:xfrm flipV="1">
          <a:off x="1959428" y="7456714"/>
          <a:ext cx="0" cy="1991206"/>
        </a:xfrm>
        <a:prstGeom prst="line">
          <a:avLst/>
        </a:prstGeom>
        <a:ln>
          <a:solidFill>
            <a:srgbClr val="5B6777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993321</xdr:colOff>
      <xdr:row>40</xdr:row>
      <xdr:rowOff>163285</xdr:rowOff>
    </xdr:from>
    <xdr:to>
      <xdr:col>17</xdr:col>
      <xdr:colOff>993321</xdr:colOff>
      <xdr:row>53</xdr:row>
      <xdr:rowOff>27214</xdr:rowOff>
    </xdr:to>
    <xdr:cxnSp macro="">
      <xdr:nvCxnSpPr>
        <xdr:cNvPr id="19" name="직선 연결선 18">
          <a:extLst>
            <a:ext uri="{FF2B5EF4-FFF2-40B4-BE49-F238E27FC236}">
              <a16:creationId xmlns:a16="http://schemas.microsoft.com/office/drawing/2014/main" id="{929D11EC-14D0-7C10-ECCA-BFEF826D53F8}"/>
            </a:ext>
          </a:extLst>
        </xdr:cNvPr>
        <xdr:cNvCxnSpPr/>
      </xdr:nvCxnSpPr>
      <xdr:spPr>
        <a:xfrm flipV="1">
          <a:off x="15716250" y="7592785"/>
          <a:ext cx="0" cy="2163536"/>
        </a:xfrm>
        <a:prstGeom prst="line">
          <a:avLst/>
        </a:prstGeom>
        <a:ln>
          <a:solidFill>
            <a:srgbClr val="5B6777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340180</xdr:colOff>
      <xdr:row>40</xdr:row>
      <xdr:rowOff>27214</xdr:rowOff>
    </xdr:from>
    <xdr:to>
      <xdr:col>11</xdr:col>
      <xdr:colOff>340180</xdr:colOff>
      <xdr:row>51</xdr:row>
      <xdr:rowOff>72599</xdr:rowOff>
    </xdr:to>
    <xdr:cxnSp macro="">
      <xdr:nvCxnSpPr>
        <xdr:cNvPr id="20" name="직선 연결선 19">
          <a:extLst>
            <a:ext uri="{FF2B5EF4-FFF2-40B4-BE49-F238E27FC236}">
              <a16:creationId xmlns:a16="http://schemas.microsoft.com/office/drawing/2014/main" id="{AE61E702-9C05-07A8-CACC-A014A262BAB5}"/>
            </a:ext>
          </a:extLst>
        </xdr:cNvPr>
        <xdr:cNvCxnSpPr/>
      </xdr:nvCxnSpPr>
      <xdr:spPr>
        <a:xfrm flipV="1">
          <a:off x="8858251" y="7456714"/>
          <a:ext cx="0" cy="1991206"/>
        </a:xfrm>
        <a:prstGeom prst="line">
          <a:avLst/>
        </a:prstGeom>
        <a:ln>
          <a:solidFill>
            <a:srgbClr val="5B6777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54429</xdr:colOff>
      <xdr:row>56</xdr:row>
      <xdr:rowOff>27215</xdr:rowOff>
    </xdr:from>
    <xdr:to>
      <xdr:col>18</xdr:col>
      <xdr:colOff>54429</xdr:colOff>
      <xdr:row>67</xdr:row>
      <xdr:rowOff>72599</xdr:rowOff>
    </xdr:to>
    <xdr:cxnSp macro="">
      <xdr:nvCxnSpPr>
        <xdr:cNvPr id="21" name="직선 연결선 20">
          <a:extLst>
            <a:ext uri="{FF2B5EF4-FFF2-40B4-BE49-F238E27FC236}">
              <a16:creationId xmlns:a16="http://schemas.microsoft.com/office/drawing/2014/main" id="{0C4B7EA2-C36C-98A5-875E-9FD329BE7E21}"/>
            </a:ext>
          </a:extLst>
        </xdr:cNvPr>
        <xdr:cNvCxnSpPr/>
      </xdr:nvCxnSpPr>
      <xdr:spPr>
        <a:xfrm flipV="1">
          <a:off x="15811500" y="10287001"/>
          <a:ext cx="0" cy="1991205"/>
        </a:xfrm>
        <a:prstGeom prst="line">
          <a:avLst/>
        </a:prstGeom>
        <a:ln>
          <a:solidFill>
            <a:srgbClr val="5B6777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421823</xdr:colOff>
      <xdr:row>56</xdr:row>
      <xdr:rowOff>108858</xdr:rowOff>
    </xdr:from>
    <xdr:to>
      <xdr:col>11</xdr:col>
      <xdr:colOff>421823</xdr:colOff>
      <xdr:row>67</xdr:row>
      <xdr:rowOff>154242</xdr:rowOff>
    </xdr:to>
    <xdr:cxnSp macro="">
      <xdr:nvCxnSpPr>
        <xdr:cNvPr id="24" name="직선 연결선 23">
          <a:extLst>
            <a:ext uri="{FF2B5EF4-FFF2-40B4-BE49-F238E27FC236}">
              <a16:creationId xmlns:a16="http://schemas.microsoft.com/office/drawing/2014/main" id="{29BB42EF-CD9F-155D-D9AA-33963565BCC3}"/>
            </a:ext>
          </a:extLst>
        </xdr:cNvPr>
        <xdr:cNvCxnSpPr/>
      </xdr:nvCxnSpPr>
      <xdr:spPr>
        <a:xfrm flipV="1">
          <a:off x="8939894" y="10368644"/>
          <a:ext cx="0" cy="1991205"/>
        </a:xfrm>
        <a:prstGeom prst="line">
          <a:avLst/>
        </a:prstGeom>
        <a:ln>
          <a:solidFill>
            <a:srgbClr val="5B6777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54428</xdr:colOff>
      <xdr:row>56</xdr:row>
      <xdr:rowOff>13608</xdr:rowOff>
    </xdr:from>
    <xdr:to>
      <xdr:col>3</xdr:col>
      <xdr:colOff>54428</xdr:colOff>
      <xdr:row>67</xdr:row>
      <xdr:rowOff>58992</xdr:rowOff>
    </xdr:to>
    <xdr:cxnSp macro="">
      <xdr:nvCxnSpPr>
        <xdr:cNvPr id="25" name="직선 연결선 24">
          <a:extLst>
            <a:ext uri="{FF2B5EF4-FFF2-40B4-BE49-F238E27FC236}">
              <a16:creationId xmlns:a16="http://schemas.microsoft.com/office/drawing/2014/main" id="{C9815DB8-438B-777E-C3FA-33CA212EAE8F}"/>
            </a:ext>
          </a:extLst>
        </xdr:cNvPr>
        <xdr:cNvCxnSpPr/>
      </xdr:nvCxnSpPr>
      <xdr:spPr>
        <a:xfrm flipV="1">
          <a:off x="2027464" y="10273394"/>
          <a:ext cx="0" cy="1991205"/>
        </a:xfrm>
        <a:prstGeom prst="line">
          <a:avLst/>
        </a:prstGeom>
        <a:ln>
          <a:solidFill>
            <a:srgbClr val="5B6777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210430</xdr:colOff>
      <xdr:row>41</xdr:row>
      <xdr:rowOff>168424</xdr:rowOff>
    </xdr:from>
    <xdr:to>
      <xdr:col>15</xdr:col>
      <xdr:colOff>845573</xdr:colOff>
      <xdr:row>57</xdr:row>
      <xdr:rowOff>149679</xdr:rowOff>
    </xdr:to>
    <xdr:graphicFrame macro="">
      <xdr:nvGraphicFramePr>
        <xdr:cNvPr id="2" name="차트 1">
          <a:extLst>
            <a:ext uri="{FF2B5EF4-FFF2-40B4-BE49-F238E27FC236}">
              <a16:creationId xmlns:a16="http://schemas.microsoft.com/office/drawing/2014/main" id="{E204FB84-DAE7-468D-A1AA-6BB81C211C1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207644</xdr:colOff>
      <xdr:row>58</xdr:row>
      <xdr:rowOff>150942</xdr:rowOff>
    </xdr:from>
    <xdr:to>
      <xdr:col>8</xdr:col>
      <xdr:colOff>1006073</xdr:colOff>
      <xdr:row>72</xdr:row>
      <xdr:rowOff>122465</xdr:rowOff>
    </xdr:to>
    <xdr:graphicFrame macro="">
      <xdr:nvGraphicFramePr>
        <xdr:cNvPr id="3" name="차트 2">
          <a:extLst>
            <a:ext uri="{FF2B5EF4-FFF2-40B4-BE49-F238E27FC236}">
              <a16:creationId xmlns:a16="http://schemas.microsoft.com/office/drawing/2014/main" id="{4D5EBAC3-921A-4F35-9B8D-0B9F844CB62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187791</xdr:colOff>
      <xdr:row>58</xdr:row>
      <xdr:rowOff>131171</xdr:rowOff>
    </xdr:from>
    <xdr:to>
      <xdr:col>15</xdr:col>
      <xdr:colOff>822934</xdr:colOff>
      <xdr:row>72</xdr:row>
      <xdr:rowOff>109880</xdr:rowOff>
    </xdr:to>
    <xdr:graphicFrame macro="">
      <xdr:nvGraphicFramePr>
        <xdr:cNvPr id="4" name="차트 3">
          <a:extLst>
            <a:ext uri="{FF2B5EF4-FFF2-40B4-BE49-F238E27FC236}">
              <a16:creationId xmlns:a16="http://schemas.microsoft.com/office/drawing/2014/main" id="{ADDB5A55-D219-48DB-A095-122A50BE860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16</xdr:col>
      <xdr:colOff>87630</xdr:colOff>
      <xdr:row>58</xdr:row>
      <xdr:rowOff>122465</xdr:rowOff>
    </xdr:from>
    <xdr:to>
      <xdr:col>24</xdr:col>
      <xdr:colOff>124058</xdr:colOff>
      <xdr:row>72</xdr:row>
      <xdr:rowOff>148990</xdr:rowOff>
    </xdr:to>
    <xdr:graphicFrame macro="">
      <xdr:nvGraphicFramePr>
        <xdr:cNvPr id="5" name="차트 4">
          <a:extLst>
            <a:ext uri="{FF2B5EF4-FFF2-40B4-BE49-F238E27FC236}">
              <a16:creationId xmlns:a16="http://schemas.microsoft.com/office/drawing/2014/main" id="{DAAA8300-28C5-425D-B513-DBCC1C09A88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149678</xdr:colOff>
      <xdr:row>41</xdr:row>
      <xdr:rowOff>176491</xdr:rowOff>
    </xdr:from>
    <xdr:to>
      <xdr:col>8</xdr:col>
      <xdr:colOff>948107</xdr:colOff>
      <xdr:row>57</xdr:row>
      <xdr:rowOff>163286</xdr:rowOff>
    </xdr:to>
    <xdr:graphicFrame macro="">
      <xdr:nvGraphicFramePr>
        <xdr:cNvPr id="6" name="차트 5">
          <a:extLst>
            <a:ext uri="{FF2B5EF4-FFF2-40B4-BE49-F238E27FC236}">
              <a16:creationId xmlns:a16="http://schemas.microsoft.com/office/drawing/2014/main" id="{00D7D374-4FD3-40A8-A9B4-9E8616AF793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0</xdr:col>
      <xdr:colOff>136071</xdr:colOff>
      <xdr:row>25</xdr:row>
      <xdr:rowOff>40821</xdr:rowOff>
    </xdr:from>
    <xdr:to>
      <xdr:col>8</xdr:col>
      <xdr:colOff>934500</xdr:colOff>
      <xdr:row>41</xdr:row>
      <xdr:rowOff>13607</xdr:rowOff>
    </xdr:to>
    <xdr:graphicFrame macro="">
      <xdr:nvGraphicFramePr>
        <xdr:cNvPr id="7" name="차트 6">
          <a:extLst>
            <a:ext uri="{FF2B5EF4-FFF2-40B4-BE49-F238E27FC236}">
              <a16:creationId xmlns:a16="http://schemas.microsoft.com/office/drawing/2014/main" id="{90204F4B-353F-4256-9A10-BC07A1F9E0B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9</xdr:col>
      <xdr:colOff>176894</xdr:colOff>
      <xdr:row>25</xdr:row>
      <xdr:rowOff>40821</xdr:rowOff>
    </xdr:from>
    <xdr:to>
      <xdr:col>15</xdr:col>
      <xdr:colOff>812037</xdr:colOff>
      <xdr:row>41</xdr:row>
      <xdr:rowOff>40821</xdr:rowOff>
    </xdr:to>
    <xdr:graphicFrame macro="">
      <xdr:nvGraphicFramePr>
        <xdr:cNvPr id="8" name="차트 7">
          <a:extLst>
            <a:ext uri="{FF2B5EF4-FFF2-40B4-BE49-F238E27FC236}">
              <a16:creationId xmlns:a16="http://schemas.microsoft.com/office/drawing/2014/main" id="{8E1DD395-0882-4459-A789-B55D1AE0270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16</xdr:col>
      <xdr:colOff>4947</xdr:colOff>
      <xdr:row>25</xdr:row>
      <xdr:rowOff>22512</xdr:rowOff>
    </xdr:from>
    <xdr:to>
      <xdr:col>24</xdr:col>
      <xdr:colOff>41375</xdr:colOff>
      <xdr:row>41</xdr:row>
      <xdr:rowOff>34637</xdr:rowOff>
    </xdr:to>
    <xdr:graphicFrame macro="">
      <xdr:nvGraphicFramePr>
        <xdr:cNvPr id="9" name="차트 8">
          <a:extLst>
            <a:ext uri="{FF2B5EF4-FFF2-40B4-BE49-F238E27FC236}">
              <a16:creationId xmlns:a16="http://schemas.microsoft.com/office/drawing/2014/main" id="{A803C752-3BCF-479B-84BF-5A44135F539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10</xdr:col>
      <xdr:colOff>835639</xdr:colOff>
      <xdr:row>25</xdr:row>
      <xdr:rowOff>144875</xdr:rowOff>
    </xdr:from>
    <xdr:to>
      <xdr:col>10</xdr:col>
      <xdr:colOff>838360</xdr:colOff>
      <xdr:row>38</xdr:row>
      <xdr:rowOff>559</xdr:rowOff>
    </xdr:to>
    <xdr:cxnSp macro="">
      <xdr:nvCxnSpPr>
        <xdr:cNvPr id="13" name="직선 연결선 12">
          <a:extLst>
            <a:ext uri="{FF2B5EF4-FFF2-40B4-BE49-F238E27FC236}">
              <a16:creationId xmlns:a16="http://schemas.microsoft.com/office/drawing/2014/main" id="{1CFE4367-1C9B-47AB-B4DF-DD13EB1DCEA7}"/>
            </a:ext>
          </a:extLst>
        </xdr:cNvPr>
        <xdr:cNvCxnSpPr/>
      </xdr:nvCxnSpPr>
      <xdr:spPr>
        <a:xfrm flipH="1" flipV="1">
          <a:off x="8945496" y="5029839"/>
          <a:ext cx="2721" cy="2155291"/>
        </a:xfrm>
        <a:prstGeom prst="line">
          <a:avLst/>
        </a:prstGeom>
        <a:ln>
          <a:solidFill>
            <a:srgbClr val="5B6777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613124</xdr:colOff>
      <xdr:row>42</xdr:row>
      <xdr:rowOff>29615</xdr:rowOff>
    </xdr:from>
    <xdr:to>
      <xdr:col>2</xdr:col>
      <xdr:colOff>615845</xdr:colOff>
      <xdr:row>54</xdr:row>
      <xdr:rowOff>64593</xdr:rowOff>
    </xdr:to>
    <xdr:cxnSp macro="">
      <xdr:nvCxnSpPr>
        <xdr:cNvPr id="14" name="직선 연결선 13">
          <a:extLst>
            <a:ext uri="{FF2B5EF4-FFF2-40B4-BE49-F238E27FC236}">
              <a16:creationId xmlns:a16="http://schemas.microsoft.com/office/drawing/2014/main" id="{AA455481-DDB6-407A-9B13-40A1C9205403}"/>
            </a:ext>
          </a:extLst>
        </xdr:cNvPr>
        <xdr:cNvCxnSpPr/>
      </xdr:nvCxnSpPr>
      <xdr:spPr>
        <a:xfrm flipH="1" flipV="1">
          <a:off x="1794224" y="8068715"/>
          <a:ext cx="2721" cy="2206678"/>
        </a:xfrm>
        <a:prstGeom prst="line">
          <a:avLst/>
        </a:prstGeom>
        <a:ln>
          <a:solidFill>
            <a:srgbClr val="5B6777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842044</xdr:colOff>
      <xdr:row>42</xdr:row>
      <xdr:rowOff>68036</xdr:rowOff>
    </xdr:from>
    <xdr:to>
      <xdr:col>10</xdr:col>
      <xdr:colOff>844765</xdr:colOff>
      <xdr:row>54</xdr:row>
      <xdr:rowOff>103014</xdr:rowOff>
    </xdr:to>
    <xdr:cxnSp macro="">
      <xdr:nvCxnSpPr>
        <xdr:cNvPr id="15" name="직선 연결선 14">
          <a:extLst>
            <a:ext uri="{FF2B5EF4-FFF2-40B4-BE49-F238E27FC236}">
              <a16:creationId xmlns:a16="http://schemas.microsoft.com/office/drawing/2014/main" id="{4169BC63-C213-4850-ABD3-E6A99E2EB39C}"/>
            </a:ext>
          </a:extLst>
        </xdr:cNvPr>
        <xdr:cNvCxnSpPr/>
      </xdr:nvCxnSpPr>
      <xdr:spPr>
        <a:xfrm flipH="1" flipV="1">
          <a:off x="8951901" y="7960179"/>
          <a:ext cx="2721" cy="2157692"/>
        </a:xfrm>
        <a:prstGeom prst="line">
          <a:avLst/>
        </a:prstGeom>
        <a:ln>
          <a:solidFill>
            <a:srgbClr val="5B6777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117663</xdr:colOff>
      <xdr:row>58</xdr:row>
      <xdr:rowOff>122465</xdr:rowOff>
    </xdr:from>
    <xdr:to>
      <xdr:col>3</xdr:col>
      <xdr:colOff>120384</xdr:colOff>
      <xdr:row>70</xdr:row>
      <xdr:rowOff>157442</xdr:rowOff>
    </xdr:to>
    <xdr:cxnSp macro="">
      <xdr:nvCxnSpPr>
        <xdr:cNvPr id="16" name="직선 연결선 15">
          <a:extLst>
            <a:ext uri="{FF2B5EF4-FFF2-40B4-BE49-F238E27FC236}">
              <a16:creationId xmlns:a16="http://schemas.microsoft.com/office/drawing/2014/main" id="{69956373-3B21-461F-9F9C-7D392034D3CE}"/>
            </a:ext>
          </a:extLst>
        </xdr:cNvPr>
        <xdr:cNvCxnSpPr/>
      </xdr:nvCxnSpPr>
      <xdr:spPr>
        <a:xfrm flipH="1" flipV="1">
          <a:off x="1968234" y="10844894"/>
          <a:ext cx="2721" cy="2157691"/>
        </a:xfrm>
        <a:prstGeom prst="line">
          <a:avLst/>
        </a:prstGeom>
        <a:ln>
          <a:solidFill>
            <a:srgbClr val="5B6777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902075</xdr:colOff>
      <xdr:row>58</xdr:row>
      <xdr:rowOff>136072</xdr:rowOff>
    </xdr:from>
    <xdr:to>
      <xdr:col>10</xdr:col>
      <xdr:colOff>904796</xdr:colOff>
      <xdr:row>70</xdr:row>
      <xdr:rowOff>171049</xdr:rowOff>
    </xdr:to>
    <xdr:cxnSp macro="">
      <xdr:nvCxnSpPr>
        <xdr:cNvPr id="17" name="직선 연결선 16">
          <a:extLst>
            <a:ext uri="{FF2B5EF4-FFF2-40B4-BE49-F238E27FC236}">
              <a16:creationId xmlns:a16="http://schemas.microsoft.com/office/drawing/2014/main" id="{243F8FF9-0CEE-47A5-88AA-C94E9A8A0F17}"/>
            </a:ext>
          </a:extLst>
        </xdr:cNvPr>
        <xdr:cNvCxnSpPr/>
      </xdr:nvCxnSpPr>
      <xdr:spPr>
        <a:xfrm flipH="1" flipV="1">
          <a:off x="9011932" y="10858501"/>
          <a:ext cx="2721" cy="2157691"/>
        </a:xfrm>
        <a:prstGeom prst="line">
          <a:avLst/>
        </a:prstGeom>
        <a:ln>
          <a:solidFill>
            <a:srgbClr val="5B6777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789216</xdr:colOff>
      <xdr:row>58</xdr:row>
      <xdr:rowOff>163286</xdr:rowOff>
    </xdr:from>
    <xdr:to>
      <xdr:col>17</xdr:col>
      <xdr:colOff>791937</xdr:colOff>
      <xdr:row>71</xdr:row>
      <xdr:rowOff>21371</xdr:rowOff>
    </xdr:to>
    <xdr:cxnSp macro="">
      <xdr:nvCxnSpPr>
        <xdr:cNvPr id="18" name="직선 연결선 17">
          <a:extLst>
            <a:ext uri="{FF2B5EF4-FFF2-40B4-BE49-F238E27FC236}">
              <a16:creationId xmlns:a16="http://schemas.microsoft.com/office/drawing/2014/main" id="{984B3D2E-E37E-4E40-923F-3E3FD3FCFCC0}"/>
            </a:ext>
          </a:extLst>
        </xdr:cNvPr>
        <xdr:cNvCxnSpPr/>
      </xdr:nvCxnSpPr>
      <xdr:spPr>
        <a:xfrm flipH="1" flipV="1">
          <a:off x="16138073" y="10885715"/>
          <a:ext cx="2721" cy="2157692"/>
        </a:xfrm>
        <a:prstGeom prst="line">
          <a:avLst/>
        </a:prstGeom>
        <a:ln>
          <a:solidFill>
            <a:srgbClr val="5B6777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20010</xdr:colOff>
      <xdr:row>41</xdr:row>
      <xdr:rowOff>168088</xdr:rowOff>
    </xdr:from>
    <xdr:to>
      <xdr:col>24</xdr:col>
      <xdr:colOff>56438</xdr:colOff>
      <xdr:row>57</xdr:row>
      <xdr:rowOff>134471</xdr:rowOff>
    </xdr:to>
    <xdr:graphicFrame macro="">
      <xdr:nvGraphicFramePr>
        <xdr:cNvPr id="19" name="차트 18">
          <a:extLst>
            <a:ext uri="{FF2B5EF4-FFF2-40B4-BE49-F238E27FC236}">
              <a16:creationId xmlns:a16="http://schemas.microsoft.com/office/drawing/2014/main" id="{CC615ABE-04DC-492E-BB04-7D5D4CB5AC2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17</xdr:col>
      <xdr:colOff>583826</xdr:colOff>
      <xdr:row>42</xdr:row>
      <xdr:rowOff>0</xdr:rowOff>
    </xdr:from>
    <xdr:to>
      <xdr:col>17</xdr:col>
      <xdr:colOff>583826</xdr:colOff>
      <xdr:row>55</xdr:row>
      <xdr:rowOff>141435</xdr:rowOff>
    </xdr:to>
    <xdr:cxnSp macro="">
      <xdr:nvCxnSpPr>
        <xdr:cNvPr id="20" name="직선 연결선 19">
          <a:extLst>
            <a:ext uri="{FF2B5EF4-FFF2-40B4-BE49-F238E27FC236}">
              <a16:creationId xmlns:a16="http://schemas.microsoft.com/office/drawing/2014/main" id="{A2567977-0602-4FE0-85D7-77170478BE30}"/>
            </a:ext>
          </a:extLst>
        </xdr:cNvPr>
        <xdr:cNvCxnSpPr/>
      </xdr:nvCxnSpPr>
      <xdr:spPr>
        <a:xfrm flipV="1">
          <a:off x="15932683" y="7892143"/>
          <a:ext cx="0" cy="2441042"/>
        </a:xfrm>
        <a:prstGeom prst="line">
          <a:avLst/>
        </a:prstGeom>
        <a:ln>
          <a:solidFill>
            <a:srgbClr val="5B6777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662748</xdr:colOff>
      <xdr:row>25</xdr:row>
      <xdr:rowOff>104054</xdr:rowOff>
    </xdr:from>
    <xdr:to>
      <xdr:col>17</xdr:col>
      <xdr:colOff>665469</xdr:colOff>
      <xdr:row>37</xdr:row>
      <xdr:rowOff>136630</xdr:rowOff>
    </xdr:to>
    <xdr:cxnSp macro="">
      <xdr:nvCxnSpPr>
        <xdr:cNvPr id="21" name="직선 연결선 20">
          <a:extLst>
            <a:ext uri="{FF2B5EF4-FFF2-40B4-BE49-F238E27FC236}">
              <a16:creationId xmlns:a16="http://schemas.microsoft.com/office/drawing/2014/main" id="{C71F6B20-B5E8-46F4-9243-89A6601CFE85}"/>
            </a:ext>
          </a:extLst>
        </xdr:cNvPr>
        <xdr:cNvCxnSpPr/>
      </xdr:nvCxnSpPr>
      <xdr:spPr>
        <a:xfrm flipH="1" flipV="1">
          <a:off x="16011605" y="4989018"/>
          <a:ext cx="2721" cy="2155291"/>
        </a:xfrm>
        <a:prstGeom prst="line">
          <a:avLst/>
        </a:prstGeom>
        <a:ln>
          <a:solidFill>
            <a:srgbClr val="5B6777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112058</xdr:colOff>
      <xdr:row>178</xdr:row>
      <xdr:rowOff>67235</xdr:rowOff>
    </xdr:from>
    <xdr:to>
      <xdr:col>7</xdr:col>
      <xdr:colOff>537882</xdr:colOff>
      <xdr:row>180</xdr:row>
      <xdr:rowOff>123265</xdr:rowOff>
    </xdr:to>
    <xdr:sp macro="" textlink="">
      <xdr:nvSpPr>
        <xdr:cNvPr id="23" name="직사각형 22">
          <a:extLst>
            <a:ext uri="{FF2B5EF4-FFF2-40B4-BE49-F238E27FC236}">
              <a16:creationId xmlns:a16="http://schemas.microsoft.com/office/drawing/2014/main" id="{1199771A-37FE-4F65-8B69-987C5CD7D171}"/>
            </a:ext>
          </a:extLst>
        </xdr:cNvPr>
        <xdr:cNvSpPr/>
      </xdr:nvSpPr>
      <xdr:spPr>
        <a:xfrm>
          <a:off x="1293158" y="32852285"/>
          <a:ext cx="4607299" cy="417980"/>
        </a:xfrm>
        <a:prstGeom prst="rect">
          <a:avLst/>
        </a:prstGeom>
        <a:solidFill>
          <a:schemeClr val="accent3">
            <a:alpha val="92000"/>
          </a:schemeClr>
        </a:solidFill>
        <a:ln>
          <a:noFill/>
        </a:ln>
      </xdr:spPr>
      <xdr:style>
        <a:lnRef idx="2">
          <a:schemeClr val="accent3">
            <a:shade val="15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/>
            <a:t>GA </a:t>
          </a:r>
          <a:r>
            <a:rPr lang="ko-KR" altLang="en-US" sz="1100"/>
            <a:t>별도 태그 요청 필요</a:t>
          </a:r>
        </a:p>
      </xdr:txBody>
    </xdr:sp>
    <xdr:clientData/>
  </xdr:twoCellAnchor>
</xdr:wsDr>
</file>

<file path=xl/drawings/drawing20.xml><?xml version="1.0" encoding="utf-8"?>
<c:userShapes xmlns:c="http://schemas.openxmlformats.org/drawingml/2006/chart">
  <cdr:relSizeAnchor xmlns:cdr="http://schemas.openxmlformats.org/drawingml/2006/chartDrawing">
    <cdr:from>
      <cdr:x>0.24074</cdr:x>
      <cdr:y>0.01782</cdr:y>
    </cdr:from>
    <cdr:to>
      <cdr:x>0.24119</cdr:x>
      <cdr:y>0.78758</cdr:y>
    </cdr:to>
    <cdr:cxnSp macro="">
      <cdr:nvCxnSpPr>
        <cdr:cNvPr id="2" name="직선 연결선 1">
          <a:extLst xmlns:a="http://schemas.openxmlformats.org/drawingml/2006/main">
            <a:ext uri="{FF2B5EF4-FFF2-40B4-BE49-F238E27FC236}">
              <a16:creationId xmlns:a16="http://schemas.microsoft.com/office/drawing/2014/main" id="{7B1D40FE-45FD-46CF-B370-5D0CA1F6AB91}"/>
            </a:ext>
          </a:extLst>
        </cdr:cNvPr>
        <cdr:cNvCxnSpPr/>
      </cdr:nvCxnSpPr>
      <cdr:spPr>
        <a:xfrm xmlns:a="http://schemas.openxmlformats.org/drawingml/2006/main" flipH="1" flipV="1">
          <a:off x="1463891" y="50640"/>
          <a:ext cx="2720" cy="2187266"/>
        </a:xfrm>
        <a:prstGeom xmlns:a="http://schemas.openxmlformats.org/drawingml/2006/main" prst="line">
          <a:avLst/>
        </a:prstGeom>
        <a:ln xmlns:a="http://schemas.openxmlformats.org/drawingml/2006/main">
          <a:solidFill>
            <a:srgbClr val="C00F41"/>
          </a:solidFill>
          <a:prstDash val="dash"/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0.99955</cdr:x>
      <cdr:y>0.11521</cdr:y>
    </cdr:from>
    <cdr:to>
      <cdr:x>1</cdr:x>
      <cdr:y>0.88497</cdr:y>
    </cdr:to>
    <cdr:cxnSp macro="">
      <cdr:nvCxnSpPr>
        <cdr:cNvPr id="3" name="직선 연결선 2">
          <a:extLst xmlns:a="http://schemas.openxmlformats.org/drawingml/2006/main">
            <a:ext uri="{FF2B5EF4-FFF2-40B4-BE49-F238E27FC236}">
              <a16:creationId xmlns:a16="http://schemas.microsoft.com/office/drawing/2014/main" id="{FD44EF4E-D76A-5DC9-488F-5C33498C812E}"/>
            </a:ext>
          </a:extLst>
        </cdr:cNvPr>
        <cdr:cNvCxnSpPr/>
      </cdr:nvCxnSpPr>
      <cdr:spPr>
        <a:xfrm xmlns:a="http://schemas.openxmlformats.org/drawingml/2006/main" flipH="1" flipV="1">
          <a:off x="6079673" y="322942"/>
          <a:ext cx="2721" cy="2157692"/>
        </a:xfrm>
        <a:prstGeom xmlns:a="http://schemas.openxmlformats.org/drawingml/2006/main" prst="line">
          <a:avLst/>
        </a:prstGeom>
        <a:ln xmlns:a="http://schemas.openxmlformats.org/drawingml/2006/main">
          <a:solidFill>
            <a:srgbClr val="C00F41"/>
          </a:solidFill>
          <a:prstDash val="dash"/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</c:userShapes>
</file>

<file path=xl/drawings/drawing2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255829</xdr:colOff>
      <xdr:row>24</xdr:row>
      <xdr:rowOff>78441</xdr:rowOff>
    </xdr:from>
    <xdr:to>
      <xdr:col>9</xdr:col>
      <xdr:colOff>646043</xdr:colOff>
      <xdr:row>39</xdr:row>
      <xdr:rowOff>100853</xdr:rowOff>
    </xdr:to>
    <xdr:graphicFrame macro="">
      <xdr:nvGraphicFramePr>
        <xdr:cNvPr id="2" name="차트 1">
          <a:extLst>
            <a:ext uri="{FF2B5EF4-FFF2-40B4-BE49-F238E27FC236}">
              <a16:creationId xmlns:a16="http://schemas.microsoft.com/office/drawing/2014/main" id="{C7309C46-4955-4C41-8827-A821943C005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742485</xdr:colOff>
      <xdr:row>24</xdr:row>
      <xdr:rowOff>93457</xdr:rowOff>
    </xdr:from>
    <xdr:to>
      <xdr:col>16</xdr:col>
      <xdr:colOff>343485</xdr:colOff>
      <xdr:row>39</xdr:row>
      <xdr:rowOff>123265</xdr:rowOff>
    </xdr:to>
    <xdr:graphicFrame macro="">
      <xdr:nvGraphicFramePr>
        <xdr:cNvPr id="3" name="차트 2">
          <a:extLst>
            <a:ext uri="{FF2B5EF4-FFF2-40B4-BE49-F238E27FC236}">
              <a16:creationId xmlns:a16="http://schemas.microsoft.com/office/drawing/2014/main" id="{F1F903CE-514D-41E1-8CE4-40A62F06070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16</xdr:col>
      <xdr:colOff>483951</xdr:colOff>
      <xdr:row>24</xdr:row>
      <xdr:rowOff>93457</xdr:rowOff>
    </xdr:from>
    <xdr:to>
      <xdr:col>24</xdr:col>
      <xdr:colOff>520380</xdr:colOff>
      <xdr:row>39</xdr:row>
      <xdr:rowOff>134471</xdr:rowOff>
    </xdr:to>
    <xdr:graphicFrame macro="">
      <xdr:nvGraphicFramePr>
        <xdr:cNvPr id="4" name="차트 3">
          <a:extLst>
            <a:ext uri="{FF2B5EF4-FFF2-40B4-BE49-F238E27FC236}">
              <a16:creationId xmlns:a16="http://schemas.microsoft.com/office/drawing/2014/main" id="{99E1C57E-CB9D-4BEC-AA42-4851ED2F4E4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250114</xdr:colOff>
      <xdr:row>40</xdr:row>
      <xdr:rowOff>59840</xdr:rowOff>
    </xdr:from>
    <xdr:to>
      <xdr:col>9</xdr:col>
      <xdr:colOff>640328</xdr:colOff>
      <xdr:row>54</xdr:row>
      <xdr:rowOff>145676</xdr:rowOff>
    </xdr:to>
    <xdr:graphicFrame macro="">
      <xdr:nvGraphicFramePr>
        <xdr:cNvPr id="5" name="차트 4">
          <a:extLst>
            <a:ext uri="{FF2B5EF4-FFF2-40B4-BE49-F238E27FC236}">
              <a16:creationId xmlns:a16="http://schemas.microsoft.com/office/drawing/2014/main" id="{D150B49B-945C-4CA3-9091-9AB5B7757DD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9</xdr:col>
      <xdr:colOff>742486</xdr:colOff>
      <xdr:row>40</xdr:row>
      <xdr:rowOff>93457</xdr:rowOff>
    </xdr:from>
    <xdr:to>
      <xdr:col>16</xdr:col>
      <xdr:colOff>343486</xdr:colOff>
      <xdr:row>54</xdr:row>
      <xdr:rowOff>156882</xdr:rowOff>
    </xdr:to>
    <xdr:graphicFrame macro="">
      <xdr:nvGraphicFramePr>
        <xdr:cNvPr id="6" name="차트 5">
          <a:extLst>
            <a:ext uri="{FF2B5EF4-FFF2-40B4-BE49-F238E27FC236}">
              <a16:creationId xmlns:a16="http://schemas.microsoft.com/office/drawing/2014/main" id="{270DC56B-9DF2-46C3-A63C-F329227CB13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</xdr:col>
      <xdr:colOff>0</xdr:colOff>
      <xdr:row>56</xdr:row>
      <xdr:rowOff>0</xdr:rowOff>
    </xdr:from>
    <xdr:to>
      <xdr:col>9</xdr:col>
      <xdr:colOff>648750</xdr:colOff>
      <xdr:row>70</xdr:row>
      <xdr:rowOff>114450</xdr:rowOff>
    </xdr:to>
    <xdr:graphicFrame macro="">
      <xdr:nvGraphicFramePr>
        <xdr:cNvPr id="7" name="차트 6">
          <a:extLst>
            <a:ext uri="{FF2B5EF4-FFF2-40B4-BE49-F238E27FC236}">
              <a16:creationId xmlns:a16="http://schemas.microsoft.com/office/drawing/2014/main" id="{FA631501-F784-4C16-B7DE-D729E54C03A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9</xdr:col>
      <xdr:colOff>823328</xdr:colOff>
      <xdr:row>55</xdr:row>
      <xdr:rowOff>154305</xdr:rowOff>
    </xdr:from>
    <xdr:to>
      <xdr:col>16</xdr:col>
      <xdr:colOff>424328</xdr:colOff>
      <xdr:row>70</xdr:row>
      <xdr:rowOff>156883</xdr:rowOff>
    </xdr:to>
    <xdr:graphicFrame macro="">
      <xdr:nvGraphicFramePr>
        <xdr:cNvPr id="8" name="차트 7">
          <a:extLst>
            <a:ext uri="{FF2B5EF4-FFF2-40B4-BE49-F238E27FC236}">
              <a16:creationId xmlns:a16="http://schemas.microsoft.com/office/drawing/2014/main" id="{98277764-21E0-4967-8042-41A9395CD16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16</xdr:col>
      <xdr:colOff>546189</xdr:colOff>
      <xdr:row>55</xdr:row>
      <xdr:rowOff>154306</xdr:rowOff>
    </xdr:from>
    <xdr:to>
      <xdr:col>24</xdr:col>
      <xdr:colOff>582618</xdr:colOff>
      <xdr:row>70</xdr:row>
      <xdr:rowOff>112059</xdr:rowOff>
    </xdr:to>
    <xdr:graphicFrame macro="">
      <xdr:nvGraphicFramePr>
        <xdr:cNvPr id="9" name="차트 8">
          <a:extLst>
            <a:ext uri="{FF2B5EF4-FFF2-40B4-BE49-F238E27FC236}">
              <a16:creationId xmlns:a16="http://schemas.microsoft.com/office/drawing/2014/main" id="{B9C8F703-CD33-43EC-B0F4-C4DF1E87349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2</xdr:col>
      <xdr:colOff>0</xdr:colOff>
      <xdr:row>176</xdr:row>
      <xdr:rowOff>0</xdr:rowOff>
    </xdr:from>
    <xdr:to>
      <xdr:col>7</xdr:col>
      <xdr:colOff>504265</xdr:colOff>
      <xdr:row>177</xdr:row>
      <xdr:rowOff>168088</xdr:rowOff>
    </xdr:to>
    <xdr:sp macro="" textlink="">
      <xdr:nvSpPr>
        <xdr:cNvPr id="11" name="직사각형 10">
          <a:extLst>
            <a:ext uri="{FF2B5EF4-FFF2-40B4-BE49-F238E27FC236}">
              <a16:creationId xmlns:a16="http://schemas.microsoft.com/office/drawing/2014/main" id="{3716FA38-8114-4E41-9BA2-790B70EED5E3}"/>
            </a:ext>
          </a:extLst>
        </xdr:cNvPr>
        <xdr:cNvSpPr/>
      </xdr:nvSpPr>
      <xdr:spPr>
        <a:xfrm>
          <a:off x="1304925" y="32232600"/>
          <a:ext cx="3942790" cy="349063"/>
        </a:xfrm>
        <a:prstGeom prst="rect">
          <a:avLst/>
        </a:prstGeom>
        <a:solidFill>
          <a:schemeClr val="accent3">
            <a:alpha val="92000"/>
          </a:schemeClr>
        </a:solidFill>
        <a:ln>
          <a:noFill/>
        </a:ln>
      </xdr:spPr>
      <xdr:style>
        <a:lnRef idx="2">
          <a:schemeClr val="accent3">
            <a:shade val="15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/>
            <a:t>GA </a:t>
          </a:r>
          <a:r>
            <a:rPr lang="ko-KR" altLang="en-US" sz="1100"/>
            <a:t>별도 태그 요청 필요</a:t>
          </a:r>
        </a:p>
      </xdr:txBody>
    </xdr:sp>
    <xdr:clientData/>
  </xdr:twoCellAnchor>
  <xdr:twoCellAnchor>
    <xdr:from>
      <xdr:col>16</xdr:col>
      <xdr:colOff>530678</xdr:colOff>
      <xdr:row>40</xdr:row>
      <xdr:rowOff>111578</xdr:rowOff>
    </xdr:from>
    <xdr:to>
      <xdr:col>24</xdr:col>
      <xdr:colOff>567107</xdr:colOff>
      <xdr:row>54</xdr:row>
      <xdr:rowOff>163285</xdr:rowOff>
    </xdr:to>
    <xdr:graphicFrame macro="">
      <xdr:nvGraphicFramePr>
        <xdr:cNvPr id="12" name="차트 11">
          <a:extLst>
            <a:ext uri="{FF2B5EF4-FFF2-40B4-BE49-F238E27FC236}">
              <a16:creationId xmlns:a16="http://schemas.microsoft.com/office/drawing/2014/main" id="{83A06FE4-9596-2683-5984-DAD35458B7A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2</xdr:col>
      <xdr:colOff>571499</xdr:colOff>
      <xdr:row>25</xdr:row>
      <xdr:rowOff>13606</xdr:rowOff>
    </xdr:from>
    <xdr:to>
      <xdr:col>2</xdr:col>
      <xdr:colOff>571499</xdr:colOff>
      <xdr:row>36</xdr:row>
      <xdr:rowOff>58991</xdr:rowOff>
    </xdr:to>
    <xdr:cxnSp macro="">
      <xdr:nvCxnSpPr>
        <xdr:cNvPr id="13" name="직선 연결선 12">
          <a:extLst>
            <a:ext uri="{FF2B5EF4-FFF2-40B4-BE49-F238E27FC236}">
              <a16:creationId xmlns:a16="http://schemas.microsoft.com/office/drawing/2014/main" id="{64707BF0-211F-4D22-9E05-D770894E4A28}"/>
            </a:ext>
          </a:extLst>
        </xdr:cNvPr>
        <xdr:cNvCxnSpPr/>
      </xdr:nvCxnSpPr>
      <xdr:spPr>
        <a:xfrm flipV="1">
          <a:off x="1877785" y="4789713"/>
          <a:ext cx="0" cy="1991207"/>
        </a:xfrm>
        <a:prstGeom prst="line">
          <a:avLst/>
        </a:prstGeom>
        <a:ln>
          <a:solidFill>
            <a:srgbClr val="5B6777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353787</xdr:colOff>
      <xdr:row>25</xdr:row>
      <xdr:rowOff>13606</xdr:rowOff>
    </xdr:from>
    <xdr:to>
      <xdr:col>11</xdr:col>
      <xdr:colOff>353787</xdr:colOff>
      <xdr:row>36</xdr:row>
      <xdr:rowOff>58991</xdr:rowOff>
    </xdr:to>
    <xdr:cxnSp macro="">
      <xdr:nvCxnSpPr>
        <xdr:cNvPr id="14" name="직선 연결선 13">
          <a:extLst>
            <a:ext uri="{FF2B5EF4-FFF2-40B4-BE49-F238E27FC236}">
              <a16:creationId xmlns:a16="http://schemas.microsoft.com/office/drawing/2014/main" id="{256DEDC0-9CE6-BC21-4145-277F68E759F2}"/>
            </a:ext>
          </a:extLst>
        </xdr:cNvPr>
        <xdr:cNvCxnSpPr/>
      </xdr:nvCxnSpPr>
      <xdr:spPr>
        <a:xfrm flipV="1">
          <a:off x="8871858" y="4789713"/>
          <a:ext cx="0" cy="1991207"/>
        </a:xfrm>
        <a:prstGeom prst="line">
          <a:avLst/>
        </a:prstGeom>
        <a:ln>
          <a:solidFill>
            <a:srgbClr val="5B6777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136071</xdr:colOff>
      <xdr:row>25</xdr:row>
      <xdr:rowOff>13606</xdr:rowOff>
    </xdr:from>
    <xdr:to>
      <xdr:col>18</xdr:col>
      <xdr:colOff>136071</xdr:colOff>
      <xdr:row>36</xdr:row>
      <xdr:rowOff>58991</xdr:rowOff>
    </xdr:to>
    <xdr:cxnSp macro="">
      <xdr:nvCxnSpPr>
        <xdr:cNvPr id="15" name="직선 연결선 14">
          <a:extLst>
            <a:ext uri="{FF2B5EF4-FFF2-40B4-BE49-F238E27FC236}">
              <a16:creationId xmlns:a16="http://schemas.microsoft.com/office/drawing/2014/main" id="{5C8A17F0-0541-18D9-4438-EC635D6AD1F1}"/>
            </a:ext>
          </a:extLst>
        </xdr:cNvPr>
        <xdr:cNvCxnSpPr/>
      </xdr:nvCxnSpPr>
      <xdr:spPr>
        <a:xfrm flipV="1">
          <a:off x="15893142" y="4789713"/>
          <a:ext cx="0" cy="1991207"/>
        </a:xfrm>
        <a:prstGeom prst="line">
          <a:avLst/>
        </a:prstGeom>
        <a:ln>
          <a:solidFill>
            <a:srgbClr val="5B6777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136071</xdr:colOff>
      <xdr:row>42</xdr:row>
      <xdr:rowOff>-1</xdr:rowOff>
    </xdr:from>
    <xdr:to>
      <xdr:col>18</xdr:col>
      <xdr:colOff>136071</xdr:colOff>
      <xdr:row>53</xdr:row>
      <xdr:rowOff>45383</xdr:rowOff>
    </xdr:to>
    <xdr:cxnSp macro="">
      <xdr:nvCxnSpPr>
        <xdr:cNvPr id="16" name="직선 연결선 15">
          <a:extLst>
            <a:ext uri="{FF2B5EF4-FFF2-40B4-BE49-F238E27FC236}">
              <a16:creationId xmlns:a16="http://schemas.microsoft.com/office/drawing/2014/main" id="{4772F349-A1D9-967E-62EC-8DCE51CDE1EA}"/>
            </a:ext>
          </a:extLst>
        </xdr:cNvPr>
        <xdr:cNvCxnSpPr/>
      </xdr:nvCxnSpPr>
      <xdr:spPr>
        <a:xfrm flipV="1">
          <a:off x="15893142" y="7783285"/>
          <a:ext cx="0" cy="1991205"/>
        </a:xfrm>
        <a:prstGeom prst="line">
          <a:avLst/>
        </a:prstGeom>
        <a:ln>
          <a:solidFill>
            <a:srgbClr val="5B6777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653143</xdr:colOff>
      <xdr:row>40</xdr:row>
      <xdr:rowOff>54426</xdr:rowOff>
    </xdr:from>
    <xdr:to>
      <xdr:col>2</xdr:col>
      <xdr:colOff>653143</xdr:colOff>
      <xdr:row>51</xdr:row>
      <xdr:rowOff>99811</xdr:rowOff>
    </xdr:to>
    <xdr:cxnSp macro="">
      <xdr:nvCxnSpPr>
        <xdr:cNvPr id="18" name="직선 연결선 17">
          <a:extLst>
            <a:ext uri="{FF2B5EF4-FFF2-40B4-BE49-F238E27FC236}">
              <a16:creationId xmlns:a16="http://schemas.microsoft.com/office/drawing/2014/main" id="{863FC9B2-ADBA-FB27-B76A-FEFC4D1144F0}"/>
            </a:ext>
          </a:extLst>
        </xdr:cNvPr>
        <xdr:cNvCxnSpPr/>
      </xdr:nvCxnSpPr>
      <xdr:spPr>
        <a:xfrm flipV="1">
          <a:off x="1959429" y="7483926"/>
          <a:ext cx="0" cy="1991206"/>
        </a:xfrm>
        <a:prstGeom prst="line">
          <a:avLst/>
        </a:prstGeom>
        <a:ln>
          <a:solidFill>
            <a:srgbClr val="5B6777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40821</xdr:colOff>
      <xdr:row>56</xdr:row>
      <xdr:rowOff>13606</xdr:rowOff>
    </xdr:from>
    <xdr:to>
      <xdr:col>3</xdr:col>
      <xdr:colOff>40821</xdr:colOff>
      <xdr:row>67</xdr:row>
      <xdr:rowOff>58990</xdr:rowOff>
    </xdr:to>
    <xdr:cxnSp macro="">
      <xdr:nvCxnSpPr>
        <xdr:cNvPr id="19" name="직선 연결선 18">
          <a:extLst>
            <a:ext uri="{FF2B5EF4-FFF2-40B4-BE49-F238E27FC236}">
              <a16:creationId xmlns:a16="http://schemas.microsoft.com/office/drawing/2014/main" id="{CD9C0557-6752-A780-DE7D-7D89F3A934C2}"/>
            </a:ext>
          </a:extLst>
        </xdr:cNvPr>
        <xdr:cNvCxnSpPr/>
      </xdr:nvCxnSpPr>
      <xdr:spPr>
        <a:xfrm flipV="1">
          <a:off x="2013857" y="10273392"/>
          <a:ext cx="0" cy="1991205"/>
        </a:xfrm>
        <a:prstGeom prst="line">
          <a:avLst/>
        </a:prstGeom>
        <a:ln>
          <a:solidFill>
            <a:srgbClr val="5B6777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108857</xdr:colOff>
      <xdr:row>56</xdr:row>
      <xdr:rowOff>13606</xdr:rowOff>
    </xdr:from>
    <xdr:to>
      <xdr:col>18</xdr:col>
      <xdr:colOff>108857</xdr:colOff>
      <xdr:row>67</xdr:row>
      <xdr:rowOff>58990</xdr:rowOff>
    </xdr:to>
    <xdr:cxnSp macro="">
      <xdr:nvCxnSpPr>
        <xdr:cNvPr id="21" name="직선 연결선 20">
          <a:extLst>
            <a:ext uri="{FF2B5EF4-FFF2-40B4-BE49-F238E27FC236}">
              <a16:creationId xmlns:a16="http://schemas.microsoft.com/office/drawing/2014/main" id="{3A8545FC-C817-797D-0A5B-929B3DD4313D}"/>
            </a:ext>
          </a:extLst>
        </xdr:cNvPr>
        <xdr:cNvCxnSpPr/>
      </xdr:nvCxnSpPr>
      <xdr:spPr>
        <a:xfrm flipV="1">
          <a:off x="15865928" y="10273392"/>
          <a:ext cx="0" cy="1991205"/>
        </a:xfrm>
        <a:prstGeom prst="line">
          <a:avLst/>
        </a:prstGeom>
        <a:ln>
          <a:solidFill>
            <a:srgbClr val="5B6777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353787</xdr:colOff>
      <xdr:row>40</xdr:row>
      <xdr:rowOff>68034</xdr:rowOff>
    </xdr:from>
    <xdr:to>
      <xdr:col>11</xdr:col>
      <xdr:colOff>353787</xdr:colOff>
      <xdr:row>51</xdr:row>
      <xdr:rowOff>113420</xdr:rowOff>
    </xdr:to>
    <xdr:cxnSp macro="">
      <xdr:nvCxnSpPr>
        <xdr:cNvPr id="10" name="직선 연결선 9">
          <a:extLst>
            <a:ext uri="{FF2B5EF4-FFF2-40B4-BE49-F238E27FC236}">
              <a16:creationId xmlns:a16="http://schemas.microsoft.com/office/drawing/2014/main" id="{22E48056-47AB-9732-1374-C162C4EFD7F1}"/>
            </a:ext>
          </a:extLst>
        </xdr:cNvPr>
        <xdr:cNvCxnSpPr/>
      </xdr:nvCxnSpPr>
      <xdr:spPr>
        <a:xfrm flipV="1">
          <a:off x="8871858" y="7497534"/>
          <a:ext cx="0" cy="1991207"/>
        </a:xfrm>
        <a:prstGeom prst="line">
          <a:avLst/>
        </a:prstGeom>
        <a:ln>
          <a:solidFill>
            <a:srgbClr val="5B6777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503465</xdr:colOff>
      <xdr:row>56</xdr:row>
      <xdr:rowOff>13606</xdr:rowOff>
    </xdr:from>
    <xdr:to>
      <xdr:col>11</xdr:col>
      <xdr:colOff>503465</xdr:colOff>
      <xdr:row>67</xdr:row>
      <xdr:rowOff>58992</xdr:rowOff>
    </xdr:to>
    <xdr:cxnSp macro="">
      <xdr:nvCxnSpPr>
        <xdr:cNvPr id="22" name="직선 연결선 21">
          <a:extLst>
            <a:ext uri="{FF2B5EF4-FFF2-40B4-BE49-F238E27FC236}">
              <a16:creationId xmlns:a16="http://schemas.microsoft.com/office/drawing/2014/main" id="{D7519040-B70C-965E-4686-D0391412F809}"/>
            </a:ext>
          </a:extLst>
        </xdr:cNvPr>
        <xdr:cNvCxnSpPr/>
      </xdr:nvCxnSpPr>
      <xdr:spPr>
        <a:xfrm flipV="1">
          <a:off x="9021536" y="10273392"/>
          <a:ext cx="0" cy="1991207"/>
        </a:xfrm>
        <a:prstGeom prst="line">
          <a:avLst/>
        </a:prstGeom>
        <a:ln>
          <a:solidFill>
            <a:srgbClr val="5B6777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2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156002</xdr:colOff>
      <xdr:row>41</xdr:row>
      <xdr:rowOff>168424</xdr:rowOff>
    </xdr:from>
    <xdr:to>
      <xdr:col>15</xdr:col>
      <xdr:colOff>791145</xdr:colOff>
      <xdr:row>57</xdr:row>
      <xdr:rowOff>149679</xdr:rowOff>
    </xdr:to>
    <xdr:graphicFrame macro="">
      <xdr:nvGraphicFramePr>
        <xdr:cNvPr id="2" name="차트 1">
          <a:extLst>
            <a:ext uri="{FF2B5EF4-FFF2-40B4-BE49-F238E27FC236}">
              <a16:creationId xmlns:a16="http://schemas.microsoft.com/office/drawing/2014/main" id="{CC1F956F-3C44-4D58-B1E2-A173BD8DB9E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207644</xdr:colOff>
      <xdr:row>58</xdr:row>
      <xdr:rowOff>150942</xdr:rowOff>
    </xdr:from>
    <xdr:to>
      <xdr:col>8</xdr:col>
      <xdr:colOff>1006073</xdr:colOff>
      <xdr:row>72</xdr:row>
      <xdr:rowOff>122465</xdr:rowOff>
    </xdr:to>
    <xdr:graphicFrame macro="">
      <xdr:nvGraphicFramePr>
        <xdr:cNvPr id="3" name="차트 2">
          <a:extLst>
            <a:ext uri="{FF2B5EF4-FFF2-40B4-BE49-F238E27FC236}">
              <a16:creationId xmlns:a16="http://schemas.microsoft.com/office/drawing/2014/main" id="{93044F2A-009E-44EB-8BD3-78D275F6C80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133363</xdr:colOff>
      <xdr:row>58</xdr:row>
      <xdr:rowOff>131171</xdr:rowOff>
    </xdr:from>
    <xdr:to>
      <xdr:col>15</xdr:col>
      <xdr:colOff>768506</xdr:colOff>
      <xdr:row>72</xdr:row>
      <xdr:rowOff>109880</xdr:rowOff>
    </xdr:to>
    <xdr:graphicFrame macro="">
      <xdr:nvGraphicFramePr>
        <xdr:cNvPr id="4" name="차트 3">
          <a:extLst>
            <a:ext uri="{FF2B5EF4-FFF2-40B4-BE49-F238E27FC236}">
              <a16:creationId xmlns:a16="http://schemas.microsoft.com/office/drawing/2014/main" id="{6D9FD65D-8958-4354-A743-D4732785E04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15</xdr:col>
      <xdr:colOff>958487</xdr:colOff>
      <xdr:row>58</xdr:row>
      <xdr:rowOff>122465</xdr:rowOff>
    </xdr:from>
    <xdr:to>
      <xdr:col>23</xdr:col>
      <xdr:colOff>627522</xdr:colOff>
      <xdr:row>72</xdr:row>
      <xdr:rowOff>148990</xdr:rowOff>
    </xdr:to>
    <xdr:graphicFrame macro="">
      <xdr:nvGraphicFramePr>
        <xdr:cNvPr id="5" name="차트 4">
          <a:extLst>
            <a:ext uri="{FF2B5EF4-FFF2-40B4-BE49-F238E27FC236}">
              <a16:creationId xmlns:a16="http://schemas.microsoft.com/office/drawing/2014/main" id="{58AF374B-E9F3-4721-A2F1-25C3A5C5E4B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163285</xdr:colOff>
      <xdr:row>41</xdr:row>
      <xdr:rowOff>176491</xdr:rowOff>
    </xdr:from>
    <xdr:to>
      <xdr:col>8</xdr:col>
      <xdr:colOff>961714</xdr:colOff>
      <xdr:row>57</xdr:row>
      <xdr:rowOff>163286</xdr:rowOff>
    </xdr:to>
    <xdr:graphicFrame macro="">
      <xdr:nvGraphicFramePr>
        <xdr:cNvPr id="6" name="차트 5">
          <a:extLst>
            <a:ext uri="{FF2B5EF4-FFF2-40B4-BE49-F238E27FC236}">
              <a16:creationId xmlns:a16="http://schemas.microsoft.com/office/drawing/2014/main" id="{F903B1D7-8D15-4D91-80BC-636B961A65A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0</xdr:col>
      <xdr:colOff>136071</xdr:colOff>
      <xdr:row>25</xdr:row>
      <xdr:rowOff>40821</xdr:rowOff>
    </xdr:from>
    <xdr:to>
      <xdr:col>8</xdr:col>
      <xdr:colOff>934500</xdr:colOff>
      <xdr:row>41</xdr:row>
      <xdr:rowOff>13607</xdr:rowOff>
    </xdr:to>
    <xdr:graphicFrame macro="">
      <xdr:nvGraphicFramePr>
        <xdr:cNvPr id="7" name="차트 6">
          <a:extLst>
            <a:ext uri="{FF2B5EF4-FFF2-40B4-BE49-F238E27FC236}">
              <a16:creationId xmlns:a16="http://schemas.microsoft.com/office/drawing/2014/main" id="{A7EEBCC9-FF79-4030-8838-93400172E46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9</xdr:col>
      <xdr:colOff>122466</xdr:colOff>
      <xdr:row>25</xdr:row>
      <xdr:rowOff>40821</xdr:rowOff>
    </xdr:from>
    <xdr:to>
      <xdr:col>15</xdr:col>
      <xdr:colOff>757609</xdr:colOff>
      <xdr:row>41</xdr:row>
      <xdr:rowOff>40821</xdr:rowOff>
    </xdr:to>
    <xdr:graphicFrame macro="">
      <xdr:nvGraphicFramePr>
        <xdr:cNvPr id="8" name="차트 7">
          <a:extLst>
            <a:ext uri="{FF2B5EF4-FFF2-40B4-BE49-F238E27FC236}">
              <a16:creationId xmlns:a16="http://schemas.microsoft.com/office/drawing/2014/main" id="{7B12AACA-91BE-40E6-B8E6-2501BEA0B49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15</xdr:col>
      <xdr:colOff>875804</xdr:colOff>
      <xdr:row>25</xdr:row>
      <xdr:rowOff>22512</xdr:rowOff>
    </xdr:from>
    <xdr:to>
      <xdr:col>23</xdr:col>
      <xdr:colOff>544839</xdr:colOff>
      <xdr:row>41</xdr:row>
      <xdr:rowOff>34637</xdr:rowOff>
    </xdr:to>
    <xdr:graphicFrame macro="">
      <xdr:nvGraphicFramePr>
        <xdr:cNvPr id="9" name="차트 8">
          <a:extLst>
            <a:ext uri="{FF2B5EF4-FFF2-40B4-BE49-F238E27FC236}">
              <a16:creationId xmlns:a16="http://schemas.microsoft.com/office/drawing/2014/main" id="{67EAF1FD-57BA-400D-9B04-3A25FB323FD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10</xdr:col>
      <xdr:colOff>794817</xdr:colOff>
      <xdr:row>25</xdr:row>
      <xdr:rowOff>144875</xdr:rowOff>
    </xdr:from>
    <xdr:to>
      <xdr:col>10</xdr:col>
      <xdr:colOff>797538</xdr:colOff>
      <xdr:row>38</xdr:row>
      <xdr:rowOff>559</xdr:rowOff>
    </xdr:to>
    <xdr:cxnSp macro="">
      <xdr:nvCxnSpPr>
        <xdr:cNvPr id="13" name="직선 연결선 12">
          <a:extLst>
            <a:ext uri="{FF2B5EF4-FFF2-40B4-BE49-F238E27FC236}">
              <a16:creationId xmlns:a16="http://schemas.microsoft.com/office/drawing/2014/main" id="{36C055E8-648C-49CF-9B3F-C90C900A22F3}"/>
            </a:ext>
          </a:extLst>
        </xdr:cNvPr>
        <xdr:cNvCxnSpPr/>
      </xdr:nvCxnSpPr>
      <xdr:spPr>
        <a:xfrm flipH="1" flipV="1">
          <a:off x="8904674" y="5029839"/>
          <a:ext cx="2721" cy="2155291"/>
        </a:xfrm>
        <a:prstGeom prst="line">
          <a:avLst/>
        </a:prstGeom>
        <a:ln>
          <a:solidFill>
            <a:srgbClr val="5B6777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41624</xdr:colOff>
      <xdr:row>42</xdr:row>
      <xdr:rowOff>29615</xdr:rowOff>
    </xdr:from>
    <xdr:to>
      <xdr:col>3</xdr:col>
      <xdr:colOff>44345</xdr:colOff>
      <xdr:row>54</xdr:row>
      <xdr:rowOff>64593</xdr:rowOff>
    </xdr:to>
    <xdr:cxnSp macro="">
      <xdr:nvCxnSpPr>
        <xdr:cNvPr id="14" name="직선 연결선 13">
          <a:extLst>
            <a:ext uri="{FF2B5EF4-FFF2-40B4-BE49-F238E27FC236}">
              <a16:creationId xmlns:a16="http://schemas.microsoft.com/office/drawing/2014/main" id="{E7EA650A-7176-48AB-97E9-41CADAD257D8}"/>
            </a:ext>
          </a:extLst>
        </xdr:cNvPr>
        <xdr:cNvCxnSpPr/>
      </xdr:nvCxnSpPr>
      <xdr:spPr>
        <a:xfrm flipH="1" flipV="1">
          <a:off x="1892195" y="7921758"/>
          <a:ext cx="2721" cy="2157692"/>
        </a:xfrm>
        <a:prstGeom prst="line">
          <a:avLst/>
        </a:prstGeom>
        <a:ln>
          <a:solidFill>
            <a:srgbClr val="5B6777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801222</xdr:colOff>
      <xdr:row>42</xdr:row>
      <xdr:rowOff>68036</xdr:rowOff>
    </xdr:from>
    <xdr:to>
      <xdr:col>10</xdr:col>
      <xdr:colOff>803943</xdr:colOff>
      <xdr:row>54</xdr:row>
      <xdr:rowOff>103014</xdr:rowOff>
    </xdr:to>
    <xdr:cxnSp macro="">
      <xdr:nvCxnSpPr>
        <xdr:cNvPr id="15" name="직선 연결선 14">
          <a:extLst>
            <a:ext uri="{FF2B5EF4-FFF2-40B4-BE49-F238E27FC236}">
              <a16:creationId xmlns:a16="http://schemas.microsoft.com/office/drawing/2014/main" id="{96E81032-1663-4F8C-9892-449002642416}"/>
            </a:ext>
          </a:extLst>
        </xdr:cNvPr>
        <xdr:cNvCxnSpPr/>
      </xdr:nvCxnSpPr>
      <xdr:spPr>
        <a:xfrm flipH="1" flipV="1">
          <a:off x="8911079" y="7960179"/>
          <a:ext cx="2721" cy="2157692"/>
        </a:xfrm>
        <a:prstGeom prst="line">
          <a:avLst/>
        </a:prstGeom>
        <a:ln>
          <a:solidFill>
            <a:srgbClr val="5B6777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90449</xdr:colOff>
      <xdr:row>58</xdr:row>
      <xdr:rowOff>122465</xdr:rowOff>
    </xdr:from>
    <xdr:to>
      <xdr:col>3</xdr:col>
      <xdr:colOff>93170</xdr:colOff>
      <xdr:row>70</xdr:row>
      <xdr:rowOff>157442</xdr:rowOff>
    </xdr:to>
    <xdr:cxnSp macro="">
      <xdr:nvCxnSpPr>
        <xdr:cNvPr id="16" name="직선 연결선 15">
          <a:extLst>
            <a:ext uri="{FF2B5EF4-FFF2-40B4-BE49-F238E27FC236}">
              <a16:creationId xmlns:a16="http://schemas.microsoft.com/office/drawing/2014/main" id="{BDC3AA81-1CB9-4463-A116-A1952A7455DC}"/>
            </a:ext>
          </a:extLst>
        </xdr:cNvPr>
        <xdr:cNvCxnSpPr/>
      </xdr:nvCxnSpPr>
      <xdr:spPr>
        <a:xfrm flipH="1" flipV="1">
          <a:off x="1941020" y="10844894"/>
          <a:ext cx="2721" cy="2157691"/>
        </a:xfrm>
        <a:prstGeom prst="line">
          <a:avLst/>
        </a:prstGeom>
        <a:ln>
          <a:solidFill>
            <a:srgbClr val="5B6777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861253</xdr:colOff>
      <xdr:row>58</xdr:row>
      <xdr:rowOff>136072</xdr:rowOff>
    </xdr:from>
    <xdr:to>
      <xdr:col>10</xdr:col>
      <xdr:colOff>863974</xdr:colOff>
      <xdr:row>70</xdr:row>
      <xdr:rowOff>171049</xdr:rowOff>
    </xdr:to>
    <xdr:cxnSp macro="">
      <xdr:nvCxnSpPr>
        <xdr:cNvPr id="17" name="직선 연결선 16">
          <a:extLst>
            <a:ext uri="{FF2B5EF4-FFF2-40B4-BE49-F238E27FC236}">
              <a16:creationId xmlns:a16="http://schemas.microsoft.com/office/drawing/2014/main" id="{9CD9B877-D1B3-44D4-B5BE-267580F5F34A}"/>
            </a:ext>
          </a:extLst>
        </xdr:cNvPr>
        <xdr:cNvCxnSpPr/>
      </xdr:nvCxnSpPr>
      <xdr:spPr>
        <a:xfrm flipH="1" flipV="1">
          <a:off x="8971110" y="10858501"/>
          <a:ext cx="2721" cy="2157691"/>
        </a:xfrm>
        <a:prstGeom prst="line">
          <a:avLst/>
        </a:prstGeom>
        <a:ln>
          <a:solidFill>
            <a:srgbClr val="5B6777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530680</xdr:colOff>
      <xdr:row>58</xdr:row>
      <xdr:rowOff>163286</xdr:rowOff>
    </xdr:from>
    <xdr:to>
      <xdr:col>17</xdr:col>
      <xdr:colOff>533401</xdr:colOff>
      <xdr:row>71</xdr:row>
      <xdr:rowOff>21371</xdr:rowOff>
    </xdr:to>
    <xdr:cxnSp macro="">
      <xdr:nvCxnSpPr>
        <xdr:cNvPr id="18" name="직선 연결선 17">
          <a:extLst>
            <a:ext uri="{FF2B5EF4-FFF2-40B4-BE49-F238E27FC236}">
              <a16:creationId xmlns:a16="http://schemas.microsoft.com/office/drawing/2014/main" id="{591224F1-C1F0-44DC-AA3D-52350FD264FD}"/>
            </a:ext>
          </a:extLst>
        </xdr:cNvPr>
        <xdr:cNvCxnSpPr/>
      </xdr:nvCxnSpPr>
      <xdr:spPr>
        <a:xfrm flipH="1" flipV="1">
          <a:off x="15879537" y="10885715"/>
          <a:ext cx="2721" cy="2157692"/>
        </a:xfrm>
        <a:prstGeom prst="line">
          <a:avLst/>
        </a:prstGeom>
        <a:ln>
          <a:solidFill>
            <a:srgbClr val="5B6777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890867</xdr:colOff>
      <xdr:row>41</xdr:row>
      <xdr:rowOff>168088</xdr:rowOff>
    </xdr:from>
    <xdr:to>
      <xdr:col>23</xdr:col>
      <xdr:colOff>559902</xdr:colOff>
      <xdr:row>57</xdr:row>
      <xdr:rowOff>134471</xdr:rowOff>
    </xdr:to>
    <xdr:graphicFrame macro="">
      <xdr:nvGraphicFramePr>
        <xdr:cNvPr id="19" name="차트 18">
          <a:extLst>
            <a:ext uri="{FF2B5EF4-FFF2-40B4-BE49-F238E27FC236}">
              <a16:creationId xmlns:a16="http://schemas.microsoft.com/office/drawing/2014/main" id="{DC2830BE-C640-4FB5-BFBE-059B237BA25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17</xdr:col>
      <xdr:colOff>474969</xdr:colOff>
      <xdr:row>42</xdr:row>
      <xdr:rowOff>0</xdr:rowOff>
    </xdr:from>
    <xdr:to>
      <xdr:col>17</xdr:col>
      <xdr:colOff>474969</xdr:colOff>
      <xdr:row>55</xdr:row>
      <xdr:rowOff>141435</xdr:rowOff>
    </xdr:to>
    <xdr:cxnSp macro="">
      <xdr:nvCxnSpPr>
        <xdr:cNvPr id="20" name="직선 연결선 19">
          <a:extLst>
            <a:ext uri="{FF2B5EF4-FFF2-40B4-BE49-F238E27FC236}">
              <a16:creationId xmlns:a16="http://schemas.microsoft.com/office/drawing/2014/main" id="{AF70194D-446D-42F3-AC7C-CA7E1393FAD4}"/>
            </a:ext>
          </a:extLst>
        </xdr:cNvPr>
        <xdr:cNvCxnSpPr/>
      </xdr:nvCxnSpPr>
      <xdr:spPr>
        <a:xfrm flipV="1">
          <a:off x="15823826" y="7892143"/>
          <a:ext cx="0" cy="2441042"/>
        </a:xfrm>
        <a:prstGeom prst="line">
          <a:avLst/>
        </a:prstGeom>
        <a:ln>
          <a:solidFill>
            <a:srgbClr val="5B6777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485856</xdr:colOff>
      <xdr:row>25</xdr:row>
      <xdr:rowOff>144875</xdr:rowOff>
    </xdr:from>
    <xdr:to>
      <xdr:col>17</xdr:col>
      <xdr:colOff>488577</xdr:colOff>
      <xdr:row>38</xdr:row>
      <xdr:rowOff>559</xdr:rowOff>
    </xdr:to>
    <xdr:cxnSp macro="">
      <xdr:nvCxnSpPr>
        <xdr:cNvPr id="21" name="직선 연결선 20">
          <a:extLst>
            <a:ext uri="{FF2B5EF4-FFF2-40B4-BE49-F238E27FC236}">
              <a16:creationId xmlns:a16="http://schemas.microsoft.com/office/drawing/2014/main" id="{2C04A936-ABCA-4D90-8B2B-2EB271763E1D}"/>
            </a:ext>
          </a:extLst>
        </xdr:cNvPr>
        <xdr:cNvCxnSpPr/>
      </xdr:nvCxnSpPr>
      <xdr:spPr>
        <a:xfrm flipH="1" flipV="1">
          <a:off x="15834713" y="5029839"/>
          <a:ext cx="2721" cy="2155291"/>
        </a:xfrm>
        <a:prstGeom prst="line">
          <a:avLst/>
        </a:prstGeom>
        <a:ln>
          <a:solidFill>
            <a:srgbClr val="5B6777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112058</xdr:colOff>
      <xdr:row>178</xdr:row>
      <xdr:rowOff>67235</xdr:rowOff>
    </xdr:from>
    <xdr:to>
      <xdr:col>7</xdr:col>
      <xdr:colOff>537882</xdr:colOff>
      <xdr:row>180</xdr:row>
      <xdr:rowOff>123265</xdr:rowOff>
    </xdr:to>
    <xdr:sp macro="" textlink="">
      <xdr:nvSpPr>
        <xdr:cNvPr id="23" name="직사각형 22">
          <a:extLst>
            <a:ext uri="{FF2B5EF4-FFF2-40B4-BE49-F238E27FC236}">
              <a16:creationId xmlns:a16="http://schemas.microsoft.com/office/drawing/2014/main" id="{F3658CBC-6749-420F-BCD7-D4D90AEA824B}"/>
            </a:ext>
          </a:extLst>
        </xdr:cNvPr>
        <xdr:cNvSpPr/>
      </xdr:nvSpPr>
      <xdr:spPr>
        <a:xfrm>
          <a:off x="1293158" y="32995160"/>
          <a:ext cx="4607299" cy="417980"/>
        </a:xfrm>
        <a:prstGeom prst="rect">
          <a:avLst/>
        </a:prstGeom>
        <a:solidFill>
          <a:schemeClr val="accent3">
            <a:alpha val="92000"/>
          </a:schemeClr>
        </a:solidFill>
        <a:ln>
          <a:noFill/>
        </a:ln>
      </xdr:spPr>
      <xdr:style>
        <a:lnRef idx="2">
          <a:schemeClr val="accent3">
            <a:shade val="15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/>
            <a:t>GA </a:t>
          </a:r>
          <a:r>
            <a:rPr lang="ko-KR" altLang="en-US" sz="1100"/>
            <a:t>별도 태그 요청 필요</a:t>
          </a:r>
        </a:p>
      </xdr:txBody>
    </xdr:sp>
    <xdr:clientData/>
  </xdr:twoCellAnchor>
</xdr:wsDr>
</file>

<file path=xl/drawings/drawing23.xml><?xml version="1.0" encoding="utf-8"?>
<c:userShapes xmlns:c="http://schemas.openxmlformats.org/drawingml/2006/chart">
  <cdr:relSizeAnchor xmlns:cdr="http://schemas.openxmlformats.org/drawingml/2006/chartDrawing">
    <cdr:from>
      <cdr:x>0.24074</cdr:x>
      <cdr:y>0.01782</cdr:y>
    </cdr:from>
    <cdr:to>
      <cdr:x>0.24119</cdr:x>
      <cdr:y>0.78758</cdr:y>
    </cdr:to>
    <cdr:cxnSp macro="">
      <cdr:nvCxnSpPr>
        <cdr:cNvPr id="2" name="직선 연결선 1">
          <a:extLst xmlns:a="http://schemas.openxmlformats.org/drawingml/2006/main">
            <a:ext uri="{FF2B5EF4-FFF2-40B4-BE49-F238E27FC236}">
              <a16:creationId xmlns:a16="http://schemas.microsoft.com/office/drawing/2014/main" id="{7B1D40FE-45FD-46CF-B370-5D0CA1F6AB91}"/>
            </a:ext>
          </a:extLst>
        </cdr:cNvPr>
        <cdr:cNvCxnSpPr/>
      </cdr:nvCxnSpPr>
      <cdr:spPr>
        <a:xfrm xmlns:a="http://schemas.openxmlformats.org/drawingml/2006/main" flipH="1" flipV="1">
          <a:off x="1463891" y="50640"/>
          <a:ext cx="2720" cy="2187266"/>
        </a:xfrm>
        <a:prstGeom xmlns:a="http://schemas.openxmlformats.org/drawingml/2006/main" prst="line">
          <a:avLst/>
        </a:prstGeom>
        <a:ln xmlns:a="http://schemas.openxmlformats.org/drawingml/2006/main">
          <a:solidFill>
            <a:srgbClr val="C00F41"/>
          </a:solidFill>
          <a:prstDash val="dash"/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0.99955</cdr:x>
      <cdr:y>0.11521</cdr:y>
    </cdr:from>
    <cdr:to>
      <cdr:x>1</cdr:x>
      <cdr:y>0.88497</cdr:y>
    </cdr:to>
    <cdr:cxnSp macro="">
      <cdr:nvCxnSpPr>
        <cdr:cNvPr id="3" name="직선 연결선 2">
          <a:extLst xmlns:a="http://schemas.openxmlformats.org/drawingml/2006/main">
            <a:ext uri="{FF2B5EF4-FFF2-40B4-BE49-F238E27FC236}">
              <a16:creationId xmlns:a16="http://schemas.microsoft.com/office/drawing/2014/main" id="{FD44EF4E-D76A-5DC9-488F-5C33498C812E}"/>
            </a:ext>
          </a:extLst>
        </cdr:cNvPr>
        <cdr:cNvCxnSpPr/>
      </cdr:nvCxnSpPr>
      <cdr:spPr>
        <a:xfrm xmlns:a="http://schemas.openxmlformats.org/drawingml/2006/main" flipH="1" flipV="1">
          <a:off x="6079673" y="322942"/>
          <a:ext cx="2721" cy="2157692"/>
        </a:xfrm>
        <a:prstGeom xmlns:a="http://schemas.openxmlformats.org/drawingml/2006/main" prst="line">
          <a:avLst/>
        </a:prstGeom>
        <a:ln xmlns:a="http://schemas.openxmlformats.org/drawingml/2006/main">
          <a:solidFill>
            <a:srgbClr val="C00F41"/>
          </a:solidFill>
          <a:prstDash val="dash"/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</c:userShapes>
</file>

<file path=xl/drawings/drawing2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255829</xdr:colOff>
      <xdr:row>24</xdr:row>
      <xdr:rowOff>78441</xdr:rowOff>
    </xdr:from>
    <xdr:to>
      <xdr:col>9</xdr:col>
      <xdr:colOff>646043</xdr:colOff>
      <xdr:row>39</xdr:row>
      <xdr:rowOff>100853</xdr:rowOff>
    </xdr:to>
    <xdr:graphicFrame macro="">
      <xdr:nvGraphicFramePr>
        <xdr:cNvPr id="2" name="차트 1">
          <a:extLst>
            <a:ext uri="{FF2B5EF4-FFF2-40B4-BE49-F238E27FC236}">
              <a16:creationId xmlns:a16="http://schemas.microsoft.com/office/drawing/2014/main" id="{B494EB80-A79D-494B-8864-E3A5F3164CB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701665</xdr:colOff>
      <xdr:row>24</xdr:row>
      <xdr:rowOff>93457</xdr:rowOff>
    </xdr:from>
    <xdr:to>
      <xdr:col>16</xdr:col>
      <xdr:colOff>302665</xdr:colOff>
      <xdr:row>39</xdr:row>
      <xdr:rowOff>123265</xdr:rowOff>
    </xdr:to>
    <xdr:graphicFrame macro="">
      <xdr:nvGraphicFramePr>
        <xdr:cNvPr id="3" name="차트 2">
          <a:extLst>
            <a:ext uri="{FF2B5EF4-FFF2-40B4-BE49-F238E27FC236}">
              <a16:creationId xmlns:a16="http://schemas.microsoft.com/office/drawing/2014/main" id="{954C6E09-3C99-4C24-9D96-720F5B07DCE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16</xdr:col>
      <xdr:colOff>429520</xdr:colOff>
      <xdr:row>24</xdr:row>
      <xdr:rowOff>93457</xdr:rowOff>
    </xdr:from>
    <xdr:to>
      <xdr:col>24</xdr:col>
      <xdr:colOff>465949</xdr:colOff>
      <xdr:row>39</xdr:row>
      <xdr:rowOff>134471</xdr:rowOff>
    </xdr:to>
    <xdr:graphicFrame macro="">
      <xdr:nvGraphicFramePr>
        <xdr:cNvPr id="4" name="차트 3">
          <a:extLst>
            <a:ext uri="{FF2B5EF4-FFF2-40B4-BE49-F238E27FC236}">
              <a16:creationId xmlns:a16="http://schemas.microsoft.com/office/drawing/2014/main" id="{4D8E327E-19D0-4273-9677-BA9DE02DEF0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250112</xdr:colOff>
      <xdr:row>40</xdr:row>
      <xdr:rowOff>59840</xdr:rowOff>
    </xdr:from>
    <xdr:to>
      <xdr:col>9</xdr:col>
      <xdr:colOff>640326</xdr:colOff>
      <xdr:row>54</xdr:row>
      <xdr:rowOff>145676</xdr:rowOff>
    </xdr:to>
    <xdr:graphicFrame macro="">
      <xdr:nvGraphicFramePr>
        <xdr:cNvPr id="5" name="차트 4">
          <a:extLst>
            <a:ext uri="{FF2B5EF4-FFF2-40B4-BE49-F238E27FC236}">
              <a16:creationId xmlns:a16="http://schemas.microsoft.com/office/drawing/2014/main" id="{D504DE33-4F40-4D24-8938-A8A08A10279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9</xdr:col>
      <xdr:colOff>701666</xdr:colOff>
      <xdr:row>40</xdr:row>
      <xdr:rowOff>93457</xdr:rowOff>
    </xdr:from>
    <xdr:to>
      <xdr:col>16</xdr:col>
      <xdr:colOff>302666</xdr:colOff>
      <xdr:row>54</xdr:row>
      <xdr:rowOff>156882</xdr:rowOff>
    </xdr:to>
    <xdr:graphicFrame macro="">
      <xdr:nvGraphicFramePr>
        <xdr:cNvPr id="6" name="차트 5">
          <a:extLst>
            <a:ext uri="{FF2B5EF4-FFF2-40B4-BE49-F238E27FC236}">
              <a16:creationId xmlns:a16="http://schemas.microsoft.com/office/drawing/2014/main" id="{A3DE01E4-34EE-46AE-8BFA-251F2A91A88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0</xdr:col>
      <xdr:colOff>258534</xdr:colOff>
      <xdr:row>56</xdr:row>
      <xdr:rowOff>0</xdr:rowOff>
    </xdr:from>
    <xdr:to>
      <xdr:col>9</xdr:col>
      <xdr:colOff>648748</xdr:colOff>
      <xdr:row>70</xdr:row>
      <xdr:rowOff>114450</xdr:rowOff>
    </xdr:to>
    <xdr:graphicFrame macro="">
      <xdr:nvGraphicFramePr>
        <xdr:cNvPr id="7" name="차트 6">
          <a:extLst>
            <a:ext uri="{FF2B5EF4-FFF2-40B4-BE49-F238E27FC236}">
              <a16:creationId xmlns:a16="http://schemas.microsoft.com/office/drawing/2014/main" id="{DB5D93C8-3535-4D87-80C8-1C4D1FD1AF4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9</xdr:col>
      <xdr:colOff>700863</xdr:colOff>
      <xdr:row>55</xdr:row>
      <xdr:rowOff>154305</xdr:rowOff>
    </xdr:from>
    <xdr:to>
      <xdr:col>16</xdr:col>
      <xdr:colOff>301863</xdr:colOff>
      <xdr:row>70</xdr:row>
      <xdr:rowOff>156883</xdr:rowOff>
    </xdr:to>
    <xdr:graphicFrame macro="">
      <xdr:nvGraphicFramePr>
        <xdr:cNvPr id="8" name="차트 7">
          <a:extLst>
            <a:ext uri="{FF2B5EF4-FFF2-40B4-BE49-F238E27FC236}">
              <a16:creationId xmlns:a16="http://schemas.microsoft.com/office/drawing/2014/main" id="{00C7FF5C-4C7C-4B62-A2D1-CC11B81E124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16</xdr:col>
      <xdr:colOff>382904</xdr:colOff>
      <xdr:row>55</xdr:row>
      <xdr:rowOff>154306</xdr:rowOff>
    </xdr:from>
    <xdr:to>
      <xdr:col>24</xdr:col>
      <xdr:colOff>419333</xdr:colOff>
      <xdr:row>70</xdr:row>
      <xdr:rowOff>112059</xdr:rowOff>
    </xdr:to>
    <xdr:graphicFrame macro="">
      <xdr:nvGraphicFramePr>
        <xdr:cNvPr id="9" name="차트 8">
          <a:extLst>
            <a:ext uri="{FF2B5EF4-FFF2-40B4-BE49-F238E27FC236}">
              <a16:creationId xmlns:a16="http://schemas.microsoft.com/office/drawing/2014/main" id="{61F0E4A2-6288-4C06-9193-3AF96C1C9A6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2</xdr:col>
      <xdr:colOff>0</xdr:colOff>
      <xdr:row>176</xdr:row>
      <xdr:rowOff>0</xdr:rowOff>
    </xdr:from>
    <xdr:to>
      <xdr:col>7</xdr:col>
      <xdr:colOff>504265</xdr:colOff>
      <xdr:row>177</xdr:row>
      <xdr:rowOff>168088</xdr:rowOff>
    </xdr:to>
    <xdr:sp macro="" textlink="">
      <xdr:nvSpPr>
        <xdr:cNvPr id="11" name="직사각형 10">
          <a:extLst>
            <a:ext uri="{FF2B5EF4-FFF2-40B4-BE49-F238E27FC236}">
              <a16:creationId xmlns:a16="http://schemas.microsoft.com/office/drawing/2014/main" id="{795A4181-0351-4A19-9614-4775FBF1178C}"/>
            </a:ext>
          </a:extLst>
        </xdr:cNvPr>
        <xdr:cNvSpPr/>
      </xdr:nvSpPr>
      <xdr:spPr>
        <a:xfrm>
          <a:off x="1304925" y="32413575"/>
          <a:ext cx="3942790" cy="349063"/>
        </a:xfrm>
        <a:prstGeom prst="rect">
          <a:avLst/>
        </a:prstGeom>
        <a:solidFill>
          <a:schemeClr val="accent3">
            <a:alpha val="92000"/>
          </a:schemeClr>
        </a:solidFill>
        <a:ln>
          <a:noFill/>
        </a:ln>
      </xdr:spPr>
      <xdr:style>
        <a:lnRef idx="2">
          <a:schemeClr val="accent3">
            <a:shade val="15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/>
            <a:t>GA </a:t>
          </a:r>
          <a:r>
            <a:rPr lang="ko-KR" altLang="en-US" sz="1100"/>
            <a:t>별도 태그 요청 필요</a:t>
          </a:r>
        </a:p>
      </xdr:txBody>
    </xdr:sp>
    <xdr:clientData/>
  </xdr:twoCellAnchor>
  <xdr:twoCellAnchor>
    <xdr:from>
      <xdr:col>16</xdr:col>
      <xdr:colOff>476251</xdr:colOff>
      <xdr:row>40</xdr:row>
      <xdr:rowOff>111578</xdr:rowOff>
    </xdr:from>
    <xdr:to>
      <xdr:col>24</xdr:col>
      <xdr:colOff>512680</xdr:colOff>
      <xdr:row>54</xdr:row>
      <xdr:rowOff>149678</xdr:rowOff>
    </xdr:to>
    <xdr:graphicFrame macro="">
      <xdr:nvGraphicFramePr>
        <xdr:cNvPr id="12" name="차트 11">
          <a:extLst>
            <a:ext uri="{FF2B5EF4-FFF2-40B4-BE49-F238E27FC236}">
              <a16:creationId xmlns:a16="http://schemas.microsoft.com/office/drawing/2014/main" id="{AC0BBE6C-9E55-B5CC-7239-71DBCCAFC7A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2</xdr:col>
      <xdr:colOff>612322</xdr:colOff>
      <xdr:row>24</xdr:row>
      <xdr:rowOff>108857</xdr:rowOff>
    </xdr:from>
    <xdr:to>
      <xdr:col>2</xdr:col>
      <xdr:colOff>612322</xdr:colOff>
      <xdr:row>35</xdr:row>
      <xdr:rowOff>95250</xdr:rowOff>
    </xdr:to>
    <xdr:cxnSp macro="">
      <xdr:nvCxnSpPr>
        <xdr:cNvPr id="10" name="직선 연결선 9">
          <a:extLst>
            <a:ext uri="{FF2B5EF4-FFF2-40B4-BE49-F238E27FC236}">
              <a16:creationId xmlns:a16="http://schemas.microsoft.com/office/drawing/2014/main" id="{1F12340A-3A12-4509-8E43-DB6DC5F14D23}"/>
            </a:ext>
          </a:extLst>
        </xdr:cNvPr>
        <xdr:cNvCxnSpPr/>
      </xdr:nvCxnSpPr>
      <xdr:spPr>
        <a:xfrm flipV="1">
          <a:off x="1918608" y="4708071"/>
          <a:ext cx="0" cy="1932215"/>
        </a:xfrm>
        <a:prstGeom prst="line">
          <a:avLst/>
        </a:prstGeom>
        <a:ln>
          <a:solidFill>
            <a:srgbClr val="5B6777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612322</xdr:colOff>
      <xdr:row>40</xdr:row>
      <xdr:rowOff>122464</xdr:rowOff>
    </xdr:from>
    <xdr:to>
      <xdr:col>2</xdr:col>
      <xdr:colOff>612322</xdr:colOff>
      <xdr:row>51</xdr:row>
      <xdr:rowOff>108858</xdr:rowOff>
    </xdr:to>
    <xdr:cxnSp macro="">
      <xdr:nvCxnSpPr>
        <xdr:cNvPr id="14" name="직선 연결선 13">
          <a:extLst>
            <a:ext uri="{FF2B5EF4-FFF2-40B4-BE49-F238E27FC236}">
              <a16:creationId xmlns:a16="http://schemas.microsoft.com/office/drawing/2014/main" id="{3375D672-C4D7-C98A-1612-4B9D2118D8AD}"/>
            </a:ext>
          </a:extLst>
        </xdr:cNvPr>
        <xdr:cNvCxnSpPr/>
      </xdr:nvCxnSpPr>
      <xdr:spPr>
        <a:xfrm flipV="1">
          <a:off x="1918608" y="7551964"/>
          <a:ext cx="0" cy="1932215"/>
        </a:xfrm>
        <a:prstGeom prst="line">
          <a:avLst/>
        </a:prstGeom>
        <a:ln>
          <a:solidFill>
            <a:srgbClr val="5B6777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0</xdr:colOff>
      <xdr:row>56</xdr:row>
      <xdr:rowOff>40820</xdr:rowOff>
    </xdr:from>
    <xdr:to>
      <xdr:col>3</xdr:col>
      <xdr:colOff>0</xdr:colOff>
      <xdr:row>67</xdr:row>
      <xdr:rowOff>27214</xdr:rowOff>
    </xdr:to>
    <xdr:cxnSp macro="">
      <xdr:nvCxnSpPr>
        <xdr:cNvPr id="15" name="직선 연결선 14">
          <a:extLst>
            <a:ext uri="{FF2B5EF4-FFF2-40B4-BE49-F238E27FC236}">
              <a16:creationId xmlns:a16="http://schemas.microsoft.com/office/drawing/2014/main" id="{FFE7A717-E2FD-DDF1-F682-E2ED5D06F82B}"/>
            </a:ext>
          </a:extLst>
        </xdr:cNvPr>
        <xdr:cNvCxnSpPr/>
      </xdr:nvCxnSpPr>
      <xdr:spPr>
        <a:xfrm flipV="1">
          <a:off x="1973036" y="10300606"/>
          <a:ext cx="0" cy="1932215"/>
        </a:xfrm>
        <a:prstGeom prst="line">
          <a:avLst/>
        </a:prstGeom>
        <a:ln>
          <a:solidFill>
            <a:srgbClr val="5B6777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326573</xdr:colOff>
      <xdr:row>25</xdr:row>
      <xdr:rowOff>40820</xdr:rowOff>
    </xdr:from>
    <xdr:to>
      <xdr:col>11</xdr:col>
      <xdr:colOff>326573</xdr:colOff>
      <xdr:row>36</xdr:row>
      <xdr:rowOff>27213</xdr:rowOff>
    </xdr:to>
    <xdr:cxnSp macro="">
      <xdr:nvCxnSpPr>
        <xdr:cNvPr id="16" name="직선 연결선 15">
          <a:extLst>
            <a:ext uri="{FF2B5EF4-FFF2-40B4-BE49-F238E27FC236}">
              <a16:creationId xmlns:a16="http://schemas.microsoft.com/office/drawing/2014/main" id="{E2530574-ABE9-664E-00B9-62364EC8BBBF}"/>
            </a:ext>
          </a:extLst>
        </xdr:cNvPr>
        <xdr:cNvCxnSpPr/>
      </xdr:nvCxnSpPr>
      <xdr:spPr>
        <a:xfrm flipV="1">
          <a:off x="8844644" y="4816927"/>
          <a:ext cx="0" cy="1932215"/>
        </a:xfrm>
        <a:prstGeom prst="line">
          <a:avLst/>
        </a:prstGeom>
        <a:ln>
          <a:solidFill>
            <a:srgbClr val="5B6777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326573</xdr:colOff>
      <xdr:row>40</xdr:row>
      <xdr:rowOff>163284</xdr:rowOff>
    </xdr:from>
    <xdr:to>
      <xdr:col>11</xdr:col>
      <xdr:colOff>326573</xdr:colOff>
      <xdr:row>51</xdr:row>
      <xdr:rowOff>149678</xdr:rowOff>
    </xdr:to>
    <xdr:cxnSp macro="">
      <xdr:nvCxnSpPr>
        <xdr:cNvPr id="17" name="직선 연결선 16">
          <a:extLst>
            <a:ext uri="{FF2B5EF4-FFF2-40B4-BE49-F238E27FC236}">
              <a16:creationId xmlns:a16="http://schemas.microsoft.com/office/drawing/2014/main" id="{39D86D43-5F99-B2D6-222D-5EEAD803D8B0}"/>
            </a:ext>
          </a:extLst>
        </xdr:cNvPr>
        <xdr:cNvCxnSpPr/>
      </xdr:nvCxnSpPr>
      <xdr:spPr>
        <a:xfrm flipV="1">
          <a:off x="8844644" y="7592784"/>
          <a:ext cx="0" cy="1932215"/>
        </a:xfrm>
        <a:prstGeom prst="line">
          <a:avLst/>
        </a:prstGeom>
        <a:ln>
          <a:solidFill>
            <a:srgbClr val="5B6777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326573</xdr:colOff>
      <xdr:row>56</xdr:row>
      <xdr:rowOff>40820</xdr:rowOff>
    </xdr:from>
    <xdr:to>
      <xdr:col>11</xdr:col>
      <xdr:colOff>326573</xdr:colOff>
      <xdr:row>67</xdr:row>
      <xdr:rowOff>27214</xdr:rowOff>
    </xdr:to>
    <xdr:cxnSp macro="">
      <xdr:nvCxnSpPr>
        <xdr:cNvPr id="18" name="직선 연결선 17">
          <a:extLst>
            <a:ext uri="{FF2B5EF4-FFF2-40B4-BE49-F238E27FC236}">
              <a16:creationId xmlns:a16="http://schemas.microsoft.com/office/drawing/2014/main" id="{CE3CF5C1-47E2-2F6B-4AFE-BF8DDC0F04C4}"/>
            </a:ext>
          </a:extLst>
        </xdr:cNvPr>
        <xdr:cNvCxnSpPr/>
      </xdr:nvCxnSpPr>
      <xdr:spPr>
        <a:xfrm flipV="1">
          <a:off x="8844644" y="10300606"/>
          <a:ext cx="0" cy="1932215"/>
        </a:xfrm>
        <a:prstGeom prst="line">
          <a:avLst/>
        </a:prstGeom>
        <a:ln>
          <a:solidFill>
            <a:srgbClr val="5B6777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68037</xdr:colOff>
      <xdr:row>25</xdr:row>
      <xdr:rowOff>68034</xdr:rowOff>
    </xdr:from>
    <xdr:to>
      <xdr:col>18</xdr:col>
      <xdr:colOff>68037</xdr:colOff>
      <xdr:row>36</xdr:row>
      <xdr:rowOff>54427</xdr:rowOff>
    </xdr:to>
    <xdr:cxnSp macro="">
      <xdr:nvCxnSpPr>
        <xdr:cNvPr id="19" name="직선 연결선 18">
          <a:extLst>
            <a:ext uri="{FF2B5EF4-FFF2-40B4-BE49-F238E27FC236}">
              <a16:creationId xmlns:a16="http://schemas.microsoft.com/office/drawing/2014/main" id="{FD54E8F6-0C09-0CE8-2F03-68413A0F6824}"/>
            </a:ext>
          </a:extLst>
        </xdr:cNvPr>
        <xdr:cNvCxnSpPr/>
      </xdr:nvCxnSpPr>
      <xdr:spPr>
        <a:xfrm flipV="1">
          <a:off x="15825108" y="4844141"/>
          <a:ext cx="0" cy="1932215"/>
        </a:xfrm>
        <a:prstGeom prst="line">
          <a:avLst/>
        </a:prstGeom>
        <a:ln>
          <a:solidFill>
            <a:srgbClr val="5B6777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68037</xdr:colOff>
      <xdr:row>42</xdr:row>
      <xdr:rowOff>40819</xdr:rowOff>
    </xdr:from>
    <xdr:to>
      <xdr:col>18</xdr:col>
      <xdr:colOff>68037</xdr:colOff>
      <xdr:row>53</xdr:row>
      <xdr:rowOff>27213</xdr:rowOff>
    </xdr:to>
    <xdr:cxnSp macro="">
      <xdr:nvCxnSpPr>
        <xdr:cNvPr id="20" name="직선 연결선 19">
          <a:extLst>
            <a:ext uri="{FF2B5EF4-FFF2-40B4-BE49-F238E27FC236}">
              <a16:creationId xmlns:a16="http://schemas.microsoft.com/office/drawing/2014/main" id="{52E2E286-4BE3-393C-46F7-DC81976F15C0}"/>
            </a:ext>
          </a:extLst>
        </xdr:cNvPr>
        <xdr:cNvCxnSpPr/>
      </xdr:nvCxnSpPr>
      <xdr:spPr>
        <a:xfrm flipV="1">
          <a:off x="15825108" y="7824105"/>
          <a:ext cx="0" cy="1932215"/>
        </a:xfrm>
        <a:prstGeom prst="line">
          <a:avLst/>
        </a:prstGeom>
        <a:ln>
          <a:solidFill>
            <a:srgbClr val="5B6777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68037</xdr:colOff>
      <xdr:row>56</xdr:row>
      <xdr:rowOff>54427</xdr:rowOff>
    </xdr:from>
    <xdr:to>
      <xdr:col>18</xdr:col>
      <xdr:colOff>68037</xdr:colOff>
      <xdr:row>67</xdr:row>
      <xdr:rowOff>40821</xdr:rowOff>
    </xdr:to>
    <xdr:cxnSp macro="">
      <xdr:nvCxnSpPr>
        <xdr:cNvPr id="21" name="직선 연결선 20">
          <a:extLst>
            <a:ext uri="{FF2B5EF4-FFF2-40B4-BE49-F238E27FC236}">
              <a16:creationId xmlns:a16="http://schemas.microsoft.com/office/drawing/2014/main" id="{65054741-B298-62ED-C6DE-0070B4001CDC}"/>
            </a:ext>
          </a:extLst>
        </xdr:cNvPr>
        <xdr:cNvCxnSpPr/>
      </xdr:nvCxnSpPr>
      <xdr:spPr>
        <a:xfrm flipV="1">
          <a:off x="15825108" y="10314213"/>
          <a:ext cx="0" cy="1932215"/>
        </a:xfrm>
        <a:prstGeom prst="line">
          <a:avLst/>
        </a:prstGeom>
        <a:ln>
          <a:solidFill>
            <a:srgbClr val="5B6777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5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183216</xdr:colOff>
      <xdr:row>42</xdr:row>
      <xdr:rowOff>45960</xdr:rowOff>
    </xdr:from>
    <xdr:to>
      <xdr:col>15</xdr:col>
      <xdr:colOff>818359</xdr:colOff>
      <xdr:row>58</xdr:row>
      <xdr:rowOff>27215</xdr:rowOff>
    </xdr:to>
    <xdr:graphicFrame macro="">
      <xdr:nvGraphicFramePr>
        <xdr:cNvPr id="2" name="차트 1">
          <a:extLst>
            <a:ext uri="{FF2B5EF4-FFF2-40B4-BE49-F238E27FC236}">
              <a16:creationId xmlns:a16="http://schemas.microsoft.com/office/drawing/2014/main" id="{0CB52DDC-BA6E-42B2-9DF0-FEB35993CAE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207644</xdr:colOff>
      <xdr:row>58</xdr:row>
      <xdr:rowOff>150942</xdr:rowOff>
    </xdr:from>
    <xdr:to>
      <xdr:col>8</xdr:col>
      <xdr:colOff>1006073</xdr:colOff>
      <xdr:row>72</xdr:row>
      <xdr:rowOff>122465</xdr:rowOff>
    </xdr:to>
    <xdr:graphicFrame macro="">
      <xdr:nvGraphicFramePr>
        <xdr:cNvPr id="3" name="차트 2">
          <a:extLst>
            <a:ext uri="{FF2B5EF4-FFF2-40B4-BE49-F238E27FC236}">
              <a16:creationId xmlns:a16="http://schemas.microsoft.com/office/drawing/2014/main" id="{D257F22E-D9A0-41F8-A132-2AA2EC5FF33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160577</xdr:colOff>
      <xdr:row>58</xdr:row>
      <xdr:rowOff>131171</xdr:rowOff>
    </xdr:from>
    <xdr:to>
      <xdr:col>15</xdr:col>
      <xdr:colOff>795720</xdr:colOff>
      <xdr:row>72</xdr:row>
      <xdr:rowOff>109880</xdr:rowOff>
    </xdr:to>
    <xdr:graphicFrame macro="">
      <xdr:nvGraphicFramePr>
        <xdr:cNvPr id="4" name="차트 3">
          <a:extLst>
            <a:ext uri="{FF2B5EF4-FFF2-40B4-BE49-F238E27FC236}">
              <a16:creationId xmlns:a16="http://schemas.microsoft.com/office/drawing/2014/main" id="{A09CC6E2-0940-4408-AA8B-6C4E2F98C0B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16</xdr:col>
      <xdr:colOff>46809</xdr:colOff>
      <xdr:row>59</xdr:row>
      <xdr:rowOff>2</xdr:rowOff>
    </xdr:from>
    <xdr:to>
      <xdr:col>24</xdr:col>
      <xdr:colOff>83237</xdr:colOff>
      <xdr:row>73</xdr:row>
      <xdr:rowOff>26527</xdr:rowOff>
    </xdr:to>
    <xdr:graphicFrame macro="">
      <xdr:nvGraphicFramePr>
        <xdr:cNvPr id="5" name="차트 4">
          <a:extLst>
            <a:ext uri="{FF2B5EF4-FFF2-40B4-BE49-F238E27FC236}">
              <a16:creationId xmlns:a16="http://schemas.microsoft.com/office/drawing/2014/main" id="{BE095D4C-846B-441C-84B9-2BD9A6238CE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204106</xdr:colOff>
      <xdr:row>42</xdr:row>
      <xdr:rowOff>54027</xdr:rowOff>
    </xdr:from>
    <xdr:to>
      <xdr:col>8</xdr:col>
      <xdr:colOff>1002535</xdr:colOff>
      <xdr:row>58</xdr:row>
      <xdr:rowOff>40822</xdr:rowOff>
    </xdr:to>
    <xdr:graphicFrame macro="">
      <xdr:nvGraphicFramePr>
        <xdr:cNvPr id="6" name="차트 5">
          <a:extLst>
            <a:ext uri="{FF2B5EF4-FFF2-40B4-BE49-F238E27FC236}">
              <a16:creationId xmlns:a16="http://schemas.microsoft.com/office/drawing/2014/main" id="{F2FAC48C-3E66-4261-A016-01A8EA2E8F1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0</xdr:col>
      <xdr:colOff>136071</xdr:colOff>
      <xdr:row>25</xdr:row>
      <xdr:rowOff>95250</xdr:rowOff>
    </xdr:from>
    <xdr:to>
      <xdr:col>8</xdr:col>
      <xdr:colOff>934500</xdr:colOff>
      <xdr:row>41</xdr:row>
      <xdr:rowOff>68036</xdr:rowOff>
    </xdr:to>
    <xdr:graphicFrame macro="">
      <xdr:nvGraphicFramePr>
        <xdr:cNvPr id="7" name="차트 6">
          <a:extLst>
            <a:ext uri="{FF2B5EF4-FFF2-40B4-BE49-F238E27FC236}">
              <a16:creationId xmlns:a16="http://schemas.microsoft.com/office/drawing/2014/main" id="{B0F833EF-16CA-465E-894B-FDB0AFFE9E7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9</xdr:col>
      <xdr:colOff>149680</xdr:colOff>
      <xdr:row>25</xdr:row>
      <xdr:rowOff>95250</xdr:rowOff>
    </xdr:from>
    <xdr:to>
      <xdr:col>15</xdr:col>
      <xdr:colOff>784823</xdr:colOff>
      <xdr:row>41</xdr:row>
      <xdr:rowOff>95250</xdr:rowOff>
    </xdr:to>
    <xdr:graphicFrame macro="">
      <xdr:nvGraphicFramePr>
        <xdr:cNvPr id="8" name="차트 7">
          <a:extLst>
            <a:ext uri="{FF2B5EF4-FFF2-40B4-BE49-F238E27FC236}">
              <a16:creationId xmlns:a16="http://schemas.microsoft.com/office/drawing/2014/main" id="{46367DFD-D8A6-4550-AAB5-4212E022B7B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15</xdr:col>
      <xdr:colOff>998269</xdr:colOff>
      <xdr:row>25</xdr:row>
      <xdr:rowOff>76941</xdr:rowOff>
    </xdr:from>
    <xdr:to>
      <xdr:col>24</xdr:col>
      <xdr:colOff>554</xdr:colOff>
      <xdr:row>41</xdr:row>
      <xdr:rowOff>89066</xdr:rowOff>
    </xdr:to>
    <xdr:graphicFrame macro="">
      <xdr:nvGraphicFramePr>
        <xdr:cNvPr id="9" name="차트 8">
          <a:extLst>
            <a:ext uri="{FF2B5EF4-FFF2-40B4-BE49-F238E27FC236}">
              <a16:creationId xmlns:a16="http://schemas.microsoft.com/office/drawing/2014/main" id="{ED4AB8E9-DE3C-4E3F-B9C3-E461F561E1C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10</xdr:col>
      <xdr:colOff>822031</xdr:colOff>
      <xdr:row>25</xdr:row>
      <xdr:rowOff>144875</xdr:rowOff>
    </xdr:from>
    <xdr:to>
      <xdr:col>10</xdr:col>
      <xdr:colOff>824752</xdr:colOff>
      <xdr:row>38</xdr:row>
      <xdr:rowOff>559</xdr:rowOff>
    </xdr:to>
    <xdr:cxnSp macro="">
      <xdr:nvCxnSpPr>
        <xdr:cNvPr id="13" name="직선 연결선 12">
          <a:extLst>
            <a:ext uri="{FF2B5EF4-FFF2-40B4-BE49-F238E27FC236}">
              <a16:creationId xmlns:a16="http://schemas.microsoft.com/office/drawing/2014/main" id="{A36188D3-5EDB-499D-9865-6D62F87C48B9}"/>
            </a:ext>
          </a:extLst>
        </xdr:cNvPr>
        <xdr:cNvCxnSpPr/>
      </xdr:nvCxnSpPr>
      <xdr:spPr>
        <a:xfrm flipH="1" flipV="1">
          <a:off x="8931888" y="5029839"/>
          <a:ext cx="2721" cy="2155291"/>
        </a:xfrm>
        <a:prstGeom prst="line">
          <a:avLst/>
        </a:prstGeom>
        <a:ln>
          <a:solidFill>
            <a:srgbClr val="5B6777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41624</xdr:colOff>
      <xdr:row>42</xdr:row>
      <xdr:rowOff>111258</xdr:rowOff>
    </xdr:from>
    <xdr:to>
      <xdr:col>3</xdr:col>
      <xdr:colOff>44345</xdr:colOff>
      <xdr:row>54</xdr:row>
      <xdr:rowOff>146236</xdr:rowOff>
    </xdr:to>
    <xdr:cxnSp macro="">
      <xdr:nvCxnSpPr>
        <xdr:cNvPr id="14" name="직선 연결선 13">
          <a:extLst>
            <a:ext uri="{FF2B5EF4-FFF2-40B4-BE49-F238E27FC236}">
              <a16:creationId xmlns:a16="http://schemas.microsoft.com/office/drawing/2014/main" id="{AA0BB38B-2F17-4C60-8DAC-3FEF1C257FFA}"/>
            </a:ext>
          </a:extLst>
        </xdr:cNvPr>
        <xdr:cNvCxnSpPr/>
      </xdr:nvCxnSpPr>
      <xdr:spPr>
        <a:xfrm flipH="1" flipV="1">
          <a:off x="1892195" y="8003401"/>
          <a:ext cx="2721" cy="2157692"/>
        </a:xfrm>
        <a:prstGeom prst="line">
          <a:avLst/>
        </a:prstGeom>
        <a:ln>
          <a:solidFill>
            <a:srgbClr val="5B6777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828436</xdr:colOff>
      <xdr:row>42</xdr:row>
      <xdr:rowOff>68036</xdr:rowOff>
    </xdr:from>
    <xdr:to>
      <xdr:col>10</xdr:col>
      <xdr:colOff>831157</xdr:colOff>
      <xdr:row>54</xdr:row>
      <xdr:rowOff>103014</xdr:rowOff>
    </xdr:to>
    <xdr:cxnSp macro="">
      <xdr:nvCxnSpPr>
        <xdr:cNvPr id="15" name="직선 연결선 14">
          <a:extLst>
            <a:ext uri="{FF2B5EF4-FFF2-40B4-BE49-F238E27FC236}">
              <a16:creationId xmlns:a16="http://schemas.microsoft.com/office/drawing/2014/main" id="{EDCB220A-9E83-4DB4-92DC-F1E7B04DF261}"/>
            </a:ext>
          </a:extLst>
        </xdr:cNvPr>
        <xdr:cNvCxnSpPr/>
      </xdr:nvCxnSpPr>
      <xdr:spPr>
        <a:xfrm flipH="1" flipV="1">
          <a:off x="8938293" y="7960179"/>
          <a:ext cx="2721" cy="2157692"/>
        </a:xfrm>
        <a:prstGeom prst="line">
          <a:avLst/>
        </a:prstGeom>
        <a:ln>
          <a:solidFill>
            <a:srgbClr val="5B6777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63235</xdr:colOff>
      <xdr:row>58</xdr:row>
      <xdr:rowOff>122465</xdr:rowOff>
    </xdr:from>
    <xdr:to>
      <xdr:col>3</xdr:col>
      <xdr:colOff>65956</xdr:colOff>
      <xdr:row>70</xdr:row>
      <xdr:rowOff>157442</xdr:rowOff>
    </xdr:to>
    <xdr:cxnSp macro="">
      <xdr:nvCxnSpPr>
        <xdr:cNvPr id="16" name="직선 연결선 15">
          <a:extLst>
            <a:ext uri="{FF2B5EF4-FFF2-40B4-BE49-F238E27FC236}">
              <a16:creationId xmlns:a16="http://schemas.microsoft.com/office/drawing/2014/main" id="{2F165AB3-C9B1-4F87-B31F-C966318B03B5}"/>
            </a:ext>
          </a:extLst>
        </xdr:cNvPr>
        <xdr:cNvCxnSpPr/>
      </xdr:nvCxnSpPr>
      <xdr:spPr>
        <a:xfrm flipH="1" flipV="1">
          <a:off x="1913806" y="10844894"/>
          <a:ext cx="2721" cy="2157691"/>
        </a:xfrm>
        <a:prstGeom prst="line">
          <a:avLst/>
        </a:prstGeom>
        <a:ln>
          <a:solidFill>
            <a:srgbClr val="5B6777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888467</xdr:colOff>
      <xdr:row>58</xdr:row>
      <xdr:rowOff>136072</xdr:rowOff>
    </xdr:from>
    <xdr:to>
      <xdr:col>10</xdr:col>
      <xdr:colOff>891188</xdr:colOff>
      <xdr:row>70</xdr:row>
      <xdr:rowOff>171049</xdr:rowOff>
    </xdr:to>
    <xdr:cxnSp macro="">
      <xdr:nvCxnSpPr>
        <xdr:cNvPr id="17" name="직선 연결선 16">
          <a:extLst>
            <a:ext uri="{FF2B5EF4-FFF2-40B4-BE49-F238E27FC236}">
              <a16:creationId xmlns:a16="http://schemas.microsoft.com/office/drawing/2014/main" id="{2905800E-A6BF-444D-9F17-9FF6A847508F}"/>
            </a:ext>
          </a:extLst>
        </xdr:cNvPr>
        <xdr:cNvCxnSpPr/>
      </xdr:nvCxnSpPr>
      <xdr:spPr>
        <a:xfrm flipH="1" flipV="1">
          <a:off x="8998324" y="10858501"/>
          <a:ext cx="2721" cy="2157691"/>
        </a:xfrm>
        <a:prstGeom prst="line">
          <a:avLst/>
        </a:prstGeom>
        <a:ln>
          <a:solidFill>
            <a:srgbClr val="5B6777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775609</xdr:colOff>
      <xdr:row>58</xdr:row>
      <xdr:rowOff>163286</xdr:rowOff>
    </xdr:from>
    <xdr:to>
      <xdr:col>17</xdr:col>
      <xdr:colOff>778330</xdr:colOff>
      <xdr:row>71</xdr:row>
      <xdr:rowOff>21371</xdr:rowOff>
    </xdr:to>
    <xdr:cxnSp macro="">
      <xdr:nvCxnSpPr>
        <xdr:cNvPr id="18" name="직선 연결선 17">
          <a:extLst>
            <a:ext uri="{FF2B5EF4-FFF2-40B4-BE49-F238E27FC236}">
              <a16:creationId xmlns:a16="http://schemas.microsoft.com/office/drawing/2014/main" id="{9F4E9075-26CE-4B89-87E7-7CD73756421E}"/>
            </a:ext>
          </a:extLst>
        </xdr:cNvPr>
        <xdr:cNvCxnSpPr/>
      </xdr:nvCxnSpPr>
      <xdr:spPr>
        <a:xfrm flipH="1" flipV="1">
          <a:off x="16124466" y="10885715"/>
          <a:ext cx="2721" cy="2157692"/>
        </a:xfrm>
        <a:prstGeom prst="line">
          <a:avLst/>
        </a:prstGeom>
        <a:ln>
          <a:solidFill>
            <a:srgbClr val="5B6777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1013332</xdr:colOff>
      <xdr:row>42</xdr:row>
      <xdr:rowOff>45624</xdr:rowOff>
    </xdr:from>
    <xdr:to>
      <xdr:col>24</xdr:col>
      <xdr:colOff>15617</xdr:colOff>
      <xdr:row>58</xdr:row>
      <xdr:rowOff>12007</xdr:rowOff>
    </xdr:to>
    <xdr:graphicFrame macro="">
      <xdr:nvGraphicFramePr>
        <xdr:cNvPr id="19" name="차트 18">
          <a:extLst>
            <a:ext uri="{FF2B5EF4-FFF2-40B4-BE49-F238E27FC236}">
              <a16:creationId xmlns:a16="http://schemas.microsoft.com/office/drawing/2014/main" id="{4FE55B9F-AF09-4DD2-9DF4-9D10669FBAB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17</xdr:col>
      <xdr:colOff>651862</xdr:colOff>
      <xdr:row>42</xdr:row>
      <xdr:rowOff>136072</xdr:rowOff>
    </xdr:from>
    <xdr:to>
      <xdr:col>17</xdr:col>
      <xdr:colOff>651862</xdr:colOff>
      <xdr:row>56</xdr:row>
      <xdr:rowOff>100614</xdr:rowOff>
    </xdr:to>
    <xdr:cxnSp macro="">
      <xdr:nvCxnSpPr>
        <xdr:cNvPr id="20" name="직선 연결선 19">
          <a:extLst>
            <a:ext uri="{FF2B5EF4-FFF2-40B4-BE49-F238E27FC236}">
              <a16:creationId xmlns:a16="http://schemas.microsoft.com/office/drawing/2014/main" id="{0198DFD1-E8CF-443D-9882-B97730B17E46}"/>
            </a:ext>
          </a:extLst>
        </xdr:cNvPr>
        <xdr:cNvCxnSpPr/>
      </xdr:nvCxnSpPr>
      <xdr:spPr>
        <a:xfrm flipV="1">
          <a:off x="16000719" y="8028215"/>
          <a:ext cx="0" cy="2441042"/>
        </a:xfrm>
        <a:prstGeom prst="line">
          <a:avLst/>
        </a:prstGeom>
        <a:ln>
          <a:solidFill>
            <a:srgbClr val="5B6777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649141</xdr:colOff>
      <xdr:row>25</xdr:row>
      <xdr:rowOff>144875</xdr:rowOff>
    </xdr:from>
    <xdr:to>
      <xdr:col>17</xdr:col>
      <xdr:colOff>651862</xdr:colOff>
      <xdr:row>38</xdr:row>
      <xdr:rowOff>559</xdr:rowOff>
    </xdr:to>
    <xdr:cxnSp macro="">
      <xdr:nvCxnSpPr>
        <xdr:cNvPr id="21" name="직선 연결선 20">
          <a:extLst>
            <a:ext uri="{FF2B5EF4-FFF2-40B4-BE49-F238E27FC236}">
              <a16:creationId xmlns:a16="http://schemas.microsoft.com/office/drawing/2014/main" id="{2BD5E08E-CE49-42D1-8345-2DE89C851DE2}"/>
            </a:ext>
          </a:extLst>
        </xdr:cNvPr>
        <xdr:cNvCxnSpPr/>
      </xdr:nvCxnSpPr>
      <xdr:spPr>
        <a:xfrm flipH="1" flipV="1">
          <a:off x="15997998" y="5029839"/>
          <a:ext cx="2721" cy="2155291"/>
        </a:xfrm>
        <a:prstGeom prst="line">
          <a:avLst/>
        </a:prstGeom>
        <a:ln>
          <a:solidFill>
            <a:srgbClr val="5B6777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112058</xdr:colOff>
      <xdr:row>178</xdr:row>
      <xdr:rowOff>67235</xdr:rowOff>
    </xdr:from>
    <xdr:to>
      <xdr:col>7</xdr:col>
      <xdr:colOff>537882</xdr:colOff>
      <xdr:row>180</xdr:row>
      <xdr:rowOff>123265</xdr:rowOff>
    </xdr:to>
    <xdr:sp macro="" textlink="">
      <xdr:nvSpPr>
        <xdr:cNvPr id="23" name="직사각형 22">
          <a:extLst>
            <a:ext uri="{FF2B5EF4-FFF2-40B4-BE49-F238E27FC236}">
              <a16:creationId xmlns:a16="http://schemas.microsoft.com/office/drawing/2014/main" id="{BD8F73BA-B669-4AEC-BBDD-4D570374925F}"/>
            </a:ext>
          </a:extLst>
        </xdr:cNvPr>
        <xdr:cNvSpPr/>
      </xdr:nvSpPr>
      <xdr:spPr>
        <a:xfrm>
          <a:off x="1293158" y="32995160"/>
          <a:ext cx="4607299" cy="417980"/>
        </a:xfrm>
        <a:prstGeom prst="rect">
          <a:avLst/>
        </a:prstGeom>
        <a:solidFill>
          <a:schemeClr val="accent3">
            <a:alpha val="92000"/>
          </a:schemeClr>
        </a:solidFill>
        <a:ln>
          <a:noFill/>
        </a:ln>
      </xdr:spPr>
      <xdr:style>
        <a:lnRef idx="2">
          <a:schemeClr val="accent3">
            <a:shade val="15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/>
            <a:t>GA </a:t>
          </a:r>
          <a:r>
            <a:rPr lang="ko-KR" altLang="en-US" sz="1100"/>
            <a:t>별도 태그 요청 필요</a:t>
          </a:r>
        </a:p>
      </xdr:txBody>
    </xdr:sp>
    <xdr:clientData/>
  </xdr:twoCellAnchor>
</xdr:wsDr>
</file>

<file path=xl/drawings/drawing26.xml><?xml version="1.0" encoding="utf-8"?>
<c:userShapes xmlns:c="http://schemas.openxmlformats.org/drawingml/2006/chart">
  <cdr:relSizeAnchor xmlns:cdr="http://schemas.openxmlformats.org/drawingml/2006/chartDrawing">
    <cdr:from>
      <cdr:x>0.24074</cdr:x>
      <cdr:y>0.01782</cdr:y>
    </cdr:from>
    <cdr:to>
      <cdr:x>0.24119</cdr:x>
      <cdr:y>0.78758</cdr:y>
    </cdr:to>
    <cdr:cxnSp macro="">
      <cdr:nvCxnSpPr>
        <cdr:cNvPr id="2" name="직선 연결선 1">
          <a:extLst xmlns:a="http://schemas.openxmlformats.org/drawingml/2006/main">
            <a:ext uri="{FF2B5EF4-FFF2-40B4-BE49-F238E27FC236}">
              <a16:creationId xmlns:a16="http://schemas.microsoft.com/office/drawing/2014/main" id="{7B1D40FE-45FD-46CF-B370-5D0CA1F6AB91}"/>
            </a:ext>
          </a:extLst>
        </cdr:cNvPr>
        <cdr:cNvCxnSpPr/>
      </cdr:nvCxnSpPr>
      <cdr:spPr>
        <a:xfrm xmlns:a="http://schemas.openxmlformats.org/drawingml/2006/main" flipH="1" flipV="1">
          <a:off x="1463891" y="50640"/>
          <a:ext cx="2720" cy="2187266"/>
        </a:xfrm>
        <a:prstGeom xmlns:a="http://schemas.openxmlformats.org/drawingml/2006/main" prst="line">
          <a:avLst/>
        </a:prstGeom>
        <a:ln xmlns:a="http://schemas.openxmlformats.org/drawingml/2006/main">
          <a:solidFill>
            <a:srgbClr val="C00F41"/>
          </a:solidFill>
          <a:prstDash val="dash"/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0.99955</cdr:x>
      <cdr:y>0.11521</cdr:y>
    </cdr:from>
    <cdr:to>
      <cdr:x>1</cdr:x>
      <cdr:y>0.88497</cdr:y>
    </cdr:to>
    <cdr:cxnSp macro="">
      <cdr:nvCxnSpPr>
        <cdr:cNvPr id="3" name="직선 연결선 2">
          <a:extLst xmlns:a="http://schemas.openxmlformats.org/drawingml/2006/main">
            <a:ext uri="{FF2B5EF4-FFF2-40B4-BE49-F238E27FC236}">
              <a16:creationId xmlns:a16="http://schemas.microsoft.com/office/drawing/2014/main" id="{FD44EF4E-D76A-5DC9-488F-5C33498C812E}"/>
            </a:ext>
          </a:extLst>
        </cdr:cNvPr>
        <cdr:cNvCxnSpPr/>
      </cdr:nvCxnSpPr>
      <cdr:spPr>
        <a:xfrm xmlns:a="http://schemas.openxmlformats.org/drawingml/2006/main" flipH="1" flipV="1">
          <a:off x="6079673" y="322942"/>
          <a:ext cx="2721" cy="2157692"/>
        </a:xfrm>
        <a:prstGeom xmlns:a="http://schemas.openxmlformats.org/drawingml/2006/main" prst="line">
          <a:avLst/>
        </a:prstGeom>
        <a:ln xmlns:a="http://schemas.openxmlformats.org/drawingml/2006/main">
          <a:solidFill>
            <a:srgbClr val="C00F41"/>
          </a:solidFill>
          <a:prstDash val="dash"/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</c:userShapes>
</file>

<file path=xl/drawings/drawing2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255828</xdr:colOff>
      <xdr:row>24</xdr:row>
      <xdr:rowOff>78441</xdr:rowOff>
    </xdr:from>
    <xdr:to>
      <xdr:col>9</xdr:col>
      <xdr:colOff>646042</xdr:colOff>
      <xdr:row>39</xdr:row>
      <xdr:rowOff>100853</xdr:rowOff>
    </xdr:to>
    <xdr:graphicFrame macro="">
      <xdr:nvGraphicFramePr>
        <xdr:cNvPr id="2" name="차트 1">
          <a:extLst>
            <a:ext uri="{FF2B5EF4-FFF2-40B4-BE49-F238E27FC236}">
              <a16:creationId xmlns:a16="http://schemas.microsoft.com/office/drawing/2014/main" id="{F829CEED-CA34-4E61-B0E9-7F0DFFC8C9F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666748</xdr:colOff>
      <xdr:row>24</xdr:row>
      <xdr:rowOff>93457</xdr:rowOff>
    </xdr:from>
    <xdr:to>
      <xdr:col>16</xdr:col>
      <xdr:colOff>267748</xdr:colOff>
      <xdr:row>39</xdr:row>
      <xdr:rowOff>123265</xdr:rowOff>
    </xdr:to>
    <xdr:graphicFrame macro="">
      <xdr:nvGraphicFramePr>
        <xdr:cNvPr id="3" name="차트 2">
          <a:extLst>
            <a:ext uri="{FF2B5EF4-FFF2-40B4-BE49-F238E27FC236}">
              <a16:creationId xmlns:a16="http://schemas.microsoft.com/office/drawing/2014/main" id="{744E12AC-A9CD-40D8-B52A-455C10373F6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16</xdr:col>
      <xdr:colOff>402308</xdr:colOff>
      <xdr:row>24</xdr:row>
      <xdr:rowOff>93457</xdr:rowOff>
    </xdr:from>
    <xdr:to>
      <xdr:col>24</xdr:col>
      <xdr:colOff>438737</xdr:colOff>
      <xdr:row>39</xdr:row>
      <xdr:rowOff>134471</xdr:rowOff>
    </xdr:to>
    <xdr:graphicFrame macro="">
      <xdr:nvGraphicFramePr>
        <xdr:cNvPr id="4" name="차트 3">
          <a:extLst>
            <a:ext uri="{FF2B5EF4-FFF2-40B4-BE49-F238E27FC236}">
              <a16:creationId xmlns:a16="http://schemas.microsoft.com/office/drawing/2014/main" id="{886C4FD8-3BF2-49BD-88D7-F2B3C45FF85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250114</xdr:colOff>
      <xdr:row>40</xdr:row>
      <xdr:rowOff>59840</xdr:rowOff>
    </xdr:from>
    <xdr:to>
      <xdr:col>9</xdr:col>
      <xdr:colOff>640328</xdr:colOff>
      <xdr:row>54</xdr:row>
      <xdr:rowOff>145676</xdr:rowOff>
    </xdr:to>
    <xdr:graphicFrame macro="">
      <xdr:nvGraphicFramePr>
        <xdr:cNvPr id="5" name="차트 4">
          <a:extLst>
            <a:ext uri="{FF2B5EF4-FFF2-40B4-BE49-F238E27FC236}">
              <a16:creationId xmlns:a16="http://schemas.microsoft.com/office/drawing/2014/main" id="{DA80F106-8DC9-40D7-9C8F-409872CB904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9</xdr:col>
      <xdr:colOff>667047</xdr:colOff>
      <xdr:row>40</xdr:row>
      <xdr:rowOff>93457</xdr:rowOff>
    </xdr:from>
    <xdr:to>
      <xdr:col>16</xdr:col>
      <xdr:colOff>268047</xdr:colOff>
      <xdr:row>54</xdr:row>
      <xdr:rowOff>156882</xdr:rowOff>
    </xdr:to>
    <xdr:graphicFrame macro="">
      <xdr:nvGraphicFramePr>
        <xdr:cNvPr id="6" name="차트 5">
          <a:extLst>
            <a:ext uri="{FF2B5EF4-FFF2-40B4-BE49-F238E27FC236}">
              <a16:creationId xmlns:a16="http://schemas.microsoft.com/office/drawing/2014/main" id="{9ACBEDDF-E992-4B15-98FA-DCD2411C5E6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</xdr:col>
      <xdr:colOff>0</xdr:colOff>
      <xdr:row>56</xdr:row>
      <xdr:rowOff>0</xdr:rowOff>
    </xdr:from>
    <xdr:to>
      <xdr:col>9</xdr:col>
      <xdr:colOff>648750</xdr:colOff>
      <xdr:row>70</xdr:row>
      <xdr:rowOff>114450</xdr:rowOff>
    </xdr:to>
    <xdr:graphicFrame macro="">
      <xdr:nvGraphicFramePr>
        <xdr:cNvPr id="7" name="차트 6">
          <a:extLst>
            <a:ext uri="{FF2B5EF4-FFF2-40B4-BE49-F238E27FC236}">
              <a16:creationId xmlns:a16="http://schemas.microsoft.com/office/drawing/2014/main" id="{DC89A5B9-9FE5-4C20-AAE7-2D308CD70E8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9</xdr:col>
      <xdr:colOff>719781</xdr:colOff>
      <xdr:row>55</xdr:row>
      <xdr:rowOff>154305</xdr:rowOff>
    </xdr:from>
    <xdr:to>
      <xdr:col>16</xdr:col>
      <xdr:colOff>320781</xdr:colOff>
      <xdr:row>70</xdr:row>
      <xdr:rowOff>156883</xdr:rowOff>
    </xdr:to>
    <xdr:graphicFrame macro="">
      <xdr:nvGraphicFramePr>
        <xdr:cNvPr id="8" name="차트 7">
          <a:extLst>
            <a:ext uri="{FF2B5EF4-FFF2-40B4-BE49-F238E27FC236}">
              <a16:creationId xmlns:a16="http://schemas.microsoft.com/office/drawing/2014/main" id="{B0D89590-D4D5-439C-9F47-90757B413DC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16</xdr:col>
      <xdr:colOff>382904</xdr:colOff>
      <xdr:row>55</xdr:row>
      <xdr:rowOff>154305</xdr:rowOff>
    </xdr:from>
    <xdr:to>
      <xdr:col>24</xdr:col>
      <xdr:colOff>419333</xdr:colOff>
      <xdr:row>71</xdr:row>
      <xdr:rowOff>13606</xdr:rowOff>
    </xdr:to>
    <xdr:graphicFrame macro="">
      <xdr:nvGraphicFramePr>
        <xdr:cNvPr id="9" name="차트 8">
          <a:extLst>
            <a:ext uri="{FF2B5EF4-FFF2-40B4-BE49-F238E27FC236}">
              <a16:creationId xmlns:a16="http://schemas.microsoft.com/office/drawing/2014/main" id="{0A10C634-81D0-4041-A43F-8FB6AA7F515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2</xdr:col>
      <xdr:colOff>0</xdr:colOff>
      <xdr:row>176</xdr:row>
      <xdr:rowOff>0</xdr:rowOff>
    </xdr:from>
    <xdr:to>
      <xdr:col>7</xdr:col>
      <xdr:colOff>504265</xdr:colOff>
      <xdr:row>177</xdr:row>
      <xdr:rowOff>168088</xdr:rowOff>
    </xdr:to>
    <xdr:sp macro="" textlink="">
      <xdr:nvSpPr>
        <xdr:cNvPr id="11" name="직사각형 10">
          <a:extLst>
            <a:ext uri="{FF2B5EF4-FFF2-40B4-BE49-F238E27FC236}">
              <a16:creationId xmlns:a16="http://schemas.microsoft.com/office/drawing/2014/main" id="{AC08E710-94B4-44B6-8A77-343106840FF6}"/>
            </a:ext>
          </a:extLst>
        </xdr:cNvPr>
        <xdr:cNvSpPr/>
      </xdr:nvSpPr>
      <xdr:spPr>
        <a:xfrm>
          <a:off x="1304925" y="32413575"/>
          <a:ext cx="3942790" cy="349063"/>
        </a:xfrm>
        <a:prstGeom prst="rect">
          <a:avLst/>
        </a:prstGeom>
        <a:solidFill>
          <a:schemeClr val="accent3">
            <a:alpha val="92000"/>
          </a:schemeClr>
        </a:solidFill>
        <a:ln>
          <a:noFill/>
        </a:ln>
      </xdr:spPr>
      <xdr:style>
        <a:lnRef idx="2">
          <a:schemeClr val="accent3">
            <a:shade val="15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/>
            <a:t>GA </a:t>
          </a:r>
          <a:r>
            <a:rPr lang="ko-KR" altLang="en-US" sz="1100"/>
            <a:t>별도 태그 요청 필요</a:t>
          </a:r>
        </a:p>
      </xdr:txBody>
    </xdr:sp>
    <xdr:clientData/>
  </xdr:twoCellAnchor>
  <xdr:twoCellAnchor>
    <xdr:from>
      <xdr:col>16</xdr:col>
      <xdr:colOff>388422</xdr:colOff>
      <xdr:row>40</xdr:row>
      <xdr:rowOff>74467</xdr:rowOff>
    </xdr:from>
    <xdr:to>
      <xdr:col>24</xdr:col>
      <xdr:colOff>424851</xdr:colOff>
      <xdr:row>54</xdr:row>
      <xdr:rowOff>155864</xdr:rowOff>
    </xdr:to>
    <xdr:graphicFrame macro="">
      <xdr:nvGraphicFramePr>
        <xdr:cNvPr id="12" name="차트 11">
          <a:extLst>
            <a:ext uri="{FF2B5EF4-FFF2-40B4-BE49-F238E27FC236}">
              <a16:creationId xmlns:a16="http://schemas.microsoft.com/office/drawing/2014/main" id="{C6D2869D-1F90-F4C0-9351-8C69848803D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18</xdr:col>
      <xdr:colOff>81642</xdr:colOff>
      <xdr:row>56</xdr:row>
      <xdr:rowOff>68036</xdr:rowOff>
    </xdr:from>
    <xdr:to>
      <xdr:col>18</xdr:col>
      <xdr:colOff>81642</xdr:colOff>
      <xdr:row>67</xdr:row>
      <xdr:rowOff>113420</xdr:rowOff>
    </xdr:to>
    <xdr:cxnSp macro="">
      <xdr:nvCxnSpPr>
        <xdr:cNvPr id="13" name="직선 연결선 12">
          <a:extLst>
            <a:ext uri="{FF2B5EF4-FFF2-40B4-BE49-F238E27FC236}">
              <a16:creationId xmlns:a16="http://schemas.microsoft.com/office/drawing/2014/main" id="{F9B88878-F8EE-4C74-9C85-EC1B7B3E94B0}"/>
            </a:ext>
          </a:extLst>
        </xdr:cNvPr>
        <xdr:cNvCxnSpPr/>
      </xdr:nvCxnSpPr>
      <xdr:spPr>
        <a:xfrm flipV="1">
          <a:off x="15838713" y="10327822"/>
          <a:ext cx="0" cy="1991205"/>
        </a:xfrm>
        <a:prstGeom prst="line">
          <a:avLst/>
        </a:prstGeom>
        <a:ln>
          <a:solidFill>
            <a:srgbClr val="5B6777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408214</xdr:colOff>
      <xdr:row>56</xdr:row>
      <xdr:rowOff>54429</xdr:rowOff>
    </xdr:from>
    <xdr:to>
      <xdr:col>11</xdr:col>
      <xdr:colOff>408214</xdr:colOff>
      <xdr:row>67</xdr:row>
      <xdr:rowOff>99813</xdr:rowOff>
    </xdr:to>
    <xdr:cxnSp macro="">
      <xdr:nvCxnSpPr>
        <xdr:cNvPr id="14" name="직선 연결선 13">
          <a:extLst>
            <a:ext uri="{FF2B5EF4-FFF2-40B4-BE49-F238E27FC236}">
              <a16:creationId xmlns:a16="http://schemas.microsoft.com/office/drawing/2014/main" id="{BED729B3-5994-577B-9744-4459CA4EDE9E}"/>
            </a:ext>
          </a:extLst>
        </xdr:cNvPr>
        <xdr:cNvCxnSpPr/>
      </xdr:nvCxnSpPr>
      <xdr:spPr>
        <a:xfrm flipV="1">
          <a:off x="8926285" y="10314215"/>
          <a:ext cx="0" cy="1991205"/>
        </a:xfrm>
        <a:prstGeom prst="line">
          <a:avLst/>
        </a:prstGeom>
        <a:ln>
          <a:solidFill>
            <a:srgbClr val="5B6777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13606</xdr:colOff>
      <xdr:row>56</xdr:row>
      <xdr:rowOff>54429</xdr:rowOff>
    </xdr:from>
    <xdr:to>
      <xdr:col>3</xdr:col>
      <xdr:colOff>13606</xdr:colOff>
      <xdr:row>67</xdr:row>
      <xdr:rowOff>99813</xdr:rowOff>
    </xdr:to>
    <xdr:cxnSp macro="">
      <xdr:nvCxnSpPr>
        <xdr:cNvPr id="15" name="직선 연결선 14">
          <a:extLst>
            <a:ext uri="{FF2B5EF4-FFF2-40B4-BE49-F238E27FC236}">
              <a16:creationId xmlns:a16="http://schemas.microsoft.com/office/drawing/2014/main" id="{5292A922-FC68-3A65-B961-05E78B6F7E74}"/>
            </a:ext>
          </a:extLst>
        </xdr:cNvPr>
        <xdr:cNvCxnSpPr/>
      </xdr:nvCxnSpPr>
      <xdr:spPr>
        <a:xfrm flipV="1">
          <a:off x="1986642" y="10314215"/>
          <a:ext cx="0" cy="1991205"/>
        </a:xfrm>
        <a:prstGeom prst="line">
          <a:avLst/>
        </a:prstGeom>
        <a:ln>
          <a:solidFill>
            <a:srgbClr val="5B6777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653141</xdr:colOff>
      <xdr:row>40</xdr:row>
      <xdr:rowOff>68035</xdr:rowOff>
    </xdr:from>
    <xdr:to>
      <xdr:col>2</xdr:col>
      <xdr:colOff>653141</xdr:colOff>
      <xdr:row>51</xdr:row>
      <xdr:rowOff>113420</xdr:rowOff>
    </xdr:to>
    <xdr:cxnSp macro="">
      <xdr:nvCxnSpPr>
        <xdr:cNvPr id="16" name="직선 연결선 15">
          <a:extLst>
            <a:ext uri="{FF2B5EF4-FFF2-40B4-BE49-F238E27FC236}">
              <a16:creationId xmlns:a16="http://schemas.microsoft.com/office/drawing/2014/main" id="{A521C021-2C41-6AA7-EB31-715207BE9A1E}"/>
            </a:ext>
          </a:extLst>
        </xdr:cNvPr>
        <xdr:cNvCxnSpPr/>
      </xdr:nvCxnSpPr>
      <xdr:spPr>
        <a:xfrm flipV="1">
          <a:off x="1959427" y="7497535"/>
          <a:ext cx="0" cy="1991206"/>
        </a:xfrm>
        <a:prstGeom prst="line">
          <a:avLst/>
        </a:prstGeom>
        <a:ln>
          <a:solidFill>
            <a:srgbClr val="5B6777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312964</xdr:colOff>
      <xdr:row>40</xdr:row>
      <xdr:rowOff>68035</xdr:rowOff>
    </xdr:from>
    <xdr:to>
      <xdr:col>11</xdr:col>
      <xdr:colOff>312964</xdr:colOff>
      <xdr:row>51</xdr:row>
      <xdr:rowOff>113420</xdr:rowOff>
    </xdr:to>
    <xdr:cxnSp macro="">
      <xdr:nvCxnSpPr>
        <xdr:cNvPr id="17" name="직선 연결선 16">
          <a:extLst>
            <a:ext uri="{FF2B5EF4-FFF2-40B4-BE49-F238E27FC236}">
              <a16:creationId xmlns:a16="http://schemas.microsoft.com/office/drawing/2014/main" id="{A1DE8E0F-4E3B-6245-4B5D-96E0894B02C1}"/>
            </a:ext>
          </a:extLst>
        </xdr:cNvPr>
        <xdr:cNvCxnSpPr/>
      </xdr:nvCxnSpPr>
      <xdr:spPr>
        <a:xfrm flipV="1">
          <a:off x="8831035" y="7497535"/>
          <a:ext cx="0" cy="1991206"/>
        </a:xfrm>
        <a:prstGeom prst="line">
          <a:avLst/>
        </a:prstGeom>
        <a:ln>
          <a:solidFill>
            <a:srgbClr val="5B6777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693964</xdr:colOff>
      <xdr:row>40</xdr:row>
      <xdr:rowOff>68035</xdr:rowOff>
    </xdr:from>
    <xdr:to>
      <xdr:col>17</xdr:col>
      <xdr:colOff>693964</xdr:colOff>
      <xdr:row>53</xdr:row>
      <xdr:rowOff>40821</xdr:rowOff>
    </xdr:to>
    <xdr:cxnSp macro="">
      <xdr:nvCxnSpPr>
        <xdr:cNvPr id="18" name="직선 연결선 17">
          <a:extLst>
            <a:ext uri="{FF2B5EF4-FFF2-40B4-BE49-F238E27FC236}">
              <a16:creationId xmlns:a16="http://schemas.microsoft.com/office/drawing/2014/main" id="{5D66C221-AEEB-D7B0-7AE3-A60F4735E912}"/>
            </a:ext>
          </a:extLst>
        </xdr:cNvPr>
        <xdr:cNvCxnSpPr/>
      </xdr:nvCxnSpPr>
      <xdr:spPr>
        <a:xfrm flipV="1">
          <a:off x="15416893" y="7497535"/>
          <a:ext cx="0" cy="2272393"/>
        </a:xfrm>
        <a:prstGeom prst="line">
          <a:avLst/>
        </a:prstGeom>
        <a:ln>
          <a:solidFill>
            <a:srgbClr val="5B6777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557891</xdr:colOff>
      <xdr:row>24</xdr:row>
      <xdr:rowOff>149678</xdr:rowOff>
    </xdr:from>
    <xdr:to>
      <xdr:col>2</xdr:col>
      <xdr:colOff>557891</xdr:colOff>
      <xdr:row>36</xdr:row>
      <xdr:rowOff>18170</xdr:rowOff>
    </xdr:to>
    <xdr:cxnSp macro="">
      <xdr:nvCxnSpPr>
        <xdr:cNvPr id="20" name="직선 연결선 19">
          <a:extLst>
            <a:ext uri="{FF2B5EF4-FFF2-40B4-BE49-F238E27FC236}">
              <a16:creationId xmlns:a16="http://schemas.microsoft.com/office/drawing/2014/main" id="{65C8649B-9ED5-40A7-2C74-55E0C613E18A}"/>
            </a:ext>
          </a:extLst>
        </xdr:cNvPr>
        <xdr:cNvCxnSpPr/>
      </xdr:nvCxnSpPr>
      <xdr:spPr>
        <a:xfrm flipV="1">
          <a:off x="1864177" y="4748892"/>
          <a:ext cx="0" cy="1991207"/>
        </a:xfrm>
        <a:prstGeom prst="line">
          <a:avLst/>
        </a:prstGeom>
        <a:ln>
          <a:solidFill>
            <a:srgbClr val="5B6777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299357</xdr:colOff>
      <xdr:row>24</xdr:row>
      <xdr:rowOff>149678</xdr:rowOff>
    </xdr:from>
    <xdr:to>
      <xdr:col>11</xdr:col>
      <xdr:colOff>299357</xdr:colOff>
      <xdr:row>36</xdr:row>
      <xdr:rowOff>18170</xdr:rowOff>
    </xdr:to>
    <xdr:cxnSp macro="">
      <xdr:nvCxnSpPr>
        <xdr:cNvPr id="21" name="직선 연결선 20">
          <a:extLst>
            <a:ext uri="{FF2B5EF4-FFF2-40B4-BE49-F238E27FC236}">
              <a16:creationId xmlns:a16="http://schemas.microsoft.com/office/drawing/2014/main" id="{8A261CF1-A6C3-7A10-CFCB-2DCE16F103F7}"/>
            </a:ext>
          </a:extLst>
        </xdr:cNvPr>
        <xdr:cNvCxnSpPr/>
      </xdr:nvCxnSpPr>
      <xdr:spPr>
        <a:xfrm flipV="1">
          <a:off x="8817428" y="4748892"/>
          <a:ext cx="0" cy="1991207"/>
        </a:xfrm>
        <a:prstGeom prst="line">
          <a:avLst/>
        </a:prstGeom>
        <a:ln>
          <a:solidFill>
            <a:srgbClr val="5B6777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68033</xdr:colOff>
      <xdr:row>24</xdr:row>
      <xdr:rowOff>149678</xdr:rowOff>
    </xdr:from>
    <xdr:to>
      <xdr:col>18</xdr:col>
      <xdr:colOff>68033</xdr:colOff>
      <xdr:row>36</xdr:row>
      <xdr:rowOff>18170</xdr:rowOff>
    </xdr:to>
    <xdr:cxnSp macro="">
      <xdr:nvCxnSpPr>
        <xdr:cNvPr id="22" name="직선 연결선 21">
          <a:extLst>
            <a:ext uri="{FF2B5EF4-FFF2-40B4-BE49-F238E27FC236}">
              <a16:creationId xmlns:a16="http://schemas.microsoft.com/office/drawing/2014/main" id="{80A4795B-6C65-A863-1B2F-16F883C3C457}"/>
            </a:ext>
          </a:extLst>
        </xdr:cNvPr>
        <xdr:cNvCxnSpPr/>
      </xdr:nvCxnSpPr>
      <xdr:spPr>
        <a:xfrm flipV="1">
          <a:off x="15825104" y="4748892"/>
          <a:ext cx="0" cy="1991207"/>
        </a:xfrm>
        <a:prstGeom prst="line">
          <a:avLst/>
        </a:prstGeom>
        <a:ln>
          <a:solidFill>
            <a:srgbClr val="5B6777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8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156002</xdr:colOff>
      <xdr:row>41</xdr:row>
      <xdr:rowOff>168424</xdr:rowOff>
    </xdr:from>
    <xdr:to>
      <xdr:col>15</xdr:col>
      <xdr:colOff>791145</xdr:colOff>
      <xdr:row>57</xdr:row>
      <xdr:rowOff>149679</xdr:rowOff>
    </xdr:to>
    <xdr:graphicFrame macro="">
      <xdr:nvGraphicFramePr>
        <xdr:cNvPr id="2" name="차트 1">
          <a:extLst>
            <a:ext uri="{FF2B5EF4-FFF2-40B4-BE49-F238E27FC236}">
              <a16:creationId xmlns:a16="http://schemas.microsoft.com/office/drawing/2014/main" id="{82525386-05F7-4B97-80E7-45E50C1A972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207644</xdr:colOff>
      <xdr:row>58</xdr:row>
      <xdr:rowOff>150942</xdr:rowOff>
    </xdr:from>
    <xdr:to>
      <xdr:col>8</xdr:col>
      <xdr:colOff>1006073</xdr:colOff>
      <xdr:row>72</xdr:row>
      <xdr:rowOff>122465</xdr:rowOff>
    </xdr:to>
    <xdr:graphicFrame macro="">
      <xdr:nvGraphicFramePr>
        <xdr:cNvPr id="3" name="차트 2">
          <a:extLst>
            <a:ext uri="{FF2B5EF4-FFF2-40B4-BE49-F238E27FC236}">
              <a16:creationId xmlns:a16="http://schemas.microsoft.com/office/drawing/2014/main" id="{C1D9CD3D-188C-4118-83C8-D0405DBEEA6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133363</xdr:colOff>
      <xdr:row>58</xdr:row>
      <xdr:rowOff>131171</xdr:rowOff>
    </xdr:from>
    <xdr:to>
      <xdr:col>15</xdr:col>
      <xdr:colOff>768506</xdr:colOff>
      <xdr:row>72</xdr:row>
      <xdr:rowOff>109880</xdr:rowOff>
    </xdr:to>
    <xdr:graphicFrame macro="">
      <xdr:nvGraphicFramePr>
        <xdr:cNvPr id="4" name="차트 3">
          <a:extLst>
            <a:ext uri="{FF2B5EF4-FFF2-40B4-BE49-F238E27FC236}">
              <a16:creationId xmlns:a16="http://schemas.microsoft.com/office/drawing/2014/main" id="{4AE1641F-784F-45EB-92FF-32CC49E0838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16</xdr:col>
      <xdr:colOff>87630</xdr:colOff>
      <xdr:row>58</xdr:row>
      <xdr:rowOff>122465</xdr:rowOff>
    </xdr:from>
    <xdr:to>
      <xdr:col>24</xdr:col>
      <xdr:colOff>124058</xdr:colOff>
      <xdr:row>72</xdr:row>
      <xdr:rowOff>148990</xdr:rowOff>
    </xdr:to>
    <xdr:graphicFrame macro="">
      <xdr:nvGraphicFramePr>
        <xdr:cNvPr id="5" name="차트 4">
          <a:extLst>
            <a:ext uri="{FF2B5EF4-FFF2-40B4-BE49-F238E27FC236}">
              <a16:creationId xmlns:a16="http://schemas.microsoft.com/office/drawing/2014/main" id="{40C9BA9F-C9F6-4BC5-9DB8-33350420EC9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149677</xdr:colOff>
      <xdr:row>41</xdr:row>
      <xdr:rowOff>176491</xdr:rowOff>
    </xdr:from>
    <xdr:to>
      <xdr:col>8</xdr:col>
      <xdr:colOff>948106</xdr:colOff>
      <xdr:row>57</xdr:row>
      <xdr:rowOff>163286</xdr:rowOff>
    </xdr:to>
    <xdr:graphicFrame macro="">
      <xdr:nvGraphicFramePr>
        <xdr:cNvPr id="6" name="차트 5">
          <a:extLst>
            <a:ext uri="{FF2B5EF4-FFF2-40B4-BE49-F238E27FC236}">
              <a16:creationId xmlns:a16="http://schemas.microsoft.com/office/drawing/2014/main" id="{771B5847-0161-456F-89BE-EE6CB8DA8D3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0</xdr:col>
      <xdr:colOff>136071</xdr:colOff>
      <xdr:row>25</xdr:row>
      <xdr:rowOff>40821</xdr:rowOff>
    </xdr:from>
    <xdr:to>
      <xdr:col>8</xdr:col>
      <xdr:colOff>934500</xdr:colOff>
      <xdr:row>41</xdr:row>
      <xdr:rowOff>13607</xdr:rowOff>
    </xdr:to>
    <xdr:graphicFrame macro="">
      <xdr:nvGraphicFramePr>
        <xdr:cNvPr id="7" name="차트 6">
          <a:extLst>
            <a:ext uri="{FF2B5EF4-FFF2-40B4-BE49-F238E27FC236}">
              <a16:creationId xmlns:a16="http://schemas.microsoft.com/office/drawing/2014/main" id="{09BBB348-BF0B-4548-986B-1FA8979D316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9</xdr:col>
      <xdr:colOff>122466</xdr:colOff>
      <xdr:row>25</xdr:row>
      <xdr:rowOff>40821</xdr:rowOff>
    </xdr:from>
    <xdr:to>
      <xdr:col>15</xdr:col>
      <xdr:colOff>757609</xdr:colOff>
      <xdr:row>41</xdr:row>
      <xdr:rowOff>40821</xdr:rowOff>
    </xdr:to>
    <xdr:graphicFrame macro="">
      <xdr:nvGraphicFramePr>
        <xdr:cNvPr id="8" name="차트 7">
          <a:extLst>
            <a:ext uri="{FF2B5EF4-FFF2-40B4-BE49-F238E27FC236}">
              <a16:creationId xmlns:a16="http://schemas.microsoft.com/office/drawing/2014/main" id="{417D0A8B-D183-429A-BD6C-172CEE51343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16</xdr:col>
      <xdr:colOff>4947</xdr:colOff>
      <xdr:row>25</xdr:row>
      <xdr:rowOff>22512</xdr:rowOff>
    </xdr:from>
    <xdr:to>
      <xdr:col>24</xdr:col>
      <xdr:colOff>41375</xdr:colOff>
      <xdr:row>41</xdr:row>
      <xdr:rowOff>34637</xdr:rowOff>
    </xdr:to>
    <xdr:graphicFrame macro="">
      <xdr:nvGraphicFramePr>
        <xdr:cNvPr id="9" name="차트 8">
          <a:extLst>
            <a:ext uri="{FF2B5EF4-FFF2-40B4-BE49-F238E27FC236}">
              <a16:creationId xmlns:a16="http://schemas.microsoft.com/office/drawing/2014/main" id="{6B36A0CE-BD1D-48E5-AAE7-935F5CD5A2F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10</xdr:col>
      <xdr:colOff>767603</xdr:colOff>
      <xdr:row>25</xdr:row>
      <xdr:rowOff>144875</xdr:rowOff>
    </xdr:from>
    <xdr:to>
      <xdr:col>10</xdr:col>
      <xdr:colOff>770324</xdr:colOff>
      <xdr:row>38</xdr:row>
      <xdr:rowOff>559</xdr:rowOff>
    </xdr:to>
    <xdr:cxnSp macro="">
      <xdr:nvCxnSpPr>
        <xdr:cNvPr id="13" name="직선 연결선 12">
          <a:extLst>
            <a:ext uri="{FF2B5EF4-FFF2-40B4-BE49-F238E27FC236}">
              <a16:creationId xmlns:a16="http://schemas.microsoft.com/office/drawing/2014/main" id="{698A3606-3875-4B06-A994-C5ADDDEFDBD7}"/>
            </a:ext>
          </a:extLst>
        </xdr:cNvPr>
        <xdr:cNvCxnSpPr/>
      </xdr:nvCxnSpPr>
      <xdr:spPr>
        <a:xfrm flipH="1" flipV="1">
          <a:off x="8877460" y="5029839"/>
          <a:ext cx="2721" cy="2155291"/>
        </a:xfrm>
        <a:prstGeom prst="line">
          <a:avLst/>
        </a:prstGeom>
        <a:ln>
          <a:solidFill>
            <a:srgbClr val="5B6777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613124</xdr:colOff>
      <xdr:row>42</xdr:row>
      <xdr:rowOff>29615</xdr:rowOff>
    </xdr:from>
    <xdr:to>
      <xdr:col>2</xdr:col>
      <xdr:colOff>615845</xdr:colOff>
      <xdr:row>54</xdr:row>
      <xdr:rowOff>64593</xdr:rowOff>
    </xdr:to>
    <xdr:cxnSp macro="">
      <xdr:nvCxnSpPr>
        <xdr:cNvPr id="14" name="직선 연결선 13">
          <a:extLst>
            <a:ext uri="{FF2B5EF4-FFF2-40B4-BE49-F238E27FC236}">
              <a16:creationId xmlns:a16="http://schemas.microsoft.com/office/drawing/2014/main" id="{08282A50-13E8-4D5A-B2C4-E23B0A51DD37}"/>
            </a:ext>
          </a:extLst>
        </xdr:cNvPr>
        <xdr:cNvCxnSpPr/>
      </xdr:nvCxnSpPr>
      <xdr:spPr>
        <a:xfrm flipH="1" flipV="1">
          <a:off x="1794224" y="8068715"/>
          <a:ext cx="2721" cy="2206678"/>
        </a:xfrm>
        <a:prstGeom prst="line">
          <a:avLst/>
        </a:prstGeom>
        <a:ln>
          <a:solidFill>
            <a:srgbClr val="5B6777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774008</xdr:colOff>
      <xdr:row>42</xdr:row>
      <xdr:rowOff>68036</xdr:rowOff>
    </xdr:from>
    <xdr:to>
      <xdr:col>10</xdr:col>
      <xdr:colOff>776729</xdr:colOff>
      <xdr:row>54</xdr:row>
      <xdr:rowOff>103014</xdr:rowOff>
    </xdr:to>
    <xdr:cxnSp macro="">
      <xdr:nvCxnSpPr>
        <xdr:cNvPr id="15" name="직선 연결선 14">
          <a:extLst>
            <a:ext uri="{FF2B5EF4-FFF2-40B4-BE49-F238E27FC236}">
              <a16:creationId xmlns:a16="http://schemas.microsoft.com/office/drawing/2014/main" id="{F2F39DC1-25AA-484C-A0F1-40CE11C86C5A}"/>
            </a:ext>
          </a:extLst>
        </xdr:cNvPr>
        <xdr:cNvCxnSpPr/>
      </xdr:nvCxnSpPr>
      <xdr:spPr>
        <a:xfrm flipH="1" flipV="1">
          <a:off x="8883865" y="7960179"/>
          <a:ext cx="2721" cy="2157692"/>
        </a:xfrm>
        <a:prstGeom prst="line">
          <a:avLst/>
        </a:prstGeom>
        <a:ln>
          <a:solidFill>
            <a:srgbClr val="5B6777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104057</xdr:colOff>
      <xdr:row>58</xdr:row>
      <xdr:rowOff>122465</xdr:rowOff>
    </xdr:from>
    <xdr:to>
      <xdr:col>3</xdr:col>
      <xdr:colOff>106778</xdr:colOff>
      <xdr:row>70</xdr:row>
      <xdr:rowOff>157442</xdr:rowOff>
    </xdr:to>
    <xdr:cxnSp macro="">
      <xdr:nvCxnSpPr>
        <xdr:cNvPr id="16" name="직선 연결선 15">
          <a:extLst>
            <a:ext uri="{FF2B5EF4-FFF2-40B4-BE49-F238E27FC236}">
              <a16:creationId xmlns:a16="http://schemas.microsoft.com/office/drawing/2014/main" id="{9B73C84A-52B1-4F6B-AF9C-FCAF8C80AEF9}"/>
            </a:ext>
          </a:extLst>
        </xdr:cNvPr>
        <xdr:cNvCxnSpPr/>
      </xdr:nvCxnSpPr>
      <xdr:spPr>
        <a:xfrm flipH="1" flipV="1">
          <a:off x="1954628" y="10844894"/>
          <a:ext cx="2721" cy="2157691"/>
        </a:xfrm>
        <a:prstGeom prst="line">
          <a:avLst/>
        </a:prstGeom>
        <a:ln>
          <a:solidFill>
            <a:srgbClr val="5B6777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834039</xdr:colOff>
      <xdr:row>58</xdr:row>
      <xdr:rowOff>136072</xdr:rowOff>
    </xdr:from>
    <xdr:to>
      <xdr:col>10</xdr:col>
      <xdr:colOff>836760</xdr:colOff>
      <xdr:row>70</xdr:row>
      <xdr:rowOff>171049</xdr:rowOff>
    </xdr:to>
    <xdr:cxnSp macro="">
      <xdr:nvCxnSpPr>
        <xdr:cNvPr id="17" name="직선 연결선 16">
          <a:extLst>
            <a:ext uri="{FF2B5EF4-FFF2-40B4-BE49-F238E27FC236}">
              <a16:creationId xmlns:a16="http://schemas.microsoft.com/office/drawing/2014/main" id="{5033FFCE-D310-42C6-9826-D663B985DBCD}"/>
            </a:ext>
          </a:extLst>
        </xdr:cNvPr>
        <xdr:cNvCxnSpPr/>
      </xdr:nvCxnSpPr>
      <xdr:spPr>
        <a:xfrm flipH="1" flipV="1">
          <a:off x="8943896" y="10858501"/>
          <a:ext cx="2721" cy="2157691"/>
        </a:xfrm>
        <a:prstGeom prst="line">
          <a:avLst/>
        </a:prstGeom>
        <a:ln>
          <a:solidFill>
            <a:srgbClr val="5B6777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721180</xdr:colOff>
      <xdr:row>58</xdr:row>
      <xdr:rowOff>163286</xdr:rowOff>
    </xdr:from>
    <xdr:to>
      <xdr:col>17</xdr:col>
      <xdr:colOff>723901</xdr:colOff>
      <xdr:row>71</xdr:row>
      <xdr:rowOff>21371</xdr:rowOff>
    </xdr:to>
    <xdr:cxnSp macro="">
      <xdr:nvCxnSpPr>
        <xdr:cNvPr id="18" name="직선 연결선 17">
          <a:extLst>
            <a:ext uri="{FF2B5EF4-FFF2-40B4-BE49-F238E27FC236}">
              <a16:creationId xmlns:a16="http://schemas.microsoft.com/office/drawing/2014/main" id="{3584947C-B456-49D0-8518-714B842E576E}"/>
            </a:ext>
          </a:extLst>
        </xdr:cNvPr>
        <xdr:cNvCxnSpPr/>
      </xdr:nvCxnSpPr>
      <xdr:spPr>
        <a:xfrm flipH="1" flipV="1">
          <a:off x="16070037" y="10885715"/>
          <a:ext cx="2721" cy="2157692"/>
        </a:xfrm>
        <a:prstGeom prst="line">
          <a:avLst/>
        </a:prstGeom>
        <a:ln>
          <a:solidFill>
            <a:srgbClr val="5B6777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20010</xdr:colOff>
      <xdr:row>41</xdr:row>
      <xdr:rowOff>168088</xdr:rowOff>
    </xdr:from>
    <xdr:to>
      <xdr:col>24</xdr:col>
      <xdr:colOff>56438</xdr:colOff>
      <xdr:row>57</xdr:row>
      <xdr:rowOff>134471</xdr:rowOff>
    </xdr:to>
    <xdr:graphicFrame macro="">
      <xdr:nvGraphicFramePr>
        <xdr:cNvPr id="19" name="차트 18">
          <a:extLst>
            <a:ext uri="{FF2B5EF4-FFF2-40B4-BE49-F238E27FC236}">
              <a16:creationId xmlns:a16="http://schemas.microsoft.com/office/drawing/2014/main" id="{82785B63-6C1D-4562-919D-17BBE8FE57E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17</xdr:col>
      <xdr:colOff>651861</xdr:colOff>
      <xdr:row>42</xdr:row>
      <xdr:rowOff>0</xdr:rowOff>
    </xdr:from>
    <xdr:to>
      <xdr:col>17</xdr:col>
      <xdr:colOff>651861</xdr:colOff>
      <xdr:row>55</xdr:row>
      <xdr:rowOff>141435</xdr:rowOff>
    </xdr:to>
    <xdr:cxnSp macro="">
      <xdr:nvCxnSpPr>
        <xdr:cNvPr id="20" name="직선 연결선 19">
          <a:extLst>
            <a:ext uri="{FF2B5EF4-FFF2-40B4-BE49-F238E27FC236}">
              <a16:creationId xmlns:a16="http://schemas.microsoft.com/office/drawing/2014/main" id="{6E345DBA-FE85-4AC0-AA91-0D3B875E16AA}"/>
            </a:ext>
          </a:extLst>
        </xdr:cNvPr>
        <xdr:cNvCxnSpPr/>
      </xdr:nvCxnSpPr>
      <xdr:spPr>
        <a:xfrm flipV="1">
          <a:off x="16000718" y="7892143"/>
          <a:ext cx="0" cy="2441042"/>
        </a:xfrm>
        <a:prstGeom prst="line">
          <a:avLst/>
        </a:prstGeom>
        <a:ln>
          <a:solidFill>
            <a:srgbClr val="5B6777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703569</xdr:colOff>
      <xdr:row>25</xdr:row>
      <xdr:rowOff>144875</xdr:rowOff>
    </xdr:from>
    <xdr:to>
      <xdr:col>17</xdr:col>
      <xdr:colOff>706290</xdr:colOff>
      <xdr:row>38</xdr:row>
      <xdr:rowOff>559</xdr:rowOff>
    </xdr:to>
    <xdr:cxnSp macro="">
      <xdr:nvCxnSpPr>
        <xdr:cNvPr id="21" name="직선 연결선 20">
          <a:extLst>
            <a:ext uri="{FF2B5EF4-FFF2-40B4-BE49-F238E27FC236}">
              <a16:creationId xmlns:a16="http://schemas.microsoft.com/office/drawing/2014/main" id="{C22C6A5E-F199-42B6-A025-5D5D7046E9A7}"/>
            </a:ext>
          </a:extLst>
        </xdr:cNvPr>
        <xdr:cNvCxnSpPr/>
      </xdr:nvCxnSpPr>
      <xdr:spPr>
        <a:xfrm flipH="1" flipV="1">
          <a:off x="16052426" y="5029839"/>
          <a:ext cx="2721" cy="2155291"/>
        </a:xfrm>
        <a:prstGeom prst="line">
          <a:avLst/>
        </a:prstGeom>
        <a:ln>
          <a:solidFill>
            <a:srgbClr val="5B6777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112058</xdr:colOff>
      <xdr:row>178</xdr:row>
      <xdr:rowOff>67235</xdr:rowOff>
    </xdr:from>
    <xdr:to>
      <xdr:col>7</xdr:col>
      <xdr:colOff>537882</xdr:colOff>
      <xdr:row>180</xdr:row>
      <xdr:rowOff>123265</xdr:rowOff>
    </xdr:to>
    <xdr:sp macro="" textlink="">
      <xdr:nvSpPr>
        <xdr:cNvPr id="23" name="직사각형 22">
          <a:extLst>
            <a:ext uri="{FF2B5EF4-FFF2-40B4-BE49-F238E27FC236}">
              <a16:creationId xmlns:a16="http://schemas.microsoft.com/office/drawing/2014/main" id="{CA07F288-1E4C-4422-83F2-CE6C239A9C19}"/>
            </a:ext>
          </a:extLst>
        </xdr:cNvPr>
        <xdr:cNvSpPr/>
      </xdr:nvSpPr>
      <xdr:spPr>
        <a:xfrm>
          <a:off x="1293158" y="32814185"/>
          <a:ext cx="4607299" cy="417980"/>
        </a:xfrm>
        <a:prstGeom prst="rect">
          <a:avLst/>
        </a:prstGeom>
        <a:solidFill>
          <a:schemeClr val="accent3">
            <a:alpha val="92000"/>
          </a:schemeClr>
        </a:solidFill>
        <a:ln>
          <a:noFill/>
        </a:ln>
      </xdr:spPr>
      <xdr:style>
        <a:lnRef idx="2">
          <a:schemeClr val="accent3">
            <a:shade val="15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/>
            <a:t>GA </a:t>
          </a:r>
          <a:r>
            <a:rPr lang="ko-KR" altLang="en-US" sz="1100"/>
            <a:t>별도 태그 요청 필요</a:t>
          </a:r>
        </a:p>
      </xdr:txBody>
    </xdr:sp>
    <xdr:clientData/>
  </xdr:twoCellAnchor>
</xdr:wsDr>
</file>

<file path=xl/drawings/drawing29.xml><?xml version="1.0" encoding="utf-8"?>
<c:userShapes xmlns:c="http://schemas.openxmlformats.org/drawingml/2006/chart">
  <cdr:relSizeAnchor xmlns:cdr="http://schemas.openxmlformats.org/drawingml/2006/chartDrawing">
    <cdr:from>
      <cdr:x>0.24074</cdr:x>
      <cdr:y>0.01782</cdr:y>
    </cdr:from>
    <cdr:to>
      <cdr:x>0.24119</cdr:x>
      <cdr:y>0.78758</cdr:y>
    </cdr:to>
    <cdr:cxnSp macro="">
      <cdr:nvCxnSpPr>
        <cdr:cNvPr id="2" name="직선 연결선 1">
          <a:extLst xmlns:a="http://schemas.openxmlformats.org/drawingml/2006/main">
            <a:ext uri="{FF2B5EF4-FFF2-40B4-BE49-F238E27FC236}">
              <a16:creationId xmlns:a16="http://schemas.microsoft.com/office/drawing/2014/main" id="{7B1D40FE-45FD-46CF-B370-5D0CA1F6AB91}"/>
            </a:ext>
          </a:extLst>
        </cdr:cNvPr>
        <cdr:cNvCxnSpPr/>
      </cdr:nvCxnSpPr>
      <cdr:spPr>
        <a:xfrm xmlns:a="http://schemas.openxmlformats.org/drawingml/2006/main" flipH="1" flipV="1">
          <a:off x="1463891" y="50640"/>
          <a:ext cx="2720" cy="2187266"/>
        </a:xfrm>
        <a:prstGeom xmlns:a="http://schemas.openxmlformats.org/drawingml/2006/main" prst="line">
          <a:avLst/>
        </a:prstGeom>
        <a:ln xmlns:a="http://schemas.openxmlformats.org/drawingml/2006/main">
          <a:solidFill>
            <a:srgbClr val="C00F41"/>
          </a:solidFill>
          <a:prstDash val="dash"/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0.99955</cdr:x>
      <cdr:y>0.11521</cdr:y>
    </cdr:from>
    <cdr:to>
      <cdr:x>1</cdr:x>
      <cdr:y>0.88497</cdr:y>
    </cdr:to>
    <cdr:cxnSp macro="">
      <cdr:nvCxnSpPr>
        <cdr:cNvPr id="3" name="직선 연결선 2">
          <a:extLst xmlns:a="http://schemas.openxmlformats.org/drawingml/2006/main">
            <a:ext uri="{FF2B5EF4-FFF2-40B4-BE49-F238E27FC236}">
              <a16:creationId xmlns:a16="http://schemas.microsoft.com/office/drawing/2014/main" id="{FD44EF4E-D76A-5DC9-488F-5C33498C812E}"/>
            </a:ext>
          </a:extLst>
        </cdr:cNvPr>
        <cdr:cNvCxnSpPr/>
      </cdr:nvCxnSpPr>
      <cdr:spPr>
        <a:xfrm xmlns:a="http://schemas.openxmlformats.org/drawingml/2006/main" flipH="1" flipV="1">
          <a:off x="6079673" y="322942"/>
          <a:ext cx="2721" cy="2157692"/>
        </a:xfrm>
        <a:prstGeom xmlns:a="http://schemas.openxmlformats.org/drawingml/2006/main" prst="line">
          <a:avLst/>
        </a:prstGeom>
        <a:ln xmlns:a="http://schemas.openxmlformats.org/drawingml/2006/main">
          <a:solidFill>
            <a:srgbClr val="C00F41"/>
          </a:solidFill>
          <a:prstDash val="dash"/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</c:userShapes>
</file>

<file path=xl/drawings/drawing30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255829</xdr:colOff>
      <xdr:row>24</xdr:row>
      <xdr:rowOff>37619</xdr:rowOff>
    </xdr:from>
    <xdr:to>
      <xdr:col>9</xdr:col>
      <xdr:colOff>646043</xdr:colOff>
      <xdr:row>39</xdr:row>
      <xdr:rowOff>60031</xdr:rowOff>
    </xdr:to>
    <xdr:graphicFrame macro="">
      <xdr:nvGraphicFramePr>
        <xdr:cNvPr id="2" name="차트 1">
          <a:extLst>
            <a:ext uri="{FF2B5EF4-FFF2-40B4-BE49-F238E27FC236}">
              <a16:creationId xmlns:a16="http://schemas.microsoft.com/office/drawing/2014/main" id="{BF507412-790B-4856-AD2D-4F73966F26B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826601</xdr:colOff>
      <xdr:row>24</xdr:row>
      <xdr:rowOff>52635</xdr:rowOff>
    </xdr:from>
    <xdr:to>
      <xdr:col>16</xdr:col>
      <xdr:colOff>427601</xdr:colOff>
      <xdr:row>39</xdr:row>
      <xdr:rowOff>82443</xdr:rowOff>
    </xdr:to>
    <xdr:graphicFrame macro="">
      <xdr:nvGraphicFramePr>
        <xdr:cNvPr id="3" name="차트 2">
          <a:extLst>
            <a:ext uri="{FF2B5EF4-FFF2-40B4-BE49-F238E27FC236}">
              <a16:creationId xmlns:a16="http://schemas.microsoft.com/office/drawing/2014/main" id="{4C2C6823-13E8-4064-8EFA-7BB210C0A54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16</xdr:col>
      <xdr:colOff>597755</xdr:colOff>
      <xdr:row>24</xdr:row>
      <xdr:rowOff>93457</xdr:rowOff>
    </xdr:from>
    <xdr:to>
      <xdr:col>24</xdr:col>
      <xdr:colOff>634184</xdr:colOff>
      <xdr:row>39</xdr:row>
      <xdr:rowOff>134471</xdr:rowOff>
    </xdr:to>
    <xdr:graphicFrame macro="">
      <xdr:nvGraphicFramePr>
        <xdr:cNvPr id="4" name="차트 3">
          <a:extLst>
            <a:ext uri="{FF2B5EF4-FFF2-40B4-BE49-F238E27FC236}">
              <a16:creationId xmlns:a16="http://schemas.microsoft.com/office/drawing/2014/main" id="{B60B43EC-A6D1-47E4-8DC6-C642086B38A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250113</xdr:colOff>
      <xdr:row>40</xdr:row>
      <xdr:rowOff>19018</xdr:rowOff>
    </xdr:from>
    <xdr:to>
      <xdr:col>9</xdr:col>
      <xdr:colOff>640327</xdr:colOff>
      <xdr:row>54</xdr:row>
      <xdr:rowOff>104854</xdr:rowOff>
    </xdr:to>
    <xdr:graphicFrame macro="">
      <xdr:nvGraphicFramePr>
        <xdr:cNvPr id="5" name="차트 4">
          <a:extLst>
            <a:ext uri="{FF2B5EF4-FFF2-40B4-BE49-F238E27FC236}">
              <a16:creationId xmlns:a16="http://schemas.microsoft.com/office/drawing/2014/main" id="{E349DF6A-8D8A-4901-BC16-E88CBED5365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9</xdr:col>
      <xdr:colOff>826602</xdr:colOff>
      <xdr:row>40</xdr:row>
      <xdr:rowOff>52635</xdr:rowOff>
    </xdr:from>
    <xdr:to>
      <xdr:col>16</xdr:col>
      <xdr:colOff>427602</xdr:colOff>
      <xdr:row>54</xdr:row>
      <xdr:rowOff>116060</xdr:rowOff>
    </xdr:to>
    <xdr:graphicFrame macro="">
      <xdr:nvGraphicFramePr>
        <xdr:cNvPr id="6" name="차트 5">
          <a:extLst>
            <a:ext uri="{FF2B5EF4-FFF2-40B4-BE49-F238E27FC236}">
              <a16:creationId xmlns:a16="http://schemas.microsoft.com/office/drawing/2014/main" id="{2E488E01-B2A3-4898-8E8F-40260A98DF9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</xdr:col>
      <xdr:colOff>-1</xdr:colOff>
      <xdr:row>55</xdr:row>
      <xdr:rowOff>136071</xdr:rowOff>
    </xdr:from>
    <xdr:to>
      <xdr:col>9</xdr:col>
      <xdr:colOff>648749</xdr:colOff>
      <xdr:row>70</xdr:row>
      <xdr:rowOff>73628</xdr:rowOff>
    </xdr:to>
    <xdr:graphicFrame macro="">
      <xdr:nvGraphicFramePr>
        <xdr:cNvPr id="7" name="차트 6">
          <a:extLst>
            <a:ext uri="{FF2B5EF4-FFF2-40B4-BE49-F238E27FC236}">
              <a16:creationId xmlns:a16="http://schemas.microsoft.com/office/drawing/2014/main" id="{A6A37545-2291-41C1-9C8B-A09DA1CF0EE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9</xdr:col>
      <xdr:colOff>798586</xdr:colOff>
      <xdr:row>55</xdr:row>
      <xdr:rowOff>154305</xdr:rowOff>
    </xdr:from>
    <xdr:to>
      <xdr:col>16</xdr:col>
      <xdr:colOff>399586</xdr:colOff>
      <xdr:row>70</xdr:row>
      <xdr:rowOff>156883</xdr:rowOff>
    </xdr:to>
    <xdr:graphicFrame macro="">
      <xdr:nvGraphicFramePr>
        <xdr:cNvPr id="8" name="차트 7">
          <a:extLst>
            <a:ext uri="{FF2B5EF4-FFF2-40B4-BE49-F238E27FC236}">
              <a16:creationId xmlns:a16="http://schemas.microsoft.com/office/drawing/2014/main" id="{3A7C6D06-4278-4A35-BF5A-61629531BE5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16</xdr:col>
      <xdr:colOff>568454</xdr:colOff>
      <xdr:row>55</xdr:row>
      <xdr:rowOff>154306</xdr:rowOff>
    </xdr:from>
    <xdr:to>
      <xdr:col>24</xdr:col>
      <xdr:colOff>604883</xdr:colOff>
      <xdr:row>70</xdr:row>
      <xdr:rowOff>112059</xdr:rowOff>
    </xdr:to>
    <xdr:graphicFrame macro="">
      <xdr:nvGraphicFramePr>
        <xdr:cNvPr id="9" name="차트 8">
          <a:extLst>
            <a:ext uri="{FF2B5EF4-FFF2-40B4-BE49-F238E27FC236}">
              <a16:creationId xmlns:a16="http://schemas.microsoft.com/office/drawing/2014/main" id="{00BBB4B5-65FD-4FBE-9C02-877193E2478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2</xdr:col>
      <xdr:colOff>0</xdr:colOff>
      <xdr:row>176</xdr:row>
      <xdr:rowOff>0</xdr:rowOff>
    </xdr:from>
    <xdr:to>
      <xdr:col>7</xdr:col>
      <xdr:colOff>504265</xdr:colOff>
      <xdr:row>177</xdr:row>
      <xdr:rowOff>168088</xdr:rowOff>
    </xdr:to>
    <xdr:sp macro="" textlink="">
      <xdr:nvSpPr>
        <xdr:cNvPr id="11" name="직사각형 10">
          <a:extLst>
            <a:ext uri="{FF2B5EF4-FFF2-40B4-BE49-F238E27FC236}">
              <a16:creationId xmlns:a16="http://schemas.microsoft.com/office/drawing/2014/main" id="{968CD53E-ED3F-4D99-8123-8061A842872C}"/>
            </a:ext>
          </a:extLst>
        </xdr:cNvPr>
        <xdr:cNvSpPr/>
      </xdr:nvSpPr>
      <xdr:spPr>
        <a:xfrm>
          <a:off x="1304925" y="32232600"/>
          <a:ext cx="3942790" cy="349063"/>
        </a:xfrm>
        <a:prstGeom prst="rect">
          <a:avLst/>
        </a:prstGeom>
        <a:solidFill>
          <a:schemeClr val="accent3">
            <a:alpha val="92000"/>
          </a:schemeClr>
        </a:solidFill>
        <a:ln>
          <a:noFill/>
        </a:ln>
      </xdr:spPr>
      <xdr:style>
        <a:lnRef idx="2">
          <a:schemeClr val="accent3">
            <a:shade val="15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/>
            <a:t>GA </a:t>
          </a:r>
          <a:r>
            <a:rPr lang="ko-KR" altLang="en-US" sz="1100"/>
            <a:t>별도 태그 요청 필요</a:t>
          </a:r>
        </a:p>
      </xdr:txBody>
    </xdr:sp>
    <xdr:clientData/>
  </xdr:twoCellAnchor>
  <xdr:twoCellAnchor>
    <xdr:from>
      <xdr:col>16</xdr:col>
      <xdr:colOff>601185</xdr:colOff>
      <xdr:row>40</xdr:row>
      <xdr:rowOff>91785</xdr:rowOff>
    </xdr:from>
    <xdr:to>
      <xdr:col>24</xdr:col>
      <xdr:colOff>637614</xdr:colOff>
      <xdr:row>55</xdr:row>
      <xdr:rowOff>17318</xdr:rowOff>
    </xdr:to>
    <xdr:graphicFrame macro="">
      <xdr:nvGraphicFramePr>
        <xdr:cNvPr id="13" name="차트 12">
          <a:extLst>
            <a:ext uri="{FF2B5EF4-FFF2-40B4-BE49-F238E27FC236}">
              <a16:creationId xmlns:a16="http://schemas.microsoft.com/office/drawing/2014/main" id="{2E68417A-F102-FCBA-B129-F777C622713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2</xdr:col>
      <xdr:colOff>571499</xdr:colOff>
      <xdr:row>25</xdr:row>
      <xdr:rowOff>27213</xdr:rowOff>
    </xdr:from>
    <xdr:to>
      <xdr:col>2</xdr:col>
      <xdr:colOff>571499</xdr:colOff>
      <xdr:row>36</xdr:row>
      <xdr:rowOff>72598</xdr:rowOff>
    </xdr:to>
    <xdr:cxnSp macro="">
      <xdr:nvCxnSpPr>
        <xdr:cNvPr id="14" name="직선 연결선 13">
          <a:extLst>
            <a:ext uri="{FF2B5EF4-FFF2-40B4-BE49-F238E27FC236}">
              <a16:creationId xmlns:a16="http://schemas.microsoft.com/office/drawing/2014/main" id="{80AADDEF-D130-47F0-8800-288A6673EB3E}"/>
            </a:ext>
          </a:extLst>
        </xdr:cNvPr>
        <xdr:cNvCxnSpPr/>
      </xdr:nvCxnSpPr>
      <xdr:spPr>
        <a:xfrm flipV="1">
          <a:off x="1877785" y="4803320"/>
          <a:ext cx="0" cy="1991207"/>
        </a:xfrm>
        <a:prstGeom prst="line">
          <a:avLst/>
        </a:prstGeom>
        <a:ln>
          <a:solidFill>
            <a:srgbClr val="5B6777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462643</xdr:colOff>
      <xdr:row>25</xdr:row>
      <xdr:rowOff>27213</xdr:rowOff>
    </xdr:from>
    <xdr:to>
      <xdr:col>11</xdr:col>
      <xdr:colOff>462643</xdr:colOff>
      <xdr:row>36</xdr:row>
      <xdr:rowOff>72598</xdr:rowOff>
    </xdr:to>
    <xdr:cxnSp macro="">
      <xdr:nvCxnSpPr>
        <xdr:cNvPr id="15" name="직선 연결선 14">
          <a:extLst>
            <a:ext uri="{FF2B5EF4-FFF2-40B4-BE49-F238E27FC236}">
              <a16:creationId xmlns:a16="http://schemas.microsoft.com/office/drawing/2014/main" id="{F6217451-C876-0A98-C488-7785B6CCD9DD}"/>
            </a:ext>
          </a:extLst>
        </xdr:cNvPr>
        <xdr:cNvCxnSpPr/>
      </xdr:nvCxnSpPr>
      <xdr:spPr>
        <a:xfrm flipV="1">
          <a:off x="8980714" y="4803320"/>
          <a:ext cx="0" cy="1991207"/>
        </a:xfrm>
        <a:prstGeom prst="line">
          <a:avLst/>
        </a:prstGeom>
        <a:ln>
          <a:solidFill>
            <a:srgbClr val="5B6777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217713</xdr:colOff>
      <xdr:row>25</xdr:row>
      <xdr:rowOff>27213</xdr:rowOff>
    </xdr:from>
    <xdr:to>
      <xdr:col>18</xdr:col>
      <xdr:colOff>217713</xdr:colOff>
      <xdr:row>36</xdr:row>
      <xdr:rowOff>72598</xdr:rowOff>
    </xdr:to>
    <xdr:cxnSp macro="">
      <xdr:nvCxnSpPr>
        <xdr:cNvPr id="16" name="직선 연결선 15">
          <a:extLst>
            <a:ext uri="{FF2B5EF4-FFF2-40B4-BE49-F238E27FC236}">
              <a16:creationId xmlns:a16="http://schemas.microsoft.com/office/drawing/2014/main" id="{62091700-89D7-3844-04FB-153B8A995D04}"/>
            </a:ext>
          </a:extLst>
        </xdr:cNvPr>
        <xdr:cNvCxnSpPr/>
      </xdr:nvCxnSpPr>
      <xdr:spPr>
        <a:xfrm flipV="1">
          <a:off x="15974784" y="4803320"/>
          <a:ext cx="0" cy="1991207"/>
        </a:xfrm>
        <a:prstGeom prst="line">
          <a:avLst/>
        </a:prstGeom>
        <a:ln>
          <a:solidFill>
            <a:srgbClr val="5B6777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149678</xdr:colOff>
      <xdr:row>41</xdr:row>
      <xdr:rowOff>163285</xdr:rowOff>
    </xdr:from>
    <xdr:to>
      <xdr:col>18</xdr:col>
      <xdr:colOff>149678</xdr:colOff>
      <xdr:row>53</xdr:row>
      <xdr:rowOff>31776</xdr:rowOff>
    </xdr:to>
    <xdr:cxnSp macro="">
      <xdr:nvCxnSpPr>
        <xdr:cNvPr id="17" name="직선 연결선 16">
          <a:extLst>
            <a:ext uri="{FF2B5EF4-FFF2-40B4-BE49-F238E27FC236}">
              <a16:creationId xmlns:a16="http://schemas.microsoft.com/office/drawing/2014/main" id="{E5D29C29-E689-1704-299E-4375B3E45AB5}"/>
            </a:ext>
          </a:extLst>
        </xdr:cNvPr>
        <xdr:cNvCxnSpPr/>
      </xdr:nvCxnSpPr>
      <xdr:spPr>
        <a:xfrm flipV="1">
          <a:off x="15906749" y="7769678"/>
          <a:ext cx="0" cy="1991205"/>
        </a:xfrm>
        <a:prstGeom prst="line">
          <a:avLst/>
        </a:prstGeom>
        <a:ln>
          <a:solidFill>
            <a:srgbClr val="5B6777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435428</xdr:colOff>
      <xdr:row>40</xdr:row>
      <xdr:rowOff>27212</xdr:rowOff>
    </xdr:from>
    <xdr:to>
      <xdr:col>11</xdr:col>
      <xdr:colOff>435428</xdr:colOff>
      <xdr:row>51</xdr:row>
      <xdr:rowOff>72597</xdr:rowOff>
    </xdr:to>
    <xdr:cxnSp macro="">
      <xdr:nvCxnSpPr>
        <xdr:cNvPr id="18" name="직선 연결선 17">
          <a:extLst>
            <a:ext uri="{FF2B5EF4-FFF2-40B4-BE49-F238E27FC236}">
              <a16:creationId xmlns:a16="http://schemas.microsoft.com/office/drawing/2014/main" id="{872FACC7-BCD9-B6D1-2AD0-5883EF142A0C}"/>
            </a:ext>
          </a:extLst>
        </xdr:cNvPr>
        <xdr:cNvCxnSpPr/>
      </xdr:nvCxnSpPr>
      <xdr:spPr>
        <a:xfrm flipV="1">
          <a:off x="8953499" y="7456712"/>
          <a:ext cx="0" cy="1991206"/>
        </a:xfrm>
        <a:prstGeom prst="line">
          <a:avLst/>
        </a:prstGeom>
        <a:ln>
          <a:solidFill>
            <a:srgbClr val="5B6777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639535</xdr:colOff>
      <xdr:row>40</xdr:row>
      <xdr:rowOff>27212</xdr:rowOff>
    </xdr:from>
    <xdr:to>
      <xdr:col>2</xdr:col>
      <xdr:colOff>639535</xdr:colOff>
      <xdr:row>51</xdr:row>
      <xdr:rowOff>72597</xdr:rowOff>
    </xdr:to>
    <xdr:cxnSp macro="">
      <xdr:nvCxnSpPr>
        <xdr:cNvPr id="19" name="직선 연결선 18">
          <a:extLst>
            <a:ext uri="{FF2B5EF4-FFF2-40B4-BE49-F238E27FC236}">
              <a16:creationId xmlns:a16="http://schemas.microsoft.com/office/drawing/2014/main" id="{D918824F-8724-B085-D4C3-E3CDED819007}"/>
            </a:ext>
          </a:extLst>
        </xdr:cNvPr>
        <xdr:cNvCxnSpPr/>
      </xdr:nvCxnSpPr>
      <xdr:spPr>
        <a:xfrm flipV="1">
          <a:off x="1945821" y="7456712"/>
          <a:ext cx="0" cy="1991206"/>
        </a:xfrm>
        <a:prstGeom prst="line">
          <a:avLst/>
        </a:prstGeom>
        <a:ln>
          <a:solidFill>
            <a:srgbClr val="5B6777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653142</xdr:colOff>
      <xdr:row>56</xdr:row>
      <xdr:rowOff>27213</xdr:rowOff>
    </xdr:from>
    <xdr:to>
      <xdr:col>2</xdr:col>
      <xdr:colOff>653142</xdr:colOff>
      <xdr:row>67</xdr:row>
      <xdr:rowOff>72597</xdr:rowOff>
    </xdr:to>
    <xdr:cxnSp macro="">
      <xdr:nvCxnSpPr>
        <xdr:cNvPr id="20" name="직선 연결선 19">
          <a:extLst>
            <a:ext uri="{FF2B5EF4-FFF2-40B4-BE49-F238E27FC236}">
              <a16:creationId xmlns:a16="http://schemas.microsoft.com/office/drawing/2014/main" id="{2FD2D586-AE04-8F13-BCFF-EE2010A8BBAA}"/>
            </a:ext>
          </a:extLst>
        </xdr:cNvPr>
        <xdr:cNvCxnSpPr/>
      </xdr:nvCxnSpPr>
      <xdr:spPr>
        <a:xfrm flipV="1">
          <a:off x="1959428" y="10286999"/>
          <a:ext cx="0" cy="1991205"/>
        </a:xfrm>
        <a:prstGeom prst="line">
          <a:avLst/>
        </a:prstGeom>
        <a:ln>
          <a:solidFill>
            <a:srgbClr val="5B6777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503465</xdr:colOff>
      <xdr:row>56</xdr:row>
      <xdr:rowOff>27213</xdr:rowOff>
    </xdr:from>
    <xdr:to>
      <xdr:col>11</xdr:col>
      <xdr:colOff>503465</xdr:colOff>
      <xdr:row>67</xdr:row>
      <xdr:rowOff>72597</xdr:rowOff>
    </xdr:to>
    <xdr:cxnSp macro="">
      <xdr:nvCxnSpPr>
        <xdr:cNvPr id="21" name="직선 연결선 20">
          <a:extLst>
            <a:ext uri="{FF2B5EF4-FFF2-40B4-BE49-F238E27FC236}">
              <a16:creationId xmlns:a16="http://schemas.microsoft.com/office/drawing/2014/main" id="{59A6A2B4-C588-59F1-55FB-F82F8E1C5E26}"/>
            </a:ext>
          </a:extLst>
        </xdr:cNvPr>
        <xdr:cNvCxnSpPr/>
      </xdr:nvCxnSpPr>
      <xdr:spPr>
        <a:xfrm flipV="1">
          <a:off x="9021536" y="10286999"/>
          <a:ext cx="0" cy="1991205"/>
        </a:xfrm>
        <a:prstGeom prst="line">
          <a:avLst/>
        </a:prstGeom>
        <a:ln>
          <a:solidFill>
            <a:srgbClr val="5B6777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204107</xdr:colOff>
      <xdr:row>56</xdr:row>
      <xdr:rowOff>27213</xdr:rowOff>
    </xdr:from>
    <xdr:to>
      <xdr:col>18</xdr:col>
      <xdr:colOff>204107</xdr:colOff>
      <xdr:row>67</xdr:row>
      <xdr:rowOff>72597</xdr:rowOff>
    </xdr:to>
    <xdr:cxnSp macro="">
      <xdr:nvCxnSpPr>
        <xdr:cNvPr id="22" name="직선 연결선 21">
          <a:extLst>
            <a:ext uri="{FF2B5EF4-FFF2-40B4-BE49-F238E27FC236}">
              <a16:creationId xmlns:a16="http://schemas.microsoft.com/office/drawing/2014/main" id="{515A3EC9-47D5-359D-9B4C-D8E3AFCA8213}"/>
            </a:ext>
          </a:extLst>
        </xdr:cNvPr>
        <xdr:cNvCxnSpPr/>
      </xdr:nvCxnSpPr>
      <xdr:spPr>
        <a:xfrm flipV="1">
          <a:off x="15961178" y="10286999"/>
          <a:ext cx="0" cy="1991205"/>
        </a:xfrm>
        <a:prstGeom prst="line">
          <a:avLst/>
        </a:prstGeom>
        <a:ln>
          <a:solidFill>
            <a:srgbClr val="5B6777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3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278466</xdr:colOff>
      <xdr:row>41</xdr:row>
      <xdr:rowOff>168424</xdr:rowOff>
    </xdr:from>
    <xdr:to>
      <xdr:col>17</xdr:col>
      <xdr:colOff>136071</xdr:colOff>
      <xdr:row>57</xdr:row>
      <xdr:rowOff>149679</xdr:rowOff>
    </xdr:to>
    <xdr:graphicFrame macro="">
      <xdr:nvGraphicFramePr>
        <xdr:cNvPr id="2" name="차트 1">
          <a:extLst>
            <a:ext uri="{FF2B5EF4-FFF2-40B4-BE49-F238E27FC236}">
              <a16:creationId xmlns:a16="http://schemas.microsoft.com/office/drawing/2014/main" id="{BF02BBD9-948B-4921-9255-33BD9003ED4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207645</xdr:colOff>
      <xdr:row>58</xdr:row>
      <xdr:rowOff>150942</xdr:rowOff>
    </xdr:from>
    <xdr:to>
      <xdr:col>8</xdr:col>
      <xdr:colOff>149679</xdr:colOff>
      <xdr:row>72</xdr:row>
      <xdr:rowOff>122465</xdr:rowOff>
    </xdr:to>
    <xdr:graphicFrame macro="">
      <xdr:nvGraphicFramePr>
        <xdr:cNvPr id="3" name="차트 2">
          <a:extLst>
            <a:ext uri="{FF2B5EF4-FFF2-40B4-BE49-F238E27FC236}">
              <a16:creationId xmlns:a16="http://schemas.microsoft.com/office/drawing/2014/main" id="{FEFA695D-5C3A-4BE2-9DA5-E4C74540025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255827</xdr:colOff>
      <xdr:row>58</xdr:row>
      <xdr:rowOff>131171</xdr:rowOff>
    </xdr:from>
    <xdr:to>
      <xdr:col>17</xdr:col>
      <xdr:colOff>176893</xdr:colOff>
      <xdr:row>72</xdr:row>
      <xdr:rowOff>109880</xdr:rowOff>
    </xdr:to>
    <xdr:graphicFrame macro="">
      <xdr:nvGraphicFramePr>
        <xdr:cNvPr id="4" name="차트 3">
          <a:extLst>
            <a:ext uri="{FF2B5EF4-FFF2-40B4-BE49-F238E27FC236}">
              <a16:creationId xmlns:a16="http://schemas.microsoft.com/office/drawing/2014/main" id="{EB53064F-B625-40E6-9DF5-06CF7363307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17</xdr:col>
      <xdr:colOff>291737</xdr:colOff>
      <xdr:row>58</xdr:row>
      <xdr:rowOff>122465</xdr:rowOff>
    </xdr:from>
    <xdr:to>
      <xdr:col>24</xdr:col>
      <xdr:colOff>95250</xdr:colOff>
      <xdr:row>72</xdr:row>
      <xdr:rowOff>148990</xdr:rowOff>
    </xdr:to>
    <xdr:graphicFrame macro="">
      <xdr:nvGraphicFramePr>
        <xdr:cNvPr id="5" name="차트 4">
          <a:extLst>
            <a:ext uri="{FF2B5EF4-FFF2-40B4-BE49-F238E27FC236}">
              <a16:creationId xmlns:a16="http://schemas.microsoft.com/office/drawing/2014/main" id="{3E13131A-FFC9-4876-AB7E-9B06CCB3FCB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</xdr:col>
      <xdr:colOff>0</xdr:colOff>
      <xdr:row>41</xdr:row>
      <xdr:rowOff>176491</xdr:rowOff>
    </xdr:from>
    <xdr:to>
      <xdr:col>8</xdr:col>
      <xdr:colOff>190500</xdr:colOff>
      <xdr:row>57</xdr:row>
      <xdr:rowOff>163286</xdr:rowOff>
    </xdr:to>
    <xdr:graphicFrame macro="">
      <xdr:nvGraphicFramePr>
        <xdr:cNvPr id="6" name="차트 5">
          <a:extLst>
            <a:ext uri="{FF2B5EF4-FFF2-40B4-BE49-F238E27FC236}">
              <a16:creationId xmlns:a16="http://schemas.microsoft.com/office/drawing/2014/main" id="{0AE5EE93-2529-43B2-BC8C-DE64E0C0687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0</xdr:col>
      <xdr:colOff>136071</xdr:colOff>
      <xdr:row>25</xdr:row>
      <xdr:rowOff>40821</xdr:rowOff>
    </xdr:from>
    <xdr:to>
      <xdr:col>8</xdr:col>
      <xdr:colOff>176894</xdr:colOff>
      <xdr:row>41</xdr:row>
      <xdr:rowOff>13607</xdr:rowOff>
    </xdr:to>
    <xdr:graphicFrame macro="">
      <xdr:nvGraphicFramePr>
        <xdr:cNvPr id="7" name="차트 6">
          <a:extLst>
            <a:ext uri="{FF2B5EF4-FFF2-40B4-BE49-F238E27FC236}">
              <a16:creationId xmlns:a16="http://schemas.microsoft.com/office/drawing/2014/main" id="{340E908C-5E1E-4200-B939-11FA15B3FD6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8</xdr:col>
      <xdr:colOff>244930</xdr:colOff>
      <xdr:row>25</xdr:row>
      <xdr:rowOff>40821</xdr:rowOff>
    </xdr:from>
    <xdr:to>
      <xdr:col>17</xdr:col>
      <xdr:colOff>95250</xdr:colOff>
      <xdr:row>41</xdr:row>
      <xdr:rowOff>40821</xdr:rowOff>
    </xdr:to>
    <xdr:graphicFrame macro="">
      <xdr:nvGraphicFramePr>
        <xdr:cNvPr id="8" name="차트 7">
          <a:extLst>
            <a:ext uri="{FF2B5EF4-FFF2-40B4-BE49-F238E27FC236}">
              <a16:creationId xmlns:a16="http://schemas.microsoft.com/office/drawing/2014/main" id="{ACC98827-762F-405F-B2E5-118D36141D3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17</xdr:col>
      <xdr:colOff>209055</xdr:colOff>
      <xdr:row>25</xdr:row>
      <xdr:rowOff>22512</xdr:rowOff>
    </xdr:from>
    <xdr:to>
      <xdr:col>24</xdr:col>
      <xdr:colOff>165761</xdr:colOff>
      <xdr:row>41</xdr:row>
      <xdr:rowOff>34637</xdr:rowOff>
    </xdr:to>
    <xdr:graphicFrame macro="">
      <xdr:nvGraphicFramePr>
        <xdr:cNvPr id="9" name="차트 8">
          <a:extLst>
            <a:ext uri="{FF2B5EF4-FFF2-40B4-BE49-F238E27FC236}">
              <a16:creationId xmlns:a16="http://schemas.microsoft.com/office/drawing/2014/main" id="{9F0EC854-B548-4E00-B2CE-134E33D656E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12</xdr:col>
      <xdr:colOff>179294</xdr:colOff>
      <xdr:row>1</xdr:row>
      <xdr:rowOff>11206</xdr:rowOff>
    </xdr:from>
    <xdr:to>
      <xdr:col>13</xdr:col>
      <xdr:colOff>100853</xdr:colOff>
      <xdr:row>3</xdr:row>
      <xdr:rowOff>78441</xdr:rowOff>
    </xdr:to>
    <xdr:sp macro="" textlink="">
      <xdr:nvSpPr>
        <xdr:cNvPr id="10" name="직사각형 9">
          <a:extLst>
            <a:ext uri="{FF2B5EF4-FFF2-40B4-BE49-F238E27FC236}">
              <a16:creationId xmlns:a16="http://schemas.microsoft.com/office/drawing/2014/main" id="{ADE46AAE-12F3-42F8-B06F-D54A3B5901E6}"/>
            </a:ext>
          </a:extLst>
        </xdr:cNvPr>
        <xdr:cNvSpPr/>
      </xdr:nvSpPr>
      <xdr:spPr>
        <a:xfrm>
          <a:off x="9266144" y="211231"/>
          <a:ext cx="588309" cy="505385"/>
        </a:xfrm>
        <a:prstGeom prst="rect">
          <a:avLst/>
        </a:prstGeom>
        <a:solidFill>
          <a:srgbClr val="5B6777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l"/>
          <a:endParaRPr lang="ko-KR" altLang="en-US" sz="1100">
            <a:solidFill>
              <a:schemeClr val="lt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13</xdr:col>
      <xdr:colOff>163606</xdr:colOff>
      <xdr:row>1</xdr:row>
      <xdr:rowOff>6724</xdr:rowOff>
    </xdr:from>
    <xdr:to>
      <xdr:col>14</xdr:col>
      <xdr:colOff>85165</xdr:colOff>
      <xdr:row>3</xdr:row>
      <xdr:rowOff>73959</xdr:rowOff>
    </xdr:to>
    <xdr:sp macro="" textlink="">
      <xdr:nvSpPr>
        <xdr:cNvPr id="11" name="직사각형 10">
          <a:extLst>
            <a:ext uri="{FF2B5EF4-FFF2-40B4-BE49-F238E27FC236}">
              <a16:creationId xmlns:a16="http://schemas.microsoft.com/office/drawing/2014/main" id="{1D774E3A-C1F2-4B8C-B0BF-1D8752AF7B53}"/>
            </a:ext>
          </a:extLst>
        </xdr:cNvPr>
        <xdr:cNvSpPr/>
      </xdr:nvSpPr>
      <xdr:spPr>
        <a:xfrm>
          <a:off x="9917206" y="206749"/>
          <a:ext cx="588309" cy="505385"/>
        </a:xfrm>
        <a:prstGeom prst="rect">
          <a:avLst/>
        </a:prstGeom>
        <a:solidFill>
          <a:srgbClr val="1CA392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l"/>
          <a:endParaRPr lang="ko-KR" altLang="en-US" sz="1100">
            <a:solidFill>
              <a:schemeClr val="lt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14</xdr:col>
      <xdr:colOff>159124</xdr:colOff>
      <xdr:row>1</xdr:row>
      <xdr:rowOff>13447</xdr:rowOff>
    </xdr:from>
    <xdr:to>
      <xdr:col>15</xdr:col>
      <xdr:colOff>80683</xdr:colOff>
      <xdr:row>3</xdr:row>
      <xdr:rowOff>80682</xdr:rowOff>
    </xdr:to>
    <xdr:sp macro="" textlink="">
      <xdr:nvSpPr>
        <xdr:cNvPr id="12" name="직사각형 11">
          <a:extLst>
            <a:ext uri="{FF2B5EF4-FFF2-40B4-BE49-F238E27FC236}">
              <a16:creationId xmlns:a16="http://schemas.microsoft.com/office/drawing/2014/main" id="{BC2D498E-B277-4906-9A34-5C9FCE3B1A3C}"/>
            </a:ext>
          </a:extLst>
        </xdr:cNvPr>
        <xdr:cNvSpPr/>
      </xdr:nvSpPr>
      <xdr:spPr>
        <a:xfrm>
          <a:off x="10579474" y="213472"/>
          <a:ext cx="588309" cy="505385"/>
        </a:xfrm>
        <a:prstGeom prst="rect">
          <a:avLst/>
        </a:prstGeom>
        <a:solidFill>
          <a:srgbClr val="F15628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10</xdr:col>
      <xdr:colOff>128067</xdr:colOff>
      <xdr:row>25</xdr:row>
      <xdr:rowOff>144875</xdr:rowOff>
    </xdr:from>
    <xdr:to>
      <xdr:col>10</xdr:col>
      <xdr:colOff>130788</xdr:colOff>
      <xdr:row>38</xdr:row>
      <xdr:rowOff>559</xdr:rowOff>
    </xdr:to>
    <xdr:cxnSp macro="">
      <xdr:nvCxnSpPr>
        <xdr:cNvPr id="13" name="직선 연결선 12">
          <a:extLst>
            <a:ext uri="{FF2B5EF4-FFF2-40B4-BE49-F238E27FC236}">
              <a16:creationId xmlns:a16="http://schemas.microsoft.com/office/drawing/2014/main" id="{267B4CAC-A606-4DC4-9A49-649F45868CC2}"/>
            </a:ext>
          </a:extLst>
        </xdr:cNvPr>
        <xdr:cNvCxnSpPr/>
      </xdr:nvCxnSpPr>
      <xdr:spPr>
        <a:xfrm flipH="1" flipV="1">
          <a:off x="7881417" y="5107400"/>
          <a:ext cx="2721" cy="2208359"/>
        </a:xfrm>
        <a:prstGeom prst="line">
          <a:avLst/>
        </a:prstGeom>
        <a:ln>
          <a:solidFill>
            <a:srgbClr val="5B6777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613124</xdr:colOff>
      <xdr:row>42</xdr:row>
      <xdr:rowOff>29615</xdr:rowOff>
    </xdr:from>
    <xdr:to>
      <xdr:col>2</xdr:col>
      <xdr:colOff>615845</xdr:colOff>
      <xdr:row>54</xdr:row>
      <xdr:rowOff>64593</xdr:rowOff>
    </xdr:to>
    <xdr:cxnSp macro="">
      <xdr:nvCxnSpPr>
        <xdr:cNvPr id="14" name="직선 연결선 13">
          <a:extLst>
            <a:ext uri="{FF2B5EF4-FFF2-40B4-BE49-F238E27FC236}">
              <a16:creationId xmlns:a16="http://schemas.microsoft.com/office/drawing/2014/main" id="{E3A6385F-1E41-444E-A65F-0C019F00C71E}"/>
            </a:ext>
          </a:extLst>
        </xdr:cNvPr>
        <xdr:cNvCxnSpPr/>
      </xdr:nvCxnSpPr>
      <xdr:spPr>
        <a:xfrm flipH="1" flipV="1">
          <a:off x="1794224" y="8068715"/>
          <a:ext cx="2721" cy="2206678"/>
        </a:xfrm>
        <a:prstGeom prst="line">
          <a:avLst/>
        </a:prstGeom>
        <a:ln>
          <a:solidFill>
            <a:srgbClr val="5B6777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134472</xdr:colOff>
      <xdr:row>42</xdr:row>
      <xdr:rowOff>68036</xdr:rowOff>
    </xdr:from>
    <xdr:to>
      <xdr:col>10</xdr:col>
      <xdr:colOff>137193</xdr:colOff>
      <xdr:row>54</xdr:row>
      <xdr:rowOff>103014</xdr:rowOff>
    </xdr:to>
    <xdr:cxnSp macro="">
      <xdr:nvCxnSpPr>
        <xdr:cNvPr id="15" name="직선 연결선 14">
          <a:extLst>
            <a:ext uri="{FF2B5EF4-FFF2-40B4-BE49-F238E27FC236}">
              <a16:creationId xmlns:a16="http://schemas.microsoft.com/office/drawing/2014/main" id="{3ADB35C1-8D4E-4539-AAE2-3FB0F4670D8A}"/>
            </a:ext>
          </a:extLst>
        </xdr:cNvPr>
        <xdr:cNvCxnSpPr/>
      </xdr:nvCxnSpPr>
      <xdr:spPr>
        <a:xfrm flipH="1" flipV="1">
          <a:off x="7887822" y="8107136"/>
          <a:ext cx="2721" cy="2206678"/>
        </a:xfrm>
        <a:prstGeom prst="line">
          <a:avLst/>
        </a:prstGeom>
        <a:ln>
          <a:solidFill>
            <a:srgbClr val="5B6777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634735</xdr:colOff>
      <xdr:row>58</xdr:row>
      <xdr:rowOff>122465</xdr:rowOff>
    </xdr:from>
    <xdr:to>
      <xdr:col>2</xdr:col>
      <xdr:colOff>637456</xdr:colOff>
      <xdr:row>70</xdr:row>
      <xdr:rowOff>157442</xdr:rowOff>
    </xdr:to>
    <xdr:cxnSp macro="">
      <xdr:nvCxnSpPr>
        <xdr:cNvPr id="16" name="직선 연결선 15">
          <a:extLst>
            <a:ext uri="{FF2B5EF4-FFF2-40B4-BE49-F238E27FC236}">
              <a16:creationId xmlns:a16="http://schemas.microsoft.com/office/drawing/2014/main" id="{D86B24F3-EBC1-4A79-B6FD-AB65BDE39437}"/>
            </a:ext>
          </a:extLst>
        </xdr:cNvPr>
        <xdr:cNvCxnSpPr/>
      </xdr:nvCxnSpPr>
      <xdr:spPr>
        <a:xfrm flipH="1" flipV="1">
          <a:off x="1815835" y="11057165"/>
          <a:ext cx="2721" cy="2206677"/>
        </a:xfrm>
        <a:prstGeom prst="line">
          <a:avLst/>
        </a:prstGeom>
        <a:ln>
          <a:solidFill>
            <a:srgbClr val="5B6777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194503</xdr:colOff>
      <xdr:row>58</xdr:row>
      <xdr:rowOff>136072</xdr:rowOff>
    </xdr:from>
    <xdr:to>
      <xdr:col>10</xdr:col>
      <xdr:colOff>197224</xdr:colOff>
      <xdr:row>70</xdr:row>
      <xdr:rowOff>171049</xdr:rowOff>
    </xdr:to>
    <xdr:cxnSp macro="">
      <xdr:nvCxnSpPr>
        <xdr:cNvPr id="17" name="직선 연결선 16">
          <a:extLst>
            <a:ext uri="{FF2B5EF4-FFF2-40B4-BE49-F238E27FC236}">
              <a16:creationId xmlns:a16="http://schemas.microsoft.com/office/drawing/2014/main" id="{83C2EFBA-C373-45F6-81D8-3D577531946D}"/>
            </a:ext>
          </a:extLst>
        </xdr:cNvPr>
        <xdr:cNvCxnSpPr/>
      </xdr:nvCxnSpPr>
      <xdr:spPr>
        <a:xfrm flipH="1" flipV="1">
          <a:off x="7947853" y="11070772"/>
          <a:ext cx="2721" cy="2206677"/>
        </a:xfrm>
        <a:prstGeom prst="line">
          <a:avLst/>
        </a:prstGeom>
        <a:ln>
          <a:solidFill>
            <a:srgbClr val="5B6777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721180</xdr:colOff>
      <xdr:row>58</xdr:row>
      <xdr:rowOff>163286</xdr:rowOff>
    </xdr:from>
    <xdr:to>
      <xdr:col>18</xdr:col>
      <xdr:colOff>723901</xdr:colOff>
      <xdr:row>71</xdr:row>
      <xdr:rowOff>21371</xdr:rowOff>
    </xdr:to>
    <xdr:cxnSp macro="">
      <xdr:nvCxnSpPr>
        <xdr:cNvPr id="18" name="직선 연결선 17">
          <a:extLst>
            <a:ext uri="{FF2B5EF4-FFF2-40B4-BE49-F238E27FC236}">
              <a16:creationId xmlns:a16="http://schemas.microsoft.com/office/drawing/2014/main" id="{26FCA2AC-5AC9-49DA-ADA0-0FC5908E0415}"/>
            </a:ext>
          </a:extLst>
        </xdr:cNvPr>
        <xdr:cNvCxnSpPr/>
      </xdr:nvCxnSpPr>
      <xdr:spPr>
        <a:xfrm flipH="1" flipV="1">
          <a:off x="14132380" y="11097986"/>
          <a:ext cx="2721" cy="2210760"/>
        </a:xfrm>
        <a:prstGeom prst="line">
          <a:avLst/>
        </a:prstGeom>
        <a:ln>
          <a:solidFill>
            <a:srgbClr val="5B6777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224117</xdr:colOff>
      <xdr:row>41</xdr:row>
      <xdr:rowOff>168088</xdr:rowOff>
    </xdr:from>
    <xdr:to>
      <xdr:col>24</xdr:col>
      <xdr:colOff>156882</xdr:colOff>
      <xdr:row>57</xdr:row>
      <xdr:rowOff>134471</xdr:rowOff>
    </xdr:to>
    <xdr:graphicFrame macro="">
      <xdr:nvGraphicFramePr>
        <xdr:cNvPr id="19" name="차트 18">
          <a:extLst>
            <a:ext uri="{FF2B5EF4-FFF2-40B4-BE49-F238E27FC236}">
              <a16:creationId xmlns:a16="http://schemas.microsoft.com/office/drawing/2014/main" id="{290FBCF0-DC77-46E2-A6B8-8F87E2C166B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18</xdr:col>
      <xdr:colOff>624647</xdr:colOff>
      <xdr:row>42</xdr:row>
      <xdr:rowOff>0</xdr:rowOff>
    </xdr:from>
    <xdr:to>
      <xdr:col>18</xdr:col>
      <xdr:colOff>624647</xdr:colOff>
      <xdr:row>55</xdr:row>
      <xdr:rowOff>141435</xdr:rowOff>
    </xdr:to>
    <xdr:cxnSp macro="">
      <xdr:nvCxnSpPr>
        <xdr:cNvPr id="20" name="직선 연결선 19">
          <a:extLst>
            <a:ext uri="{FF2B5EF4-FFF2-40B4-BE49-F238E27FC236}">
              <a16:creationId xmlns:a16="http://schemas.microsoft.com/office/drawing/2014/main" id="{4B203E74-D1E0-4EA0-8BAA-0B76A1AD77F1}"/>
            </a:ext>
          </a:extLst>
        </xdr:cNvPr>
        <xdr:cNvCxnSpPr/>
      </xdr:nvCxnSpPr>
      <xdr:spPr>
        <a:xfrm flipV="1">
          <a:off x="14035847" y="8039100"/>
          <a:ext cx="0" cy="2494110"/>
        </a:xfrm>
        <a:prstGeom prst="line">
          <a:avLst/>
        </a:prstGeom>
        <a:ln>
          <a:solidFill>
            <a:srgbClr val="5B6777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744391</xdr:colOff>
      <xdr:row>25</xdr:row>
      <xdr:rowOff>144875</xdr:rowOff>
    </xdr:from>
    <xdr:to>
      <xdr:col>18</xdr:col>
      <xdr:colOff>747112</xdr:colOff>
      <xdr:row>38</xdr:row>
      <xdr:rowOff>559</xdr:rowOff>
    </xdr:to>
    <xdr:cxnSp macro="">
      <xdr:nvCxnSpPr>
        <xdr:cNvPr id="21" name="직선 연결선 20">
          <a:extLst>
            <a:ext uri="{FF2B5EF4-FFF2-40B4-BE49-F238E27FC236}">
              <a16:creationId xmlns:a16="http://schemas.microsoft.com/office/drawing/2014/main" id="{3D00C325-D516-4231-BC4C-C8B2F9451417}"/>
            </a:ext>
          </a:extLst>
        </xdr:cNvPr>
        <xdr:cNvCxnSpPr/>
      </xdr:nvCxnSpPr>
      <xdr:spPr>
        <a:xfrm flipH="1" flipV="1">
          <a:off x="14155591" y="5107400"/>
          <a:ext cx="2721" cy="2208359"/>
        </a:xfrm>
        <a:prstGeom prst="line">
          <a:avLst/>
        </a:prstGeom>
        <a:ln>
          <a:solidFill>
            <a:srgbClr val="5B6777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10</xdr:col>
      <xdr:colOff>145676</xdr:colOff>
      <xdr:row>7</xdr:row>
      <xdr:rowOff>87582</xdr:rowOff>
    </xdr:from>
    <xdr:to>
      <xdr:col>18</xdr:col>
      <xdr:colOff>728382</xdr:colOff>
      <xdr:row>19</xdr:row>
      <xdr:rowOff>6559</xdr:rowOff>
    </xdr:to>
    <xdr:pic>
      <xdr:nvPicPr>
        <xdr:cNvPr id="22" name="그림 21">
          <a:extLst>
            <a:ext uri="{FF2B5EF4-FFF2-40B4-BE49-F238E27FC236}">
              <a16:creationId xmlns:a16="http://schemas.microsoft.com/office/drawing/2014/main" id="{32F371F9-29E4-41AC-B3BB-733FED6E834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7899026" y="1449657"/>
          <a:ext cx="6240556" cy="2338327"/>
        </a:xfrm>
        <a:prstGeom prst="rect">
          <a:avLst/>
        </a:prstGeom>
      </xdr:spPr>
    </xdr:pic>
    <xdr:clientData/>
  </xdr:twoCellAnchor>
  <xdr:twoCellAnchor>
    <xdr:from>
      <xdr:col>2</xdr:col>
      <xdr:colOff>112058</xdr:colOff>
      <xdr:row>179</xdr:row>
      <xdr:rowOff>67235</xdr:rowOff>
    </xdr:from>
    <xdr:to>
      <xdr:col>7</xdr:col>
      <xdr:colOff>537882</xdr:colOff>
      <xdr:row>181</xdr:row>
      <xdr:rowOff>123265</xdr:rowOff>
    </xdr:to>
    <xdr:sp macro="" textlink="">
      <xdr:nvSpPr>
        <xdr:cNvPr id="23" name="직사각형 22">
          <a:extLst>
            <a:ext uri="{FF2B5EF4-FFF2-40B4-BE49-F238E27FC236}">
              <a16:creationId xmlns:a16="http://schemas.microsoft.com/office/drawing/2014/main" id="{CEAB73F9-2C28-4BF5-8D28-CFB065A70695}"/>
            </a:ext>
          </a:extLst>
        </xdr:cNvPr>
        <xdr:cNvSpPr/>
      </xdr:nvSpPr>
      <xdr:spPr>
        <a:xfrm>
          <a:off x="1293158" y="32995160"/>
          <a:ext cx="4607299" cy="417980"/>
        </a:xfrm>
        <a:prstGeom prst="rect">
          <a:avLst/>
        </a:prstGeom>
        <a:solidFill>
          <a:schemeClr val="accent3">
            <a:alpha val="92000"/>
          </a:schemeClr>
        </a:solidFill>
        <a:ln>
          <a:noFill/>
        </a:ln>
      </xdr:spPr>
      <xdr:style>
        <a:lnRef idx="2">
          <a:schemeClr val="accent3">
            <a:shade val="15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/>
            <a:t>GA </a:t>
          </a:r>
          <a:r>
            <a:rPr lang="ko-KR" altLang="en-US" sz="1100"/>
            <a:t>별도 태그 요청 필요</a:t>
          </a:r>
        </a:p>
      </xdr:txBody>
    </xdr:sp>
    <xdr:clientData/>
  </xdr:twoCellAnchor>
</xdr:wsDr>
</file>

<file path=xl/drawings/drawing32.xml><?xml version="1.0" encoding="utf-8"?>
<c:userShapes xmlns:c="http://schemas.openxmlformats.org/drawingml/2006/chart">
  <cdr:relSizeAnchor xmlns:cdr="http://schemas.openxmlformats.org/drawingml/2006/chartDrawing">
    <cdr:from>
      <cdr:x>0.24074</cdr:x>
      <cdr:y>0.01782</cdr:y>
    </cdr:from>
    <cdr:to>
      <cdr:x>0.24119</cdr:x>
      <cdr:y>0.78758</cdr:y>
    </cdr:to>
    <cdr:cxnSp macro="">
      <cdr:nvCxnSpPr>
        <cdr:cNvPr id="2" name="직선 연결선 1">
          <a:extLst xmlns:a="http://schemas.openxmlformats.org/drawingml/2006/main">
            <a:ext uri="{FF2B5EF4-FFF2-40B4-BE49-F238E27FC236}">
              <a16:creationId xmlns:a16="http://schemas.microsoft.com/office/drawing/2014/main" id="{7B1D40FE-45FD-46CF-B370-5D0CA1F6AB91}"/>
            </a:ext>
          </a:extLst>
        </cdr:cNvPr>
        <cdr:cNvCxnSpPr/>
      </cdr:nvCxnSpPr>
      <cdr:spPr>
        <a:xfrm xmlns:a="http://schemas.openxmlformats.org/drawingml/2006/main" flipH="1" flipV="1">
          <a:off x="1463891" y="50640"/>
          <a:ext cx="2720" cy="2187266"/>
        </a:xfrm>
        <a:prstGeom xmlns:a="http://schemas.openxmlformats.org/drawingml/2006/main" prst="line">
          <a:avLst/>
        </a:prstGeom>
        <a:ln xmlns:a="http://schemas.openxmlformats.org/drawingml/2006/main">
          <a:solidFill>
            <a:srgbClr val="C00F41"/>
          </a:solidFill>
          <a:prstDash val="dash"/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0.99955</cdr:x>
      <cdr:y>0.11521</cdr:y>
    </cdr:from>
    <cdr:to>
      <cdr:x>1</cdr:x>
      <cdr:y>0.88497</cdr:y>
    </cdr:to>
    <cdr:cxnSp macro="">
      <cdr:nvCxnSpPr>
        <cdr:cNvPr id="3" name="직선 연결선 2">
          <a:extLst xmlns:a="http://schemas.openxmlformats.org/drawingml/2006/main">
            <a:ext uri="{FF2B5EF4-FFF2-40B4-BE49-F238E27FC236}">
              <a16:creationId xmlns:a16="http://schemas.microsoft.com/office/drawing/2014/main" id="{FD44EF4E-D76A-5DC9-488F-5C33498C812E}"/>
            </a:ext>
          </a:extLst>
        </cdr:cNvPr>
        <cdr:cNvCxnSpPr/>
      </cdr:nvCxnSpPr>
      <cdr:spPr>
        <a:xfrm xmlns:a="http://schemas.openxmlformats.org/drawingml/2006/main" flipH="1" flipV="1">
          <a:off x="6079673" y="322942"/>
          <a:ext cx="2721" cy="2157692"/>
        </a:xfrm>
        <a:prstGeom xmlns:a="http://schemas.openxmlformats.org/drawingml/2006/main" prst="line">
          <a:avLst/>
        </a:prstGeom>
        <a:ln xmlns:a="http://schemas.openxmlformats.org/drawingml/2006/main">
          <a:solidFill>
            <a:srgbClr val="C00F41"/>
          </a:solidFill>
          <a:prstDash val="dash"/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</c:userShapes>
</file>

<file path=xl/drawings/drawing3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255829</xdr:colOff>
      <xdr:row>24</xdr:row>
      <xdr:rowOff>78441</xdr:rowOff>
    </xdr:from>
    <xdr:to>
      <xdr:col>7</xdr:col>
      <xdr:colOff>171897</xdr:colOff>
      <xdr:row>39</xdr:row>
      <xdr:rowOff>100853</xdr:rowOff>
    </xdr:to>
    <xdr:graphicFrame macro="">
      <xdr:nvGraphicFramePr>
        <xdr:cNvPr id="2" name="차트 1">
          <a:extLst>
            <a:ext uri="{FF2B5EF4-FFF2-40B4-BE49-F238E27FC236}">
              <a16:creationId xmlns:a16="http://schemas.microsoft.com/office/drawing/2014/main" id="{CF78D40E-F775-4CCD-A477-FEFBF0C75F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334271</xdr:colOff>
      <xdr:row>24</xdr:row>
      <xdr:rowOff>93457</xdr:rowOff>
    </xdr:from>
    <xdr:to>
      <xdr:col>14</xdr:col>
      <xdr:colOff>207421</xdr:colOff>
      <xdr:row>39</xdr:row>
      <xdr:rowOff>123265</xdr:rowOff>
    </xdr:to>
    <xdr:graphicFrame macro="">
      <xdr:nvGraphicFramePr>
        <xdr:cNvPr id="3" name="차트 2">
          <a:extLst>
            <a:ext uri="{FF2B5EF4-FFF2-40B4-BE49-F238E27FC236}">
              <a16:creationId xmlns:a16="http://schemas.microsoft.com/office/drawing/2014/main" id="{4361351A-A5F8-4EFE-B0E5-9228511201B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14</xdr:col>
      <xdr:colOff>334272</xdr:colOff>
      <xdr:row>24</xdr:row>
      <xdr:rowOff>93457</xdr:rowOff>
    </xdr:from>
    <xdr:to>
      <xdr:col>20</xdr:col>
      <xdr:colOff>20507</xdr:colOff>
      <xdr:row>39</xdr:row>
      <xdr:rowOff>134471</xdr:rowOff>
    </xdr:to>
    <xdr:graphicFrame macro="">
      <xdr:nvGraphicFramePr>
        <xdr:cNvPr id="4" name="차트 3">
          <a:extLst>
            <a:ext uri="{FF2B5EF4-FFF2-40B4-BE49-F238E27FC236}">
              <a16:creationId xmlns:a16="http://schemas.microsoft.com/office/drawing/2014/main" id="{FDB4A370-6F0B-4889-BAAA-C454079F321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250114</xdr:colOff>
      <xdr:row>40</xdr:row>
      <xdr:rowOff>59840</xdr:rowOff>
    </xdr:from>
    <xdr:to>
      <xdr:col>7</xdr:col>
      <xdr:colOff>123265</xdr:colOff>
      <xdr:row>54</xdr:row>
      <xdr:rowOff>145676</xdr:rowOff>
    </xdr:to>
    <xdr:graphicFrame macro="">
      <xdr:nvGraphicFramePr>
        <xdr:cNvPr id="5" name="차트 4">
          <a:extLst>
            <a:ext uri="{FF2B5EF4-FFF2-40B4-BE49-F238E27FC236}">
              <a16:creationId xmlns:a16="http://schemas.microsoft.com/office/drawing/2014/main" id="{CCE8A197-0AFD-4652-92B7-290B5AE0A6C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7</xdr:col>
      <xdr:colOff>334272</xdr:colOff>
      <xdr:row>40</xdr:row>
      <xdr:rowOff>93457</xdr:rowOff>
    </xdr:from>
    <xdr:to>
      <xdr:col>14</xdr:col>
      <xdr:colOff>211232</xdr:colOff>
      <xdr:row>54</xdr:row>
      <xdr:rowOff>156882</xdr:rowOff>
    </xdr:to>
    <xdr:graphicFrame macro="">
      <xdr:nvGraphicFramePr>
        <xdr:cNvPr id="6" name="차트 5">
          <a:extLst>
            <a:ext uri="{FF2B5EF4-FFF2-40B4-BE49-F238E27FC236}">
              <a16:creationId xmlns:a16="http://schemas.microsoft.com/office/drawing/2014/main" id="{EC703D5C-9D03-4944-9A56-AAB1FBD3221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</xdr:col>
      <xdr:colOff>0</xdr:colOff>
      <xdr:row>56</xdr:row>
      <xdr:rowOff>0</xdr:rowOff>
    </xdr:from>
    <xdr:to>
      <xdr:col>7</xdr:col>
      <xdr:colOff>89647</xdr:colOff>
      <xdr:row>70</xdr:row>
      <xdr:rowOff>114450</xdr:rowOff>
    </xdr:to>
    <xdr:graphicFrame macro="">
      <xdr:nvGraphicFramePr>
        <xdr:cNvPr id="7" name="차트 6">
          <a:extLst>
            <a:ext uri="{FF2B5EF4-FFF2-40B4-BE49-F238E27FC236}">
              <a16:creationId xmlns:a16="http://schemas.microsoft.com/office/drawing/2014/main" id="{DC8613AA-BF60-4B42-9952-B1E47EED297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7</xdr:col>
      <xdr:colOff>306256</xdr:colOff>
      <xdr:row>55</xdr:row>
      <xdr:rowOff>154305</xdr:rowOff>
    </xdr:from>
    <xdr:to>
      <xdr:col>14</xdr:col>
      <xdr:colOff>171786</xdr:colOff>
      <xdr:row>70</xdr:row>
      <xdr:rowOff>156883</xdr:rowOff>
    </xdr:to>
    <xdr:graphicFrame macro="">
      <xdr:nvGraphicFramePr>
        <xdr:cNvPr id="8" name="차트 7">
          <a:extLst>
            <a:ext uri="{FF2B5EF4-FFF2-40B4-BE49-F238E27FC236}">
              <a16:creationId xmlns:a16="http://schemas.microsoft.com/office/drawing/2014/main" id="{B3019E00-51B1-47ED-9EA0-92B4DA7256C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14</xdr:col>
      <xdr:colOff>287654</xdr:colOff>
      <xdr:row>55</xdr:row>
      <xdr:rowOff>154306</xdr:rowOff>
    </xdr:from>
    <xdr:to>
      <xdr:col>19</xdr:col>
      <xdr:colOff>868454</xdr:colOff>
      <xdr:row>70</xdr:row>
      <xdr:rowOff>112059</xdr:rowOff>
    </xdr:to>
    <xdr:graphicFrame macro="">
      <xdr:nvGraphicFramePr>
        <xdr:cNvPr id="9" name="차트 8">
          <a:extLst>
            <a:ext uri="{FF2B5EF4-FFF2-40B4-BE49-F238E27FC236}">
              <a16:creationId xmlns:a16="http://schemas.microsoft.com/office/drawing/2014/main" id="{6AA836CB-ABFE-4393-8FF2-D5411CB145C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 editAs="oneCell">
    <xdr:from>
      <xdr:col>10</xdr:col>
      <xdr:colOff>123265</xdr:colOff>
      <xdr:row>7</xdr:row>
      <xdr:rowOff>7666</xdr:rowOff>
    </xdr:from>
    <xdr:to>
      <xdr:col>19</xdr:col>
      <xdr:colOff>313765</xdr:colOff>
      <xdr:row>19</xdr:row>
      <xdr:rowOff>47642</xdr:rowOff>
    </xdr:to>
    <xdr:pic>
      <xdr:nvPicPr>
        <xdr:cNvPr id="10" name="그림 9">
          <a:extLst>
            <a:ext uri="{FF2B5EF4-FFF2-40B4-BE49-F238E27FC236}">
              <a16:creationId xmlns:a16="http://schemas.microsoft.com/office/drawing/2014/main" id="{B774F600-13E9-40A1-BF5E-C5452FA8A8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7095565" y="1369741"/>
          <a:ext cx="6829425" cy="2459326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177</xdr:row>
      <xdr:rowOff>0</xdr:rowOff>
    </xdr:from>
    <xdr:to>
      <xdr:col>7</xdr:col>
      <xdr:colOff>504265</xdr:colOff>
      <xdr:row>178</xdr:row>
      <xdr:rowOff>168088</xdr:rowOff>
    </xdr:to>
    <xdr:sp macro="" textlink="">
      <xdr:nvSpPr>
        <xdr:cNvPr id="11" name="직사각형 10">
          <a:extLst>
            <a:ext uri="{FF2B5EF4-FFF2-40B4-BE49-F238E27FC236}">
              <a16:creationId xmlns:a16="http://schemas.microsoft.com/office/drawing/2014/main" id="{D9277911-8A41-44D5-A8FD-D8BADCE05873}"/>
            </a:ext>
          </a:extLst>
        </xdr:cNvPr>
        <xdr:cNvSpPr/>
      </xdr:nvSpPr>
      <xdr:spPr>
        <a:xfrm>
          <a:off x="1304925" y="32413575"/>
          <a:ext cx="3942790" cy="349063"/>
        </a:xfrm>
        <a:prstGeom prst="rect">
          <a:avLst/>
        </a:prstGeom>
        <a:solidFill>
          <a:schemeClr val="accent3">
            <a:alpha val="92000"/>
          </a:schemeClr>
        </a:solidFill>
        <a:ln>
          <a:noFill/>
        </a:ln>
      </xdr:spPr>
      <xdr:style>
        <a:lnRef idx="2">
          <a:schemeClr val="accent3">
            <a:shade val="15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/>
            <a:t>GA </a:t>
          </a:r>
          <a:r>
            <a:rPr lang="ko-KR" altLang="en-US" sz="1100"/>
            <a:t>별도 태그 요청 필요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8.xml"/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9.xml"/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1.xml"/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2.xml"/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4.xml"/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5.xml"/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7.xml"/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8.xml"/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0.xml"/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1.xml"/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3.xml"/><Relationship Id="rId1" Type="http://schemas.openxmlformats.org/officeDocument/2006/relationships/printerSettings" Target="../printerSettings/printerSettings2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970908-D399-487A-AD57-EBBF1B906FA8}">
  <dimension ref="B1:R70"/>
  <sheetViews>
    <sheetView showGridLines="0" tabSelected="1" topLeftCell="A36" zoomScale="70" zoomScaleNormal="70" workbookViewId="0">
      <selection activeCell="U24" sqref="U24"/>
    </sheetView>
  </sheetViews>
  <sheetFormatPr defaultRowHeight="16.5" x14ac:dyDescent="0.3"/>
  <cols>
    <col min="9" max="10" width="10" bestFit="1" customWidth="1"/>
    <col min="13" max="13" width="10.125" bestFit="1" customWidth="1"/>
    <col min="18" max="18" width="10.125" bestFit="1" customWidth="1"/>
  </cols>
  <sheetData>
    <row r="1" spans="2:18" ht="17.25" thickBot="1" x14ac:dyDescent="0.35">
      <c r="B1" t="s">
        <v>367</v>
      </c>
    </row>
    <row r="2" spans="2:18" ht="17.25" thickBot="1" x14ac:dyDescent="0.35">
      <c r="B2" s="279">
        <v>2026</v>
      </c>
      <c r="C2" s="280"/>
      <c r="D2" s="280"/>
      <c r="E2" s="280"/>
      <c r="F2" s="280"/>
      <c r="G2" s="280"/>
      <c r="H2" s="281"/>
      <c r="I2" s="5" t="s">
        <v>358</v>
      </c>
      <c r="J2" s="5" t="s">
        <v>365</v>
      </c>
      <c r="K2" s="5" t="s">
        <v>366</v>
      </c>
      <c r="L2" s="5" t="s">
        <v>368</v>
      </c>
      <c r="M2" s="5" t="s">
        <v>369</v>
      </c>
      <c r="N2" s="5" t="s">
        <v>371</v>
      </c>
      <c r="O2" s="5" t="s">
        <v>370</v>
      </c>
      <c r="P2" s="5" t="s">
        <v>372</v>
      </c>
      <c r="Q2" s="5" t="s">
        <v>373</v>
      </c>
      <c r="R2" s="5" t="s">
        <v>374</v>
      </c>
    </row>
    <row r="3" spans="2:18" ht="17.25" thickBot="1" x14ac:dyDescent="0.35"/>
    <row r="4" spans="2:18" x14ac:dyDescent="0.3">
      <c r="B4" s="282" t="s">
        <v>359</v>
      </c>
      <c r="C4" s="285" t="s">
        <v>12</v>
      </c>
      <c r="D4" s="286"/>
      <c r="E4" s="286"/>
      <c r="F4" s="286"/>
      <c r="G4" s="286"/>
      <c r="H4" s="287"/>
      <c r="I4" s="48">
        <f>SUM(I5:I9)</f>
        <v>15</v>
      </c>
      <c r="J4" s="48">
        <f t="shared" ref="J4:R4" si="0">SUM(J5:J9)</f>
        <v>0</v>
      </c>
      <c r="K4" s="48">
        <f t="shared" si="0"/>
        <v>0</v>
      </c>
      <c r="L4" s="48">
        <f t="shared" si="0"/>
        <v>0</v>
      </c>
      <c r="M4" s="48">
        <f t="shared" si="0"/>
        <v>1</v>
      </c>
      <c r="N4" s="48">
        <f t="shared" si="0"/>
        <v>0</v>
      </c>
      <c r="O4" s="48">
        <f t="shared" si="0"/>
        <v>0</v>
      </c>
      <c r="P4" s="48">
        <f t="shared" si="0"/>
        <v>0</v>
      </c>
      <c r="Q4" s="48">
        <f t="shared" si="0"/>
        <v>0</v>
      </c>
      <c r="R4" s="48">
        <f t="shared" si="0"/>
        <v>1</v>
      </c>
    </row>
    <row r="5" spans="2:18" x14ac:dyDescent="0.3">
      <c r="B5" s="283"/>
      <c r="C5" s="270" t="s">
        <v>360</v>
      </c>
      <c r="D5" s="271"/>
      <c r="E5" s="271"/>
      <c r="F5" s="271"/>
      <c r="G5" s="271"/>
      <c r="H5" s="272"/>
      <c r="I5" s="52">
        <v>15</v>
      </c>
      <c r="J5" s="52">
        <v>0</v>
      </c>
      <c r="K5" s="52">
        <v>0</v>
      </c>
      <c r="L5" s="52">
        <v>0</v>
      </c>
      <c r="M5" s="52">
        <v>1</v>
      </c>
      <c r="N5" s="52">
        <v>0</v>
      </c>
      <c r="O5" s="52">
        <v>0</v>
      </c>
      <c r="P5" s="52">
        <v>0</v>
      </c>
      <c r="Q5" s="52">
        <v>0</v>
      </c>
      <c r="R5" s="254">
        <v>1</v>
      </c>
    </row>
    <row r="6" spans="2:18" x14ac:dyDescent="0.3">
      <c r="B6" s="283"/>
      <c r="C6" s="270" t="s">
        <v>361</v>
      </c>
      <c r="D6" s="271"/>
      <c r="E6" s="271"/>
      <c r="F6" s="271"/>
      <c r="G6" s="271"/>
      <c r="H6" s="272"/>
      <c r="I6" s="52">
        <v>0</v>
      </c>
      <c r="J6" s="52">
        <v>0</v>
      </c>
      <c r="K6" s="52">
        <v>0</v>
      </c>
      <c r="L6" s="52">
        <v>0</v>
      </c>
      <c r="M6" s="52">
        <v>0</v>
      </c>
      <c r="N6" s="52">
        <v>0</v>
      </c>
      <c r="O6" s="52">
        <v>0</v>
      </c>
      <c r="P6" s="52">
        <v>0</v>
      </c>
      <c r="Q6" s="52">
        <v>0</v>
      </c>
      <c r="R6" s="254">
        <v>0</v>
      </c>
    </row>
    <row r="7" spans="2:18" x14ac:dyDescent="0.3">
      <c r="B7" s="283"/>
      <c r="C7" s="270" t="s">
        <v>362</v>
      </c>
      <c r="D7" s="271"/>
      <c r="E7" s="271"/>
      <c r="F7" s="271"/>
      <c r="G7" s="271"/>
      <c r="H7" s="272"/>
      <c r="I7" s="52">
        <v>0</v>
      </c>
      <c r="J7" s="52">
        <v>0</v>
      </c>
      <c r="K7" s="52">
        <v>0</v>
      </c>
      <c r="L7" s="52">
        <v>0</v>
      </c>
      <c r="M7" s="52">
        <v>0</v>
      </c>
      <c r="N7" s="52">
        <v>0</v>
      </c>
      <c r="O7" s="52">
        <v>0</v>
      </c>
      <c r="P7" s="52">
        <v>0</v>
      </c>
      <c r="Q7" s="52">
        <v>0</v>
      </c>
      <c r="R7" s="254">
        <v>0</v>
      </c>
    </row>
    <row r="8" spans="2:18" x14ac:dyDescent="0.3">
      <c r="B8" s="283"/>
      <c r="C8" s="270" t="s">
        <v>363</v>
      </c>
      <c r="D8" s="271"/>
      <c r="E8" s="271"/>
      <c r="F8" s="271"/>
      <c r="G8" s="271"/>
      <c r="H8" s="272"/>
      <c r="I8" s="52">
        <v>0</v>
      </c>
      <c r="J8" s="52">
        <v>0</v>
      </c>
      <c r="K8" s="52">
        <v>0</v>
      </c>
      <c r="L8" s="52">
        <v>0</v>
      </c>
      <c r="M8" s="52">
        <v>0</v>
      </c>
      <c r="N8" s="52">
        <v>0</v>
      </c>
      <c r="O8" s="52">
        <v>0</v>
      </c>
      <c r="P8" s="52">
        <v>0</v>
      </c>
      <c r="Q8" s="52">
        <v>0</v>
      </c>
      <c r="R8" s="254">
        <v>0</v>
      </c>
    </row>
    <row r="9" spans="2:18" ht="17.25" thickBot="1" x14ac:dyDescent="0.35">
      <c r="B9" s="283"/>
      <c r="C9" s="270" t="s">
        <v>364</v>
      </c>
      <c r="D9" s="271"/>
      <c r="E9" s="271"/>
      <c r="F9" s="271"/>
      <c r="G9" s="271"/>
      <c r="H9" s="272"/>
      <c r="I9" s="52">
        <v>0</v>
      </c>
      <c r="J9" s="52">
        <v>0</v>
      </c>
      <c r="K9" s="52">
        <v>0</v>
      </c>
      <c r="L9" s="52">
        <v>0</v>
      </c>
      <c r="M9" s="52">
        <v>0</v>
      </c>
      <c r="N9" s="52">
        <v>0</v>
      </c>
      <c r="O9" s="52">
        <v>0</v>
      </c>
      <c r="P9" s="52">
        <v>0</v>
      </c>
      <c r="Q9" s="52">
        <v>0</v>
      </c>
      <c r="R9" s="254">
        <v>0</v>
      </c>
    </row>
    <row r="10" spans="2:18" x14ac:dyDescent="0.3">
      <c r="B10" s="283"/>
      <c r="C10" s="285" t="s">
        <v>0</v>
      </c>
      <c r="D10" s="286"/>
      <c r="E10" s="286"/>
      <c r="F10" s="286"/>
      <c r="G10" s="286"/>
      <c r="H10" s="287"/>
      <c r="I10" s="48">
        <f>SUM(I11:I15)</f>
        <v>10</v>
      </c>
      <c r="J10" s="48">
        <f t="shared" ref="J10:R10" si="1">SUM(J11:J15)</f>
        <v>0</v>
      </c>
      <c r="K10" s="48">
        <f t="shared" si="1"/>
        <v>0</v>
      </c>
      <c r="L10" s="48">
        <f t="shared" si="1"/>
        <v>0</v>
      </c>
      <c r="M10" s="48">
        <f t="shared" si="1"/>
        <v>1</v>
      </c>
      <c r="N10" s="48">
        <f t="shared" si="1"/>
        <v>0</v>
      </c>
      <c r="O10" s="48">
        <f t="shared" si="1"/>
        <v>0</v>
      </c>
      <c r="P10" s="48">
        <f t="shared" si="1"/>
        <v>0</v>
      </c>
      <c r="Q10" s="48">
        <f t="shared" si="1"/>
        <v>0</v>
      </c>
      <c r="R10" s="48">
        <f t="shared" si="1"/>
        <v>1</v>
      </c>
    </row>
    <row r="11" spans="2:18" x14ac:dyDescent="0.3">
      <c r="B11" s="283"/>
      <c r="C11" s="270" t="s">
        <v>360</v>
      </c>
      <c r="D11" s="271"/>
      <c r="E11" s="271"/>
      <c r="F11" s="271"/>
      <c r="G11" s="271"/>
      <c r="H11" s="272"/>
      <c r="I11" s="52">
        <v>10</v>
      </c>
      <c r="J11" s="52">
        <v>0</v>
      </c>
      <c r="K11" s="52">
        <v>0</v>
      </c>
      <c r="L11" s="52">
        <v>0</v>
      </c>
      <c r="M11" s="52">
        <v>1</v>
      </c>
      <c r="N11" s="52">
        <v>0</v>
      </c>
      <c r="O11" s="52">
        <v>0</v>
      </c>
      <c r="P11" s="52">
        <v>0</v>
      </c>
      <c r="Q11" s="52">
        <v>0</v>
      </c>
      <c r="R11" s="254">
        <v>1</v>
      </c>
    </row>
    <row r="12" spans="2:18" x14ac:dyDescent="0.3">
      <c r="B12" s="283"/>
      <c r="C12" s="270" t="s">
        <v>361</v>
      </c>
      <c r="D12" s="271"/>
      <c r="E12" s="271"/>
      <c r="F12" s="271"/>
      <c r="G12" s="271"/>
      <c r="H12" s="272"/>
      <c r="I12" s="52">
        <v>0</v>
      </c>
      <c r="J12" s="52">
        <v>0</v>
      </c>
      <c r="K12" s="52">
        <v>0</v>
      </c>
      <c r="L12" s="52">
        <v>0</v>
      </c>
      <c r="M12" s="52">
        <v>0</v>
      </c>
      <c r="N12" s="52">
        <v>0</v>
      </c>
      <c r="O12" s="52">
        <v>0</v>
      </c>
      <c r="P12" s="52">
        <v>0</v>
      </c>
      <c r="Q12" s="52">
        <v>0</v>
      </c>
      <c r="R12" s="254">
        <v>0</v>
      </c>
    </row>
    <row r="13" spans="2:18" x14ac:dyDescent="0.3">
      <c r="B13" s="283"/>
      <c r="C13" s="270" t="s">
        <v>362</v>
      </c>
      <c r="D13" s="271"/>
      <c r="E13" s="271"/>
      <c r="F13" s="271"/>
      <c r="G13" s="271"/>
      <c r="H13" s="272"/>
      <c r="I13" s="52">
        <v>0</v>
      </c>
      <c r="J13" s="52">
        <v>0</v>
      </c>
      <c r="K13" s="52">
        <v>0</v>
      </c>
      <c r="L13" s="52">
        <v>0</v>
      </c>
      <c r="M13" s="52">
        <v>0</v>
      </c>
      <c r="N13" s="52">
        <v>0</v>
      </c>
      <c r="O13" s="52">
        <v>0</v>
      </c>
      <c r="P13" s="52">
        <v>0</v>
      </c>
      <c r="Q13" s="52">
        <v>0</v>
      </c>
      <c r="R13" s="254">
        <v>0</v>
      </c>
    </row>
    <row r="14" spans="2:18" x14ac:dyDescent="0.3">
      <c r="B14" s="283"/>
      <c r="C14" s="270" t="s">
        <v>363</v>
      </c>
      <c r="D14" s="271"/>
      <c r="E14" s="271"/>
      <c r="F14" s="271"/>
      <c r="G14" s="271"/>
      <c r="H14" s="272"/>
      <c r="I14" s="52">
        <v>0</v>
      </c>
      <c r="J14" s="52">
        <v>0</v>
      </c>
      <c r="K14" s="52">
        <v>0</v>
      </c>
      <c r="L14" s="52">
        <v>0</v>
      </c>
      <c r="M14" s="52">
        <v>0</v>
      </c>
      <c r="N14" s="52">
        <v>0</v>
      </c>
      <c r="O14" s="52">
        <v>0</v>
      </c>
      <c r="P14" s="52">
        <v>0</v>
      </c>
      <c r="Q14" s="52">
        <v>0</v>
      </c>
      <c r="R14" s="254">
        <v>0</v>
      </c>
    </row>
    <row r="15" spans="2:18" ht="17.25" thickBot="1" x14ac:dyDescent="0.35">
      <c r="B15" s="283"/>
      <c r="C15" s="270" t="s">
        <v>364</v>
      </c>
      <c r="D15" s="271"/>
      <c r="E15" s="271"/>
      <c r="F15" s="271"/>
      <c r="G15" s="271"/>
      <c r="H15" s="272"/>
      <c r="I15" s="52">
        <v>0</v>
      </c>
      <c r="J15" s="52">
        <v>0</v>
      </c>
      <c r="K15" s="52">
        <v>0</v>
      </c>
      <c r="L15" s="52">
        <v>0</v>
      </c>
      <c r="M15" s="52">
        <v>0</v>
      </c>
      <c r="N15" s="52">
        <v>0</v>
      </c>
      <c r="O15" s="52">
        <v>0</v>
      </c>
      <c r="P15" s="52">
        <v>0</v>
      </c>
      <c r="Q15" s="52">
        <v>0</v>
      </c>
      <c r="R15" s="254">
        <v>0</v>
      </c>
    </row>
    <row r="16" spans="2:18" ht="17.25" thickBot="1" x14ac:dyDescent="0.35">
      <c r="B16" s="283"/>
      <c r="C16" s="303" t="s">
        <v>357</v>
      </c>
      <c r="D16" s="304"/>
      <c r="E16" s="304"/>
      <c r="F16" s="304"/>
      <c r="G16" s="304"/>
      <c r="H16" s="305"/>
      <c r="I16" s="261">
        <v>0.2</v>
      </c>
      <c r="J16" s="261"/>
      <c r="K16" s="261"/>
      <c r="L16" s="261"/>
      <c r="M16" s="261">
        <v>1</v>
      </c>
      <c r="N16" s="261"/>
      <c r="O16" s="261"/>
      <c r="P16" s="261"/>
      <c r="Q16" s="261"/>
      <c r="R16" s="262">
        <v>0</v>
      </c>
    </row>
    <row r="17" spans="2:18" x14ac:dyDescent="0.3">
      <c r="B17" s="283"/>
      <c r="C17" s="303" t="s">
        <v>15</v>
      </c>
      <c r="D17" s="304"/>
      <c r="E17" s="304"/>
      <c r="F17" s="304"/>
      <c r="G17" s="304"/>
      <c r="H17" s="305"/>
      <c r="I17" s="48">
        <v>163</v>
      </c>
      <c r="J17" s="48"/>
      <c r="K17" s="48"/>
      <c r="L17" s="48"/>
      <c r="M17" s="48">
        <v>1</v>
      </c>
      <c r="N17" s="48"/>
      <c r="O17" s="48"/>
      <c r="P17" s="48"/>
      <c r="Q17" s="48"/>
      <c r="R17" s="253">
        <v>43</v>
      </c>
    </row>
    <row r="18" spans="2:18" x14ac:dyDescent="0.3">
      <c r="B18" s="283"/>
      <c r="C18" s="306" t="s">
        <v>6</v>
      </c>
      <c r="D18" s="307"/>
      <c r="E18" s="307"/>
      <c r="F18" s="307"/>
      <c r="G18" s="307"/>
      <c r="H18" s="308"/>
      <c r="I18" s="269">
        <f>I4/I10</f>
        <v>1.5</v>
      </c>
      <c r="J18" s="269"/>
      <c r="K18" s="269"/>
      <c r="L18" s="269"/>
      <c r="M18" s="269">
        <f t="shared" ref="M18:R18" si="2">M4/M10</f>
        <v>1</v>
      </c>
      <c r="N18" s="269"/>
      <c r="O18" s="269"/>
      <c r="P18" s="269"/>
      <c r="Q18" s="269"/>
      <c r="R18" s="269">
        <f t="shared" si="2"/>
        <v>1</v>
      </c>
    </row>
    <row r="19" spans="2:18" x14ac:dyDescent="0.3">
      <c r="B19" s="283"/>
      <c r="C19" s="270" t="s">
        <v>360</v>
      </c>
      <c r="D19" s="271"/>
      <c r="E19" s="271"/>
      <c r="F19" s="271"/>
      <c r="G19" s="271"/>
      <c r="H19" s="272"/>
      <c r="I19" s="263">
        <f t="shared" ref="I19:J19" si="3">IFERROR(I5/I11,0)</f>
        <v>1.5</v>
      </c>
      <c r="J19" s="263">
        <f t="shared" si="3"/>
        <v>0</v>
      </c>
      <c r="K19" s="263">
        <f t="shared" ref="K19:R19" si="4">IFERROR(K5/K11,0)</f>
        <v>0</v>
      </c>
      <c r="L19" s="263">
        <f t="shared" si="4"/>
        <v>0</v>
      </c>
      <c r="M19" s="263">
        <f t="shared" si="4"/>
        <v>1</v>
      </c>
      <c r="N19" s="263">
        <f t="shared" si="4"/>
        <v>0</v>
      </c>
      <c r="O19" s="263">
        <f t="shared" si="4"/>
        <v>0</v>
      </c>
      <c r="P19" s="263">
        <f t="shared" si="4"/>
        <v>0</v>
      </c>
      <c r="Q19" s="263">
        <f t="shared" si="4"/>
        <v>0</v>
      </c>
      <c r="R19" s="266">
        <f t="shared" si="4"/>
        <v>1</v>
      </c>
    </row>
    <row r="20" spans="2:18" x14ac:dyDescent="0.3">
      <c r="B20" s="283"/>
      <c r="C20" s="270" t="s">
        <v>361</v>
      </c>
      <c r="D20" s="271"/>
      <c r="E20" s="271"/>
      <c r="F20" s="271"/>
      <c r="G20" s="271"/>
      <c r="H20" s="272"/>
      <c r="I20" s="264">
        <f t="shared" ref="I20:J20" si="5">IFERROR(I6/I12,0)</f>
        <v>0</v>
      </c>
      <c r="J20" s="264">
        <f t="shared" si="5"/>
        <v>0</v>
      </c>
      <c r="K20" s="264">
        <f t="shared" ref="K20:R20" si="6">IFERROR(K6/K12,0)</f>
        <v>0</v>
      </c>
      <c r="L20" s="264">
        <f t="shared" si="6"/>
        <v>0</v>
      </c>
      <c r="M20" s="264">
        <f t="shared" si="6"/>
        <v>0</v>
      </c>
      <c r="N20" s="264">
        <f t="shared" si="6"/>
        <v>0</v>
      </c>
      <c r="O20" s="264">
        <f t="shared" si="6"/>
        <v>0</v>
      </c>
      <c r="P20" s="264">
        <f t="shared" si="6"/>
        <v>0</v>
      </c>
      <c r="Q20" s="264">
        <f t="shared" si="6"/>
        <v>0</v>
      </c>
      <c r="R20" s="267">
        <f t="shared" si="6"/>
        <v>0</v>
      </c>
    </row>
    <row r="21" spans="2:18" x14ac:dyDescent="0.3">
      <c r="B21" s="283"/>
      <c r="C21" s="270" t="s">
        <v>362</v>
      </c>
      <c r="D21" s="271"/>
      <c r="E21" s="271"/>
      <c r="F21" s="271"/>
      <c r="G21" s="271"/>
      <c r="H21" s="272"/>
      <c r="I21" s="264">
        <f t="shared" ref="I21:J21" si="7">IFERROR(I7/I13,0)</f>
        <v>0</v>
      </c>
      <c r="J21" s="264">
        <f t="shared" si="7"/>
        <v>0</v>
      </c>
      <c r="K21" s="264">
        <f t="shared" ref="K21:R21" si="8">IFERROR(K7/K13,0)</f>
        <v>0</v>
      </c>
      <c r="L21" s="264">
        <f t="shared" si="8"/>
        <v>0</v>
      </c>
      <c r="M21" s="264">
        <f t="shared" si="8"/>
        <v>0</v>
      </c>
      <c r="N21" s="264">
        <f t="shared" si="8"/>
        <v>0</v>
      </c>
      <c r="O21" s="264">
        <f t="shared" si="8"/>
        <v>0</v>
      </c>
      <c r="P21" s="264">
        <f t="shared" si="8"/>
        <v>0</v>
      </c>
      <c r="Q21" s="264">
        <f t="shared" si="8"/>
        <v>0</v>
      </c>
      <c r="R21" s="267">
        <f t="shared" si="8"/>
        <v>0</v>
      </c>
    </row>
    <row r="22" spans="2:18" x14ac:dyDescent="0.3">
      <c r="B22" s="283"/>
      <c r="C22" s="270" t="s">
        <v>363</v>
      </c>
      <c r="D22" s="271"/>
      <c r="E22" s="271"/>
      <c r="F22" s="271"/>
      <c r="G22" s="271"/>
      <c r="H22" s="272"/>
      <c r="I22" s="264">
        <f t="shared" ref="I22:J22" si="9">IFERROR(I8/I14,0)</f>
        <v>0</v>
      </c>
      <c r="J22" s="264">
        <f t="shared" si="9"/>
        <v>0</v>
      </c>
      <c r="K22" s="264">
        <f t="shared" ref="K22:R22" si="10">IFERROR(K8/K14,0)</f>
        <v>0</v>
      </c>
      <c r="L22" s="264">
        <f t="shared" si="10"/>
        <v>0</v>
      </c>
      <c r="M22" s="264">
        <f t="shared" si="10"/>
        <v>0</v>
      </c>
      <c r="N22" s="264">
        <f t="shared" si="10"/>
        <v>0</v>
      </c>
      <c r="O22" s="264">
        <f t="shared" si="10"/>
        <v>0</v>
      </c>
      <c r="P22" s="264">
        <f t="shared" si="10"/>
        <v>0</v>
      </c>
      <c r="Q22" s="264">
        <f t="shared" si="10"/>
        <v>0</v>
      </c>
      <c r="R22" s="267">
        <f t="shared" si="10"/>
        <v>0</v>
      </c>
    </row>
    <row r="23" spans="2:18" ht="17.25" thickBot="1" x14ac:dyDescent="0.35">
      <c r="B23" s="284"/>
      <c r="C23" s="294" t="s">
        <v>364</v>
      </c>
      <c r="D23" s="295"/>
      <c r="E23" s="295"/>
      <c r="F23" s="295"/>
      <c r="G23" s="295"/>
      <c r="H23" s="296"/>
      <c r="I23" s="265">
        <f t="shared" ref="I23:J23" si="11">IFERROR(I9/I15,0)</f>
        <v>0</v>
      </c>
      <c r="J23" s="265">
        <f t="shared" si="11"/>
        <v>0</v>
      </c>
      <c r="K23" s="265">
        <f t="shared" ref="K23:R23" si="12">IFERROR(K9/K15,0)</f>
        <v>0</v>
      </c>
      <c r="L23" s="265">
        <f t="shared" si="12"/>
        <v>0</v>
      </c>
      <c r="M23" s="265">
        <f t="shared" si="12"/>
        <v>0</v>
      </c>
      <c r="N23" s="265">
        <f t="shared" si="12"/>
        <v>0</v>
      </c>
      <c r="O23" s="265">
        <f t="shared" si="12"/>
        <v>0</v>
      </c>
      <c r="P23" s="265">
        <f t="shared" si="12"/>
        <v>0</v>
      </c>
      <c r="Q23" s="265">
        <f t="shared" si="12"/>
        <v>0</v>
      </c>
      <c r="R23" s="268">
        <f t="shared" si="12"/>
        <v>0</v>
      </c>
    </row>
    <row r="24" spans="2:18" ht="17.25" thickBot="1" x14ac:dyDescent="0.35">
      <c r="B24" s="288" t="s">
        <v>9</v>
      </c>
      <c r="C24" s="297" t="s">
        <v>108</v>
      </c>
      <c r="D24" s="298"/>
      <c r="E24" s="298"/>
      <c r="F24" s="298"/>
      <c r="G24" s="298"/>
      <c r="H24" s="299"/>
      <c r="I24" s="176">
        <f>I27/I26</f>
        <v>0</v>
      </c>
      <c r="J24" s="176"/>
      <c r="K24" s="176"/>
      <c r="L24" s="176"/>
      <c r="M24" s="176">
        <f t="shared" ref="M24:R24" si="13">M27/M26</f>
        <v>0</v>
      </c>
      <c r="N24" s="176"/>
      <c r="O24" s="176"/>
      <c r="P24" s="176"/>
      <c r="Q24" s="176"/>
      <c r="R24" s="255">
        <f t="shared" si="13"/>
        <v>1</v>
      </c>
    </row>
    <row r="25" spans="2:18" x14ac:dyDescent="0.3">
      <c r="B25" s="289"/>
      <c r="C25" s="297" t="s">
        <v>43</v>
      </c>
      <c r="D25" s="298"/>
      <c r="E25" s="298"/>
      <c r="F25" s="298"/>
      <c r="G25" s="298"/>
      <c r="H25" s="299"/>
      <c r="I25" s="180">
        <f>I28/I26</f>
        <v>0</v>
      </c>
      <c r="J25" s="180"/>
      <c r="K25" s="180"/>
      <c r="L25" s="180"/>
      <c r="M25" s="180">
        <f t="shared" ref="M25:R25" si="14">M28/M26</f>
        <v>0</v>
      </c>
      <c r="N25" s="180"/>
      <c r="O25" s="180"/>
      <c r="P25" s="180"/>
      <c r="Q25" s="180"/>
      <c r="R25" s="256">
        <f t="shared" si="14"/>
        <v>1</v>
      </c>
    </row>
    <row r="26" spans="2:18" x14ac:dyDescent="0.3">
      <c r="B26" s="289"/>
      <c r="C26" s="270" t="s">
        <v>65</v>
      </c>
      <c r="D26" s="271"/>
      <c r="E26" s="271"/>
      <c r="F26" s="271"/>
      <c r="G26" s="271"/>
      <c r="H26" s="272"/>
      <c r="I26" s="52">
        <v>5</v>
      </c>
      <c r="J26" s="52">
        <v>0</v>
      </c>
      <c r="K26" s="52">
        <v>0</v>
      </c>
      <c r="L26" s="52">
        <v>0</v>
      </c>
      <c r="M26" s="52">
        <v>1</v>
      </c>
      <c r="N26" s="52">
        <v>0</v>
      </c>
      <c r="O26" s="52">
        <v>0</v>
      </c>
      <c r="P26" s="52">
        <v>0</v>
      </c>
      <c r="Q26" s="52">
        <v>0</v>
      </c>
      <c r="R26" s="254">
        <v>1</v>
      </c>
    </row>
    <row r="27" spans="2:18" x14ac:dyDescent="0.3">
      <c r="B27" s="289"/>
      <c r="C27" s="300" t="s">
        <v>27</v>
      </c>
      <c r="D27" s="301"/>
      <c r="E27" s="301"/>
      <c r="F27" s="301"/>
      <c r="G27" s="301"/>
      <c r="H27" s="302"/>
      <c r="I27" s="52">
        <v>0</v>
      </c>
      <c r="J27" s="52">
        <v>0</v>
      </c>
      <c r="K27" s="52">
        <v>0</v>
      </c>
      <c r="L27" s="52">
        <v>0</v>
      </c>
      <c r="M27" s="52">
        <v>0</v>
      </c>
      <c r="N27" s="52">
        <v>0</v>
      </c>
      <c r="O27" s="52">
        <v>0</v>
      </c>
      <c r="P27" s="52">
        <v>0</v>
      </c>
      <c r="Q27" s="52">
        <v>0</v>
      </c>
      <c r="R27" s="254">
        <v>1</v>
      </c>
    </row>
    <row r="28" spans="2:18" x14ac:dyDescent="0.3">
      <c r="B28" s="289"/>
      <c r="C28" s="273" t="s">
        <v>28</v>
      </c>
      <c r="D28" s="274"/>
      <c r="E28" s="274"/>
      <c r="F28" s="274"/>
      <c r="G28" s="274"/>
      <c r="H28" s="275"/>
      <c r="I28" s="184">
        <v>0</v>
      </c>
      <c r="J28" s="184">
        <v>0</v>
      </c>
      <c r="K28" s="184">
        <v>0</v>
      </c>
      <c r="L28" s="184">
        <v>0</v>
      </c>
      <c r="M28" s="184">
        <v>0</v>
      </c>
      <c r="N28" s="184">
        <v>0</v>
      </c>
      <c r="O28" s="184">
        <v>0</v>
      </c>
      <c r="P28" s="184">
        <v>0</v>
      </c>
      <c r="Q28" s="184">
        <v>0</v>
      </c>
      <c r="R28" s="257">
        <v>1</v>
      </c>
    </row>
    <row r="29" spans="2:18" x14ac:dyDescent="0.3">
      <c r="B29" s="289"/>
      <c r="C29" s="276" t="s">
        <v>10</v>
      </c>
      <c r="D29" s="277"/>
      <c r="E29" s="277"/>
      <c r="F29" s="277"/>
      <c r="G29" s="277"/>
      <c r="H29" s="278"/>
      <c r="I29" s="188">
        <f>I32/I31</f>
        <v>0</v>
      </c>
      <c r="J29" s="188"/>
      <c r="K29" s="188"/>
      <c r="L29" s="188"/>
      <c r="M29" s="188">
        <f t="shared" ref="M29:R29" si="15">M32/M31</f>
        <v>0</v>
      </c>
      <c r="N29" s="188"/>
      <c r="O29" s="188"/>
      <c r="P29" s="188"/>
      <c r="Q29" s="188"/>
      <c r="R29" s="258">
        <f t="shared" si="15"/>
        <v>1</v>
      </c>
    </row>
    <row r="30" spans="2:18" x14ac:dyDescent="0.3">
      <c r="B30" s="289"/>
      <c r="C30" s="291" t="s">
        <v>11</v>
      </c>
      <c r="D30" s="292"/>
      <c r="E30" s="292"/>
      <c r="F30" s="292"/>
      <c r="G30" s="292"/>
      <c r="H30" s="293"/>
      <c r="I30" s="192">
        <f>I33/I31</f>
        <v>0</v>
      </c>
      <c r="J30" s="192"/>
      <c r="K30" s="192"/>
      <c r="L30" s="192"/>
      <c r="M30" s="192">
        <f t="shared" ref="M30:R30" si="16">M33/M31</f>
        <v>0</v>
      </c>
      <c r="N30" s="192"/>
      <c r="O30" s="192"/>
      <c r="P30" s="192"/>
      <c r="Q30" s="192"/>
      <c r="R30" s="259">
        <f t="shared" si="16"/>
        <v>1</v>
      </c>
    </row>
    <row r="31" spans="2:18" x14ac:dyDescent="0.3">
      <c r="B31" s="289"/>
      <c r="C31" s="270" t="s">
        <v>65</v>
      </c>
      <c r="D31" s="271"/>
      <c r="E31" s="271"/>
      <c r="F31" s="271"/>
      <c r="G31" s="271"/>
      <c r="H31" s="272"/>
      <c r="I31" s="52">
        <v>5</v>
      </c>
      <c r="J31" s="52">
        <v>0</v>
      </c>
      <c r="K31" s="52">
        <v>0</v>
      </c>
      <c r="L31" s="52">
        <v>0</v>
      </c>
      <c r="M31" s="52">
        <v>1</v>
      </c>
      <c r="N31" s="52">
        <v>0</v>
      </c>
      <c r="O31" s="52">
        <v>0</v>
      </c>
      <c r="P31" s="52">
        <v>0</v>
      </c>
      <c r="Q31" s="52">
        <v>0</v>
      </c>
      <c r="R31" s="254">
        <v>1</v>
      </c>
    </row>
    <row r="32" spans="2:18" x14ac:dyDescent="0.3">
      <c r="B32" s="289"/>
      <c r="C32" s="270" t="s">
        <v>21</v>
      </c>
      <c r="D32" s="271"/>
      <c r="E32" s="271"/>
      <c r="F32" s="271"/>
      <c r="G32" s="271"/>
      <c r="H32" s="272"/>
      <c r="I32" s="52">
        <v>0</v>
      </c>
      <c r="J32" s="52">
        <v>0</v>
      </c>
      <c r="K32" s="52">
        <v>0</v>
      </c>
      <c r="L32" s="52">
        <v>0</v>
      </c>
      <c r="M32" s="52">
        <v>0</v>
      </c>
      <c r="N32" s="52">
        <v>0</v>
      </c>
      <c r="O32" s="52">
        <v>0</v>
      </c>
      <c r="P32" s="52">
        <v>0</v>
      </c>
      <c r="Q32" s="52">
        <v>0</v>
      </c>
      <c r="R32" s="254">
        <v>1</v>
      </c>
    </row>
    <row r="33" spans="2:18" ht="17.25" thickBot="1" x14ac:dyDescent="0.35">
      <c r="B33" s="290"/>
      <c r="C33" s="2" t="s">
        <v>22</v>
      </c>
      <c r="D33" s="3"/>
      <c r="E33" s="3"/>
      <c r="F33" s="3"/>
      <c r="G33" s="3"/>
      <c r="H33" s="193"/>
      <c r="I33" s="197">
        <v>0</v>
      </c>
      <c r="J33" s="197">
        <v>0</v>
      </c>
      <c r="K33" s="197">
        <v>0</v>
      </c>
      <c r="L33" s="197">
        <v>0</v>
      </c>
      <c r="M33" s="197">
        <v>0</v>
      </c>
      <c r="N33" s="197">
        <v>0</v>
      </c>
      <c r="O33" s="197">
        <v>0</v>
      </c>
      <c r="P33" s="197">
        <v>0</v>
      </c>
      <c r="Q33" s="197">
        <v>0</v>
      </c>
      <c r="R33" s="260">
        <v>1</v>
      </c>
    </row>
    <row r="38" spans="2:18" ht="17.25" thickBot="1" x14ac:dyDescent="0.35">
      <c r="B38" t="s">
        <v>375</v>
      </c>
    </row>
    <row r="39" spans="2:18" ht="17.25" thickBot="1" x14ac:dyDescent="0.35">
      <c r="B39" s="279">
        <v>2026</v>
      </c>
      <c r="C39" s="280"/>
      <c r="D39" s="280"/>
      <c r="E39" s="280"/>
      <c r="F39" s="280"/>
      <c r="G39" s="280"/>
      <c r="H39" s="281"/>
      <c r="I39" s="5" t="s">
        <v>358</v>
      </c>
      <c r="J39" s="5" t="s">
        <v>365</v>
      </c>
      <c r="K39" s="5" t="s">
        <v>366</v>
      </c>
      <c r="L39" s="5" t="s">
        <v>368</v>
      </c>
      <c r="M39" s="5" t="s">
        <v>369</v>
      </c>
      <c r="N39" s="5" t="s">
        <v>371</v>
      </c>
      <c r="O39" s="5" t="s">
        <v>370</v>
      </c>
      <c r="P39" s="5" t="s">
        <v>372</v>
      </c>
      <c r="Q39" s="5" t="s">
        <v>373</v>
      </c>
      <c r="R39" s="5" t="s">
        <v>374</v>
      </c>
    </row>
    <row r="40" spans="2:18" ht="17.25" thickBot="1" x14ac:dyDescent="0.35"/>
    <row r="41" spans="2:18" x14ac:dyDescent="0.3">
      <c r="B41" s="282" t="s">
        <v>359</v>
      </c>
      <c r="C41" s="285" t="s">
        <v>12</v>
      </c>
      <c r="D41" s="286"/>
      <c r="E41" s="286"/>
      <c r="F41" s="286"/>
      <c r="G41" s="286"/>
      <c r="H41" s="287"/>
      <c r="I41" s="48">
        <f>SUM(I42:I46)</f>
        <v>0</v>
      </c>
      <c r="J41" s="48">
        <f t="shared" ref="J41:R41" si="17">SUM(J42:J46)</f>
        <v>0</v>
      </c>
      <c r="K41" s="48">
        <f t="shared" si="17"/>
        <v>0</v>
      </c>
      <c r="L41" s="48">
        <f t="shared" si="17"/>
        <v>0</v>
      </c>
      <c r="M41" s="48">
        <f t="shared" si="17"/>
        <v>1</v>
      </c>
      <c r="N41" s="48">
        <f t="shared" si="17"/>
        <v>0</v>
      </c>
      <c r="O41" s="48">
        <f t="shared" si="17"/>
        <v>0</v>
      </c>
      <c r="P41" s="48">
        <f t="shared" si="17"/>
        <v>0</v>
      </c>
      <c r="Q41" s="48">
        <f t="shared" si="17"/>
        <v>0</v>
      </c>
      <c r="R41" s="48">
        <f t="shared" si="17"/>
        <v>0</v>
      </c>
    </row>
    <row r="42" spans="2:18" x14ac:dyDescent="0.3">
      <c r="B42" s="283"/>
      <c r="C42" s="270" t="s">
        <v>360</v>
      </c>
      <c r="D42" s="271"/>
      <c r="E42" s="271"/>
      <c r="F42" s="271"/>
      <c r="G42" s="271"/>
      <c r="H42" s="272"/>
      <c r="I42" s="52">
        <v>0</v>
      </c>
      <c r="J42" s="52"/>
      <c r="K42" s="52"/>
      <c r="L42" s="52"/>
      <c r="M42" s="52"/>
      <c r="N42" s="52"/>
      <c r="O42" s="52"/>
      <c r="P42" s="52"/>
      <c r="Q42" s="52"/>
      <c r="R42" s="254"/>
    </row>
    <row r="43" spans="2:18" x14ac:dyDescent="0.3">
      <c r="B43" s="283"/>
      <c r="C43" s="270" t="s">
        <v>361</v>
      </c>
      <c r="D43" s="271"/>
      <c r="E43" s="271"/>
      <c r="F43" s="271"/>
      <c r="G43" s="271"/>
      <c r="H43" s="272"/>
      <c r="I43" s="52">
        <v>0</v>
      </c>
      <c r="J43" s="52"/>
      <c r="K43" s="52"/>
      <c r="L43" s="52"/>
      <c r="M43" s="52">
        <v>1</v>
      </c>
      <c r="N43" s="52"/>
      <c r="O43" s="52"/>
      <c r="P43" s="52"/>
      <c r="Q43" s="52"/>
      <c r="R43" s="254"/>
    </row>
    <row r="44" spans="2:18" x14ac:dyDescent="0.3">
      <c r="B44" s="283"/>
      <c r="C44" s="270" t="s">
        <v>362</v>
      </c>
      <c r="D44" s="271"/>
      <c r="E44" s="271"/>
      <c r="F44" s="271"/>
      <c r="G44" s="271"/>
      <c r="H44" s="272"/>
      <c r="I44" s="52">
        <v>0</v>
      </c>
      <c r="J44" s="52"/>
      <c r="K44" s="52"/>
      <c r="L44" s="52"/>
      <c r="M44" s="52"/>
      <c r="N44" s="52"/>
      <c r="O44" s="52"/>
      <c r="P44" s="52"/>
      <c r="Q44" s="52"/>
      <c r="R44" s="254"/>
    </row>
    <row r="45" spans="2:18" x14ac:dyDescent="0.3">
      <c r="B45" s="283"/>
      <c r="C45" s="270" t="s">
        <v>363</v>
      </c>
      <c r="D45" s="271"/>
      <c r="E45" s="271"/>
      <c r="F45" s="271"/>
      <c r="G45" s="271"/>
      <c r="H45" s="272"/>
      <c r="I45" s="52">
        <v>0</v>
      </c>
      <c r="J45" s="52"/>
      <c r="K45" s="52"/>
      <c r="L45" s="52"/>
      <c r="M45" s="52"/>
      <c r="N45" s="52"/>
      <c r="O45" s="52"/>
      <c r="P45" s="52"/>
      <c r="Q45" s="52"/>
      <c r="R45" s="254"/>
    </row>
    <row r="46" spans="2:18" ht="17.25" thickBot="1" x14ac:dyDescent="0.35">
      <c r="B46" s="283"/>
      <c r="C46" s="270" t="s">
        <v>364</v>
      </c>
      <c r="D46" s="271"/>
      <c r="E46" s="271"/>
      <c r="F46" s="271"/>
      <c r="G46" s="271"/>
      <c r="H46" s="272"/>
      <c r="I46" s="52">
        <v>0</v>
      </c>
      <c r="J46" s="52"/>
      <c r="K46" s="52"/>
      <c r="L46" s="52"/>
      <c r="M46" s="52"/>
      <c r="N46" s="52"/>
      <c r="O46" s="52"/>
      <c r="P46" s="52"/>
      <c r="Q46" s="52"/>
      <c r="R46" s="254"/>
    </row>
    <row r="47" spans="2:18" x14ac:dyDescent="0.3">
      <c r="B47" s="283"/>
      <c r="C47" s="285" t="s">
        <v>0</v>
      </c>
      <c r="D47" s="286"/>
      <c r="E47" s="286"/>
      <c r="F47" s="286"/>
      <c r="G47" s="286"/>
      <c r="H47" s="287"/>
      <c r="I47" s="48">
        <f>SUM(I48:I52)</f>
        <v>0</v>
      </c>
      <c r="J47" s="48">
        <f t="shared" ref="J47:R47" si="18">SUM(J48:J52)</f>
        <v>0</v>
      </c>
      <c r="K47" s="48">
        <f t="shared" si="18"/>
        <v>0</v>
      </c>
      <c r="L47" s="48">
        <f t="shared" si="18"/>
        <v>0</v>
      </c>
      <c r="M47" s="48">
        <f t="shared" si="18"/>
        <v>1</v>
      </c>
      <c r="N47" s="48">
        <f t="shared" si="18"/>
        <v>0</v>
      </c>
      <c r="O47" s="48">
        <f t="shared" si="18"/>
        <v>0</v>
      </c>
      <c r="P47" s="48">
        <f t="shared" si="18"/>
        <v>0</v>
      </c>
      <c r="Q47" s="48">
        <f t="shared" si="18"/>
        <v>0</v>
      </c>
      <c r="R47" s="48">
        <f t="shared" si="18"/>
        <v>0</v>
      </c>
    </row>
    <row r="48" spans="2:18" x14ac:dyDescent="0.3">
      <c r="B48" s="283"/>
      <c r="C48" s="270" t="s">
        <v>360</v>
      </c>
      <c r="D48" s="271"/>
      <c r="E48" s="271"/>
      <c r="F48" s="271"/>
      <c r="G48" s="271"/>
      <c r="H48" s="272"/>
      <c r="I48" s="52">
        <v>0</v>
      </c>
      <c r="J48" s="52"/>
      <c r="K48" s="52"/>
      <c r="L48" s="52"/>
      <c r="M48" s="52"/>
      <c r="N48" s="52"/>
      <c r="O48" s="52"/>
      <c r="P48" s="52"/>
      <c r="Q48" s="52"/>
      <c r="R48" s="254"/>
    </row>
    <row r="49" spans="2:18" x14ac:dyDescent="0.3">
      <c r="B49" s="283"/>
      <c r="C49" s="270" t="s">
        <v>361</v>
      </c>
      <c r="D49" s="271"/>
      <c r="E49" s="271"/>
      <c r="F49" s="271"/>
      <c r="G49" s="271"/>
      <c r="H49" s="272"/>
      <c r="I49" s="52">
        <v>0</v>
      </c>
      <c r="J49" s="52"/>
      <c r="K49" s="52"/>
      <c r="L49" s="52"/>
      <c r="M49" s="52">
        <v>1</v>
      </c>
      <c r="N49" s="52"/>
      <c r="O49" s="52"/>
      <c r="P49" s="52"/>
      <c r="Q49" s="52"/>
      <c r="R49" s="254"/>
    </row>
    <row r="50" spans="2:18" x14ac:dyDescent="0.3">
      <c r="B50" s="283"/>
      <c r="C50" s="270" t="s">
        <v>362</v>
      </c>
      <c r="D50" s="271"/>
      <c r="E50" s="271"/>
      <c r="F50" s="271"/>
      <c r="G50" s="271"/>
      <c r="H50" s="272"/>
      <c r="I50" s="52">
        <v>0</v>
      </c>
      <c r="J50" s="52"/>
      <c r="K50" s="52"/>
      <c r="L50" s="52"/>
      <c r="M50" s="52"/>
      <c r="N50" s="52"/>
      <c r="O50" s="52"/>
      <c r="P50" s="52"/>
      <c r="Q50" s="52"/>
      <c r="R50" s="254"/>
    </row>
    <row r="51" spans="2:18" x14ac:dyDescent="0.3">
      <c r="B51" s="283"/>
      <c r="C51" s="270" t="s">
        <v>363</v>
      </c>
      <c r="D51" s="271"/>
      <c r="E51" s="271"/>
      <c r="F51" s="271"/>
      <c r="G51" s="271"/>
      <c r="H51" s="272"/>
      <c r="I51" s="52">
        <v>0</v>
      </c>
      <c r="J51" s="52"/>
      <c r="K51" s="52"/>
      <c r="L51" s="52"/>
      <c r="M51" s="52"/>
      <c r="N51" s="52"/>
      <c r="O51" s="52"/>
      <c r="P51" s="52"/>
      <c r="Q51" s="52"/>
      <c r="R51" s="254"/>
    </row>
    <row r="52" spans="2:18" ht="17.25" thickBot="1" x14ac:dyDescent="0.35">
      <c r="B52" s="283"/>
      <c r="C52" s="270" t="s">
        <v>364</v>
      </c>
      <c r="D52" s="271"/>
      <c r="E52" s="271"/>
      <c r="F52" s="271"/>
      <c r="G52" s="271"/>
      <c r="H52" s="272"/>
      <c r="I52" s="52">
        <v>0</v>
      </c>
      <c r="J52" s="52"/>
      <c r="K52" s="52"/>
      <c r="L52" s="52"/>
      <c r="M52" s="52"/>
      <c r="N52" s="52"/>
      <c r="O52" s="52"/>
      <c r="P52" s="52"/>
      <c r="Q52" s="52"/>
      <c r="R52" s="254"/>
    </row>
    <row r="53" spans="2:18" ht="17.25" thickBot="1" x14ac:dyDescent="0.35">
      <c r="B53" s="283"/>
      <c r="C53" s="303" t="s">
        <v>357</v>
      </c>
      <c r="D53" s="304"/>
      <c r="E53" s="304"/>
      <c r="F53" s="304"/>
      <c r="G53" s="304"/>
      <c r="H53" s="305"/>
      <c r="I53" s="261">
        <v>0</v>
      </c>
      <c r="J53" s="261"/>
      <c r="K53" s="261"/>
      <c r="L53" s="261"/>
      <c r="M53" s="261">
        <v>0</v>
      </c>
      <c r="N53" s="261"/>
      <c r="O53" s="261"/>
      <c r="P53" s="261"/>
      <c r="Q53" s="261"/>
      <c r="R53" s="262"/>
    </row>
    <row r="54" spans="2:18" x14ac:dyDescent="0.3">
      <c r="B54" s="283"/>
      <c r="C54" s="303" t="s">
        <v>15</v>
      </c>
      <c r="D54" s="304"/>
      <c r="E54" s="304"/>
      <c r="F54" s="304"/>
      <c r="G54" s="304"/>
      <c r="H54" s="305"/>
      <c r="I54" s="48">
        <v>0</v>
      </c>
      <c r="J54" s="48"/>
      <c r="K54" s="48"/>
      <c r="L54" s="48"/>
      <c r="M54" s="48">
        <v>218</v>
      </c>
      <c r="N54" s="48"/>
      <c r="O54" s="48"/>
      <c r="P54" s="48"/>
      <c r="Q54" s="48"/>
      <c r="R54" s="253"/>
    </row>
    <row r="55" spans="2:18" x14ac:dyDescent="0.3">
      <c r="B55" s="283"/>
      <c r="C55" s="306" t="s">
        <v>6</v>
      </c>
      <c r="D55" s="307"/>
      <c r="E55" s="307"/>
      <c r="F55" s="307"/>
      <c r="G55" s="307"/>
      <c r="H55" s="308"/>
      <c r="I55" s="94"/>
      <c r="J55" s="94"/>
      <c r="K55" s="94"/>
      <c r="L55" s="94"/>
      <c r="M55" s="94">
        <f t="shared" ref="M55" si="19">M41/M47</f>
        <v>1</v>
      </c>
      <c r="N55" s="94"/>
      <c r="O55" s="94"/>
      <c r="P55" s="94"/>
      <c r="Q55" s="94"/>
      <c r="R55" s="94"/>
    </row>
    <row r="56" spans="2:18" x14ac:dyDescent="0.3">
      <c r="B56" s="283"/>
      <c r="C56" s="270" t="s">
        <v>360</v>
      </c>
      <c r="D56" s="271"/>
      <c r="E56" s="271"/>
      <c r="F56" s="271"/>
      <c r="G56" s="271"/>
      <c r="H56" s="272"/>
      <c r="I56" s="263">
        <f t="shared" ref="I56:R56" si="20">IFERROR(I42/I48,0)</f>
        <v>0</v>
      </c>
      <c r="J56" s="263">
        <f t="shared" si="20"/>
        <v>0</v>
      </c>
      <c r="K56" s="263">
        <f t="shared" si="20"/>
        <v>0</v>
      </c>
      <c r="L56" s="263">
        <f t="shared" si="20"/>
        <v>0</v>
      </c>
      <c r="M56" s="263">
        <f t="shared" si="20"/>
        <v>0</v>
      </c>
      <c r="N56" s="263">
        <f t="shared" si="20"/>
        <v>0</v>
      </c>
      <c r="O56" s="263">
        <f t="shared" si="20"/>
        <v>0</v>
      </c>
      <c r="P56" s="263">
        <f t="shared" si="20"/>
        <v>0</v>
      </c>
      <c r="Q56" s="263">
        <f t="shared" si="20"/>
        <v>0</v>
      </c>
      <c r="R56" s="266">
        <f t="shared" si="20"/>
        <v>0</v>
      </c>
    </row>
    <row r="57" spans="2:18" x14ac:dyDescent="0.3">
      <c r="B57" s="283"/>
      <c r="C57" s="270" t="s">
        <v>361</v>
      </c>
      <c r="D57" s="271"/>
      <c r="E57" s="271"/>
      <c r="F57" s="271"/>
      <c r="G57" s="271"/>
      <c r="H57" s="272"/>
      <c r="I57" s="264">
        <f t="shared" ref="I57:R57" si="21">IFERROR(I43/I49,0)</f>
        <v>0</v>
      </c>
      <c r="J57" s="264">
        <f t="shared" si="21"/>
        <v>0</v>
      </c>
      <c r="K57" s="264">
        <f t="shared" si="21"/>
        <v>0</v>
      </c>
      <c r="L57" s="264">
        <f t="shared" si="21"/>
        <v>0</v>
      </c>
      <c r="M57" s="264">
        <f t="shared" si="21"/>
        <v>1</v>
      </c>
      <c r="N57" s="264">
        <f t="shared" si="21"/>
        <v>0</v>
      </c>
      <c r="O57" s="264">
        <f t="shared" si="21"/>
        <v>0</v>
      </c>
      <c r="P57" s="264">
        <f t="shared" si="21"/>
        <v>0</v>
      </c>
      <c r="Q57" s="264">
        <f t="shared" si="21"/>
        <v>0</v>
      </c>
      <c r="R57" s="267">
        <f t="shared" si="21"/>
        <v>0</v>
      </c>
    </row>
    <row r="58" spans="2:18" x14ac:dyDescent="0.3">
      <c r="B58" s="283"/>
      <c r="C58" s="270" t="s">
        <v>362</v>
      </c>
      <c r="D58" s="271"/>
      <c r="E58" s="271"/>
      <c r="F58" s="271"/>
      <c r="G58" s="271"/>
      <c r="H58" s="272"/>
      <c r="I58" s="264">
        <f t="shared" ref="I58:R58" si="22">IFERROR(I44/I50,0)</f>
        <v>0</v>
      </c>
      <c r="J58" s="264">
        <f t="shared" si="22"/>
        <v>0</v>
      </c>
      <c r="K58" s="264">
        <f t="shared" si="22"/>
        <v>0</v>
      </c>
      <c r="L58" s="264">
        <f t="shared" si="22"/>
        <v>0</v>
      </c>
      <c r="M58" s="264">
        <f t="shared" si="22"/>
        <v>0</v>
      </c>
      <c r="N58" s="264">
        <f t="shared" si="22"/>
        <v>0</v>
      </c>
      <c r="O58" s="264">
        <f t="shared" si="22"/>
        <v>0</v>
      </c>
      <c r="P58" s="264">
        <f t="shared" si="22"/>
        <v>0</v>
      </c>
      <c r="Q58" s="264">
        <f t="shared" si="22"/>
        <v>0</v>
      </c>
      <c r="R58" s="267">
        <f t="shared" si="22"/>
        <v>0</v>
      </c>
    </row>
    <row r="59" spans="2:18" x14ac:dyDescent="0.3">
      <c r="B59" s="283"/>
      <c r="C59" s="270" t="s">
        <v>363</v>
      </c>
      <c r="D59" s="271"/>
      <c r="E59" s="271"/>
      <c r="F59" s="271"/>
      <c r="G59" s="271"/>
      <c r="H59" s="272"/>
      <c r="I59" s="264">
        <f t="shared" ref="I59:R59" si="23">IFERROR(I45/I51,0)</f>
        <v>0</v>
      </c>
      <c r="J59" s="264">
        <f t="shared" si="23"/>
        <v>0</v>
      </c>
      <c r="K59" s="264">
        <f t="shared" si="23"/>
        <v>0</v>
      </c>
      <c r="L59" s="264">
        <f t="shared" si="23"/>
        <v>0</v>
      </c>
      <c r="M59" s="264">
        <f t="shared" si="23"/>
        <v>0</v>
      </c>
      <c r="N59" s="264">
        <f t="shared" si="23"/>
        <v>0</v>
      </c>
      <c r="O59" s="264">
        <f t="shared" si="23"/>
        <v>0</v>
      </c>
      <c r="P59" s="264">
        <f t="shared" si="23"/>
        <v>0</v>
      </c>
      <c r="Q59" s="264">
        <f t="shared" si="23"/>
        <v>0</v>
      </c>
      <c r="R59" s="267">
        <f t="shared" si="23"/>
        <v>0</v>
      </c>
    </row>
    <row r="60" spans="2:18" ht="17.25" thickBot="1" x14ac:dyDescent="0.35">
      <c r="B60" s="284"/>
      <c r="C60" s="294" t="s">
        <v>364</v>
      </c>
      <c r="D60" s="295"/>
      <c r="E60" s="295"/>
      <c r="F60" s="295"/>
      <c r="G60" s="295"/>
      <c r="H60" s="296"/>
      <c r="I60" s="265">
        <f t="shared" ref="I60:R60" si="24">IFERROR(I46/I52,0)</f>
        <v>0</v>
      </c>
      <c r="J60" s="265">
        <f t="shared" si="24"/>
        <v>0</v>
      </c>
      <c r="K60" s="265">
        <f t="shared" si="24"/>
        <v>0</v>
      </c>
      <c r="L60" s="265">
        <f t="shared" si="24"/>
        <v>0</v>
      </c>
      <c r="M60" s="265">
        <f t="shared" si="24"/>
        <v>0</v>
      </c>
      <c r="N60" s="265">
        <f t="shared" si="24"/>
        <v>0</v>
      </c>
      <c r="O60" s="265">
        <f t="shared" si="24"/>
        <v>0</v>
      </c>
      <c r="P60" s="265">
        <f t="shared" si="24"/>
        <v>0</v>
      </c>
      <c r="Q60" s="265">
        <f t="shared" si="24"/>
        <v>0</v>
      </c>
      <c r="R60" s="268">
        <f t="shared" si="24"/>
        <v>0</v>
      </c>
    </row>
    <row r="61" spans="2:18" ht="17.25" thickBot="1" x14ac:dyDescent="0.35">
      <c r="B61" s="288" t="s">
        <v>9</v>
      </c>
      <c r="C61" s="297" t="s">
        <v>108</v>
      </c>
      <c r="D61" s="298"/>
      <c r="E61" s="298"/>
      <c r="F61" s="298"/>
      <c r="G61" s="298"/>
      <c r="H61" s="299"/>
      <c r="I61" s="176"/>
      <c r="J61" s="176"/>
      <c r="K61" s="176"/>
      <c r="L61" s="176"/>
      <c r="M61" s="176">
        <f t="shared" ref="M61" si="25">M64/M63</f>
        <v>1</v>
      </c>
      <c r="N61" s="176"/>
      <c r="O61" s="176"/>
      <c r="P61" s="176"/>
      <c r="Q61" s="176"/>
      <c r="R61" s="255"/>
    </row>
    <row r="62" spans="2:18" x14ac:dyDescent="0.3">
      <c r="B62" s="289"/>
      <c r="C62" s="297" t="s">
        <v>43</v>
      </c>
      <c r="D62" s="298"/>
      <c r="E62" s="298"/>
      <c r="F62" s="298"/>
      <c r="G62" s="298"/>
      <c r="H62" s="299"/>
      <c r="I62" s="180"/>
      <c r="J62" s="180"/>
      <c r="K62" s="180"/>
      <c r="L62" s="180"/>
      <c r="M62" s="180">
        <f t="shared" ref="M62" si="26">M65/M63</f>
        <v>1</v>
      </c>
      <c r="N62" s="180"/>
      <c r="O62" s="180"/>
      <c r="P62" s="180"/>
      <c r="Q62" s="180"/>
      <c r="R62" s="256"/>
    </row>
    <row r="63" spans="2:18" x14ac:dyDescent="0.3">
      <c r="B63" s="289"/>
      <c r="C63" s="270" t="s">
        <v>65</v>
      </c>
      <c r="D63" s="271"/>
      <c r="E63" s="271"/>
      <c r="F63" s="271"/>
      <c r="G63" s="271"/>
      <c r="H63" s="272"/>
      <c r="I63" s="52">
        <v>0</v>
      </c>
      <c r="J63" s="52">
        <v>0</v>
      </c>
      <c r="K63" s="52">
        <v>0</v>
      </c>
      <c r="L63" s="52">
        <v>0</v>
      </c>
      <c r="M63" s="52">
        <v>1</v>
      </c>
      <c r="N63" s="52">
        <v>0</v>
      </c>
      <c r="O63" s="52">
        <v>0</v>
      </c>
      <c r="P63" s="52">
        <v>0</v>
      </c>
      <c r="Q63" s="52">
        <v>0</v>
      </c>
      <c r="R63" s="254"/>
    </row>
    <row r="64" spans="2:18" x14ac:dyDescent="0.3">
      <c r="B64" s="289"/>
      <c r="C64" s="300" t="s">
        <v>27</v>
      </c>
      <c r="D64" s="301"/>
      <c r="E64" s="301"/>
      <c r="F64" s="301"/>
      <c r="G64" s="301"/>
      <c r="H64" s="302"/>
      <c r="I64" s="52">
        <v>0</v>
      </c>
      <c r="J64" s="52">
        <v>0</v>
      </c>
      <c r="K64" s="52">
        <v>0</v>
      </c>
      <c r="L64" s="52">
        <v>0</v>
      </c>
      <c r="M64" s="52">
        <v>1</v>
      </c>
      <c r="N64" s="52">
        <v>0</v>
      </c>
      <c r="O64" s="52">
        <v>0</v>
      </c>
      <c r="P64" s="52">
        <v>0</v>
      </c>
      <c r="Q64" s="52">
        <v>0</v>
      </c>
      <c r="R64" s="254"/>
    </row>
    <row r="65" spans="2:18" x14ac:dyDescent="0.3">
      <c r="B65" s="289"/>
      <c r="C65" s="273" t="s">
        <v>28</v>
      </c>
      <c r="D65" s="274"/>
      <c r="E65" s="274"/>
      <c r="F65" s="274"/>
      <c r="G65" s="274"/>
      <c r="H65" s="275"/>
      <c r="I65" s="184">
        <v>0</v>
      </c>
      <c r="J65" s="184">
        <v>0</v>
      </c>
      <c r="K65" s="184">
        <v>0</v>
      </c>
      <c r="L65" s="184">
        <v>0</v>
      </c>
      <c r="M65" s="184">
        <v>1</v>
      </c>
      <c r="N65" s="184">
        <v>0</v>
      </c>
      <c r="O65" s="184">
        <v>0</v>
      </c>
      <c r="P65" s="184">
        <v>0</v>
      </c>
      <c r="Q65" s="184">
        <v>0</v>
      </c>
      <c r="R65" s="257"/>
    </row>
    <row r="66" spans="2:18" x14ac:dyDescent="0.3">
      <c r="B66" s="289"/>
      <c r="C66" s="276" t="s">
        <v>10</v>
      </c>
      <c r="D66" s="277"/>
      <c r="E66" s="277"/>
      <c r="F66" s="277"/>
      <c r="G66" s="277"/>
      <c r="H66" s="278"/>
      <c r="I66" s="188"/>
      <c r="J66" s="188"/>
      <c r="K66" s="188"/>
      <c r="L66" s="188"/>
      <c r="M66" s="188">
        <f t="shared" ref="M66" si="27">M69/M68</f>
        <v>0</v>
      </c>
      <c r="N66" s="188"/>
      <c r="O66" s="188"/>
      <c r="P66" s="188"/>
      <c r="Q66" s="188"/>
      <c r="R66" s="258"/>
    </row>
    <row r="67" spans="2:18" x14ac:dyDescent="0.3">
      <c r="B67" s="289"/>
      <c r="C67" s="291" t="s">
        <v>11</v>
      </c>
      <c r="D67" s="292"/>
      <c r="E67" s="292"/>
      <c r="F67" s="292"/>
      <c r="G67" s="292"/>
      <c r="H67" s="293"/>
      <c r="I67" s="192"/>
      <c r="J67" s="192"/>
      <c r="K67" s="192"/>
      <c r="L67" s="192"/>
      <c r="M67" s="192">
        <f t="shared" ref="M67" si="28">M70/M68</f>
        <v>0</v>
      </c>
      <c r="N67" s="192"/>
      <c r="O67" s="192"/>
      <c r="P67" s="192"/>
      <c r="Q67" s="192"/>
      <c r="R67" s="259"/>
    </row>
    <row r="68" spans="2:18" x14ac:dyDescent="0.3">
      <c r="B68" s="289"/>
      <c r="C68" s="270" t="s">
        <v>65</v>
      </c>
      <c r="D68" s="271"/>
      <c r="E68" s="271"/>
      <c r="F68" s="271"/>
      <c r="G68" s="271"/>
      <c r="H68" s="272"/>
      <c r="I68" s="52">
        <v>0</v>
      </c>
      <c r="J68" s="52">
        <v>0</v>
      </c>
      <c r="K68" s="52">
        <v>0</v>
      </c>
      <c r="L68" s="52">
        <v>0</v>
      </c>
      <c r="M68" s="52">
        <v>1</v>
      </c>
      <c r="N68" s="52">
        <v>0</v>
      </c>
      <c r="O68" s="52">
        <v>0</v>
      </c>
      <c r="P68" s="52">
        <v>0</v>
      </c>
      <c r="Q68" s="52">
        <v>0</v>
      </c>
      <c r="R68" s="254"/>
    </row>
    <row r="69" spans="2:18" x14ac:dyDescent="0.3">
      <c r="B69" s="289"/>
      <c r="C69" s="270" t="s">
        <v>21</v>
      </c>
      <c r="D69" s="271"/>
      <c r="E69" s="271"/>
      <c r="F69" s="271"/>
      <c r="G69" s="271"/>
      <c r="H69" s="272"/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254"/>
    </row>
    <row r="70" spans="2:18" ht="17.25" thickBot="1" x14ac:dyDescent="0.35">
      <c r="B70" s="290"/>
      <c r="C70" s="2" t="s">
        <v>22</v>
      </c>
      <c r="D70" s="3"/>
      <c r="E70" s="3"/>
      <c r="F70" s="3"/>
      <c r="G70" s="3"/>
      <c r="H70" s="193"/>
      <c r="I70" s="197">
        <v>0</v>
      </c>
      <c r="J70" s="197">
        <v>0</v>
      </c>
      <c r="K70" s="197">
        <v>0</v>
      </c>
      <c r="L70" s="197">
        <v>0</v>
      </c>
      <c r="M70" s="197">
        <v>0</v>
      </c>
      <c r="N70" s="197">
        <v>0</v>
      </c>
      <c r="O70" s="197">
        <v>0</v>
      </c>
      <c r="P70" s="197">
        <v>0</v>
      </c>
      <c r="Q70" s="197">
        <v>0</v>
      </c>
      <c r="R70" s="260"/>
    </row>
  </sheetData>
  <mergeCells count="64">
    <mergeCell ref="C8:H8"/>
    <mergeCell ref="C18:H18"/>
    <mergeCell ref="B4:B23"/>
    <mergeCell ref="C4:H4"/>
    <mergeCell ref="C5:H5"/>
    <mergeCell ref="C9:H9"/>
    <mergeCell ref="C6:H6"/>
    <mergeCell ref="C7:H7"/>
    <mergeCell ref="C10:H10"/>
    <mergeCell ref="C14:H14"/>
    <mergeCell ref="C19:H19"/>
    <mergeCell ref="C23:H23"/>
    <mergeCell ref="C20:H20"/>
    <mergeCell ref="C21:H21"/>
    <mergeCell ref="C22:H22"/>
    <mergeCell ref="C15:H15"/>
    <mergeCell ref="C17:H17"/>
    <mergeCell ref="C49:H49"/>
    <mergeCell ref="C32:H32"/>
    <mergeCell ref="C16:H16"/>
    <mergeCell ref="B2:H2"/>
    <mergeCell ref="B24:B33"/>
    <mergeCell ref="C24:H24"/>
    <mergeCell ref="C25:H25"/>
    <mergeCell ref="C26:H26"/>
    <mergeCell ref="C27:H27"/>
    <mergeCell ref="C28:H28"/>
    <mergeCell ref="C29:H29"/>
    <mergeCell ref="C30:H30"/>
    <mergeCell ref="C31:H31"/>
    <mergeCell ref="C11:H11"/>
    <mergeCell ref="C12:H12"/>
    <mergeCell ref="C13:H13"/>
    <mergeCell ref="C44:H44"/>
    <mergeCell ref="C45:H45"/>
    <mergeCell ref="C46:H46"/>
    <mergeCell ref="C47:H47"/>
    <mergeCell ref="C48:H48"/>
    <mergeCell ref="C61:H61"/>
    <mergeCell ref="C62:H62"/>
    <mergeCell ref="C63:H63"/>
    <mergeCell ref="C64:H64"/>
    <mergeCell ref="C50:H50"/>
    <mergeCell ref="C51:H51"/>
    <mergeCell ref="C52:H52"/>
    <mergeCell ref="C53:H53"/>
    <mergeCell ref="C54:H54"/>
    <mergeCell ref="C55:H55"/>
    <mergeCell ref="C69:H69"/>
    <mergeCell ref="C65:H65"/>
    <mergeCell ref="C66:H66"/>
    <mergeCell ref="B39:H39"/>
    <mergeCell ref="B41:B60"/>
    <mergeCell ref="C41:H41"/>
    <mergeCell ref="C42:H42"/>
    <mergeCell ref="C43:H43"/>
    <mergeCell ref="B61:B70"/>
    <mergeCell ref="C67:H67"/>
    <mergeCell ref="C68:H68"/>
    <mergeCell ref="C56:H56"/>
    <mergeCell ref="C57:H57"/>
    <mergeCell ref="C58:H58"/>
    <mergeCell ref="C59:H59"/>
    <mergeCell ref="C60:H60"/>
  </mergeCells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D11E70-A14A-4425-B961-579A2060C05E}">
  <sheetPr codeName="Sheet1"/>
  <dimension ref="A1:Z311"/>
  <sheetViews>
    <sheetView showGridLines="0" topLeftCell="A148" zoomScale="85" zoomScaleNormal="85" workbookViewId="0">
      <selection activeCell="B181" sqref="B181:J190"/>
    </sheetView>
  </sheetViews>
  <sheetFormatPr defaultColWidth="8.75" defaultRowHeight="14.25" x14ac:dyDescent="0.3"/>
  <cols>
    <col min="1" max="1" width="3.375" style="1" customWidth="1"/>
    <col min="2" max="2" width="12.125" style="1" customWidth="1"/>
    <col min="3" max="4" width="8.75" style="1"/>
    <col min="5" max="5" width="18.25" style="1" customWidth="1"/>
    <col min="6" max="6" width="10.25" style="1" bestFit="1" customWidth="1"/>
    <col min="7" max="8" width="8.875" style="1" bestFit="1" customWidth="1"/>
    <col min="9" max="20" width="13.625" style="1" customWidth="1"/>
    <col min="21" max="16384" width="8.75" style="1"/>
  </cols>
  <sheetData>
    <row r="1" spans="2:21" ht="15.75" customHeight="1" x14ac:dyDescent="0.3"/>
    <row r="2" spans="2:21" ht="20.25" x14ac:dyDescent="0.3">
      <c r="B2" s="7" t="s">
        <v>44</v>
      </c>
      <c r="C2" s="7"/>
      <c r="D2" s="7"/>
      <c r="E2" s="7"/>
      <c r="F2" s="7"/>
    </row>
    <row r="3" spans="2:21" x14ac:dyDescent="0.3">
      <c r="B3" s="8" t="s">
        <v>109</v>
      </c>
    </row>
    <row r="4" spans="2:21" x14ac:dyDescent="0.3">
      <c r="B4" s="9" t="s">
        <v>273</v>
      </c>
    </row>
    <row r="5" spans="2:21" x14ac:dyDescent="0.3">
      <c r="B5" s="9" t="s">
        <v>37</v>
      </c>
    </row>
    <row r="6" spans="2:21" x14ac:dyDescent="0.3">
      <c r="B6" s="9" t="s">
        <v>38</v>
      </c>
    </row>
    <row r="7" spans="2:21" x14ac:dyDescent="0.3">
      <c r="B7" s="9" t="s">
        <v>39</v>
      </c>
    </row>
    <row r="8" spans="2:21" ht="8.1" customHeight="1" x14ac:dyDescent="0.3">
      <c r="H8" s="10"/>
      <c r="J8" s="8"/>
      <c r="K8" s="11"/>
      <c r="L8" s="12"/>
      <c r="P8" s="8"/>
      <c r="Q8" s="8"/>
      <c r="R8" s="8"/>
      <c r="S8" s="8"/>
      <c r="T8" s="8"/>
      <c r="U8" s="8"/>
    </row>
    <row r="9" spans="2:21" ht="18" customHeight="1" x14ac:dyDescent="0.3">
      <c r="M9" s="8"/>
      <c r="N9" s="8"/>
      <c r="O9" s="8"/>
      <c r="P9" s="8"/>
      <c r="Q9" s="8"/>
      <c r="R9" s="8"/>
      <c r="S9" s="8"/>
    </row>
    <row r="10" spans="2:21" x14ac:dyDescent="0.3">
      <c r="M10" s="8"/>
      <c r="N10" s="8"/>
      <c r="O10" s="8"/>
      <c r="P10" s="8"/>
      <c r="Q10" s="8"/>
      <c r="R10" s="8"/>
      <c r="S10" s="8"/>
    </row>
    <row r="11" spans="2:21" x14ac:dyDescent="0.3">
      <c r="M11" s="8"/>
      <c r="N11" s="8"/>
      <c r="O11" s="8"/>
      <c r="P11" s="8"/>
      <c r="Q11" s="8"/>
      <c r="R11" s="8"/>
      <c r="S11" s="8"/>
    </row>
    <row r="12" spans="2:21" x14ac:dyDescent="0.3">
      <c r="M12" s="8"/>
      <c r="N12" s="8"/>
      <c r="O12" s="8"/>
      <c r="P12" s="8"/>
      <c r="Q12" s="8"/>
      <c r="R12" s="8"/>
      <c r="S12" s="8"/>
    </row>
    <row r="13" spans="2:21" ht="17.45" customHeight="1" x14ac:dyDescent="0.3">
      <c r="M13" s="8"/>
      <c r="N13" s="8"/>
      <c r="O13" s="8"/>
      <c r="P13" s="8"/>
      <c r="Q13" s="8"/>
      <c r="R13" s="8"/>
      <c r="S13" s="8"/>
    </row>
    <row r="14" spans="2:21" ht="17.45" customHeight="1" x14ac:dyDescent="0.3">
      <c r="M14" s="8"/>
      <c r="N14" s="8"/>
      <c r="O14" s="8"/>
      <c r="P14" s="8"/>
      <c r="Q14" s="8"/>
      <c r="R14" s="8"/>
      <c r="S14" s="8"/>
    </row>
    <row r="15" spans="2:21" x14ac:dyDescent="0.3">
      <c r="M15" s="8"/>
      <c r="N15" s="8"/>
      <c r="O15" s="8"/>
      <c r="P15" s="8"/>
      <c r="Q15" s="8"/>
      <c r="R15" s="8"/>
      <c r="S15" s="8"/>
    </row>
    <row r="16" spans="2:21" ht="17.45" customHeight="1" x14ac:dyDescent="0.3">
      <c r="M16" s="8"/>
      <c r="N16" s="8"/>
      <c r="O16" s="8"/>
      <c r="P16" s="8"/>
      <c r="Q16" s="8"/>
      <c r="R16" s="8"/>
      <c r="S16" s="8"/>
    </row>
    <row r="17" spans="1:26" ht="17.45" customHeight="1" x14ac:dyDescent="0.3">
      <c r="M17" s="8"/>
      <c r="N17" s="8"/>
      <c r="O17" s="8"/>
      <c r="P17" s="8"/>
      <c r="Q17" s="8"/>
      <c r="R17" s="8"/>
      <c r="S17" s="8"/>
    </row>
    <row r="18" spans="1:26" ht="18" customHeight="1" x14ac:dyDescent="0.3">
      <c r="I18" s="1" t="s">
        <v>333</v>
      </c>
      <c r="M18" s="8"/>
      <c r="N18" s="8"/>
      <c r="O18" s="8"/>
      <c r="P18" s="8"/>
      <c r="Q18" s="8"/>
      <c r="R18" s="8"/>
      <c r="S18" s="8"/>
    </row>
    <row r="19" spans="1:26" ht="18" customHeight="1" x14ac:dyDescent="0.3">
      <c r="A19" s="209"/>
      <c r="B19" s="209"/>
      <c r="C19" s="209"/>
      <c r="D19" s="209"/>
      <c r="E19" s="209"/>
      <c r="F19" s="210"/>
      <c r="G19" s="211"/>
      <c r="H19" s="212"/>
      <c r="I19" s="38"/>
      <c r="J19" s="212"/>
      <c r="O19" s="8"/>
      <c r="P19" s="8"/>
      <c r="Q19" s="8"/>
      <c r="R19" s="8"/>
      <c r="S19" s="8"/>
      <c r="T19" s="8"/>
      <c r="U19" s="8"/>
    </row>
    <row r="20" spans="1:26" ht="18" customHeight="1" x14ac:dyDescent="0.3">
      <c r="A20" s="209"/>
      <c r="B20" s="43" t="s">
        <v>162</v>
      </c>
      <c r="C20" s="209"/>
      <c r="D20" s="209"/>
      <c r="E20" s="209"/>
      <c r="F20" s="210"/>
      <c r="G20" s="211"/>
      <c r="H20" s="212"/>
      <c r="I20" s="38"/>
      <c r="J20" s="212"/>
      <c r="O20" s="8"/>
      <c r="P20" s="8"/>
      <c r="Q20" s="8"/>
      <c r="R20" s="8"/>
      <c r="S20" s="8"/>
      <c r="T20" s="8"/>
      <c r="U20" s="8"/>
    </row>
    <row r="21" spans="1:26" x14ac:dyDescent="0.3">
      <c r="A21" s="209"/>
      <c r="B21" s="1" t="s">
        <v>163</v>
      </c>
      <c r="C21" s="1" t="s">
        <v>356</v>
      </c>
    </row>
    <row r="22" spans="1:26" x14ac:dyDescent="0.3">
      <c r="B22" s="1" t="s">
        <v>164</v>
      </c>
      <c r="C22" s="1" t="s">
        <v>334</v>
      </c>
    </row>
    <row r="23" spans="1:26" x14ac:dyDescent="0.3">
      <c r="B23" s="1" t="s">
        <v>165</v>
      </c>
      <c r="C23" s="1" t="s">
        <v>353</v>
      </c>
    </row>
    <row r="27" spans="1:26" x14ac:dyDescent="0.3">
      <c r="R27" s="44"/>
    </row>
    <row r="28" spans="1:26" x14ac:dyDescent="0.3">
      <c r="R28" s="44"/>
    </row>
    <row r="29" spans="1:26" x14ac:dyDescent="0.3">
      <c r="R29" s="44"/>
      <c r="Z29" s="44">
        <f>(101-412)/101</f>
        <v>-3.0792079207920793</v>
      </c>
    </row>
    <row r="30" spans="1:26" x14ac:dyDescent="0.3">
      <c r="R30" s="44"/>
    </row>
    <row r="31" spans="1:26" x14ac:dyDescent="0.3">
      <c r="R31" s="44"/>
    </row>
    <row r="32" spans="1:26" x14ac:dyDescent="0.3">
      <c r="R32" s="44"/>
    </row>
    <row r="33" spans="18:18" x14ac:dyDescent="0.3">
      <c r="R33" s="44"/>
    </row>
    <row r="34" spans="18:18" x14ac:dyDescent="0.3">
      <c r="R34" s="44"/>
    </row>
    <row r="35" spans="18:18" x14ac:dyDescent="0.3">
      <c r="R35" s="44"/>
    </row>
    <row r="36" spans="18:18" x14ac:dyDescent="0.3">
      <c r="R36" s="44"/>
    </row>
    <row r="37" spans="18:18" x14ac:dyDescent="0.3">
      <c r="R37" s="44"/>
    </row>
    <row r="38" spans="18:18" x14ac:dyDescent="0.3">
      <c r="R38" s="44"/>
    </row>
    <row r="39" spans="18:18" x14ac:dyDescent="0.3">
      <c r="R39" s="44"/>
    </row>
    <row r="40" spans="18:18" x14ac:dyDescent="0.3">
      <c r="R40" s="44"/>
    </row>
    <row r="41" spans="18:18" x14ac:dyDescent="0.3">
      <c r="R41" s="44"/>
    </row>
    <row r="42" spans="18:18" x14ac:dyDescent="0.3">
      <c r="R42" s="44"/>
    </row>
    <row r="43" spans="18:18" x14ac:dyDescent="0.3">
      <c r="R43" s="44"/>
    </row>
    <row r="44" spans="18:18" x14ac:dyDescent="0.3">
      <c r="R44" s="44"/>
    </row>
    <row r="45" spans="18:18" x14ac:dyDescent="0.3">
      <c r="R45" s="44"/>
    </row>
    <row r="46" spans="18:18" x14ac:dyDescent="0.3">
      <c r="R46" s="44"/>
    </row>
    <row r="47" spans="18:18" x14ac:dyDescent="0.3">
      <c r="R47" s="44"/>
    </row>
    <row r="48" spans="18:18" x14ac:dyDescent="0.3">
      <c r="R48" s="44"/>
    </row>
    <row r="49" spans="18:18" x14ac:dyDescent="0.3">
      <c r="R49" s="44"/>
    </row>
    <row r="50" spans="18:18" x14ac:dyDescent="0.3">
      <c r="R50" s="44"/>
    </row>
    <row r="51" spans="18:18" x14ac:dyDescent="0.3">
      <c r="R51" s="44"/>
    </row>
    <row r="52" spans="18:18" x14ac:dyDescent="0.3">
      <c r="R52" s="44"/>
    </row>
    <row r="53" spans="18:18" x14ac:dyDescent="0.3">
      <c r="R53" s="44"/>
    </row>
    <row r="54" spans="18:18" x14ac:dyDescent="0.3">
      <c r="R54" s="44"/>
    </row>
    <row r="55" spans="18:18" x14ac:dyDescent="0.3">
      <c r="R55" s="44"/>
    </row>
    <row r="56" spans="18:18" x14ac:dyDescent="0.3">
      <c r="R56" s="44"/>
    </row>
    <row r="57" spans="18:18" x14ac:dyDescent="0.3">
      <c r="R57" s="44"/>
    </row>
    <row r="58" spans="18:18" x14ac:dyDescent="0.3">
      <c r="R58" s="44"/>
    </row>
    <row r="59" spans="18:18" x14ac:dyDescent="0.3">
      <c r="R59" s="44"/>
    </row>
    <row r="60" spans="18:18" x14ac:dyDescent="0.3">
      <c r="R60" s="44"/>
    </row>
    <row r="61" spans="18:18" x14ac:dyDescent="0.3">
      <c r="R61" s="44"/>
    </row>
    <row r="62" spans="18:18" x14ac:dyDescent="0.3">
      <c r="R62" s="44"/>
    </row>
    <row r="63" spans="18:18" x14ac:dyDescent="0.3">
      <c r="R63" s="44"/>
    </row>
    <row r="64" spans="18:18" x14ac:dyDescent="0.3">
      <c r="R64" s="44"/>
    </row>
    <row r="65" spans="2:24" x14ac:dyDescent="0.3">
      <c r="R65" s="44"/>
    </row>
    <row r="66" spans="2:24" x14ac:dyDescent="0.3">
      <c r="R66" s="44"/>
    </row>
    <row r="67" spans="2:24" x14ac:dyDescent="0.3">
      <c r="R67" s="44"/>
    </row>
    <row r="68" spans="2:24" x14ac:dyDescent="0.3">
      <c r="R68" s="44"/>
    </row>
    <row r="69" spans="2:24" x14ac:dyDescent="0.3">
      <c r="R69" s="44"/>
    </row>
    <row r="70" spans="2:24" x14ac:dyDescent="0.3">
      <c r="R70" s="44"/>
    </row>
    <row r="71" spans="2:24" x14ac:dyDescent="0.3">
      <c r="R71" s="44"/>
    </row>
    <row r="72" spans="2:24" x14ac:dyDescent="0.3">
      <c r="R72" s="44"/>
    </row>
    <row r="73" spans="2:24" x14ac:dyDescent="0.3">
      <c r="R73" s="44"/>
    </row>
    <row r="74" spans="2:24" x14ac:dyDescent="0.3">
      <c r="R74" s="44"/>
    </row>
    <row r="75" spans="2:24" x14ac:dyDescent="0.3">
      <c r="R75" s="44"/>
    </row>
    <row r="76" spans="2:24" ht="15" thickBot="1" x14ac:dyDescent="0.35">
      <c r="R76" s="44"/>
    </row>
    <row r="77" spans="2:24" ht="15" thickBot="1" x14ac:dyDescent="0.35">
      <c r="B77" s="279">
        <v>2026</v>
      </c>
      <c r="C77" s="280"/>
      <c r="D77" s="280"/>
      <c r="E77" s="280"/>
      <c r="F77" s="280"/>
      <c r="G77" s="280"/>
      <c r="H77" s="281"/>
      <c r="I77" s="5" t="s">
        <v>46</v>
      </c>
      <c r="J77" s="5" t="s">
        <v>168</v>
      </c>
      <c r="K77" s="5" t="s">
        <v>169</v>
      </c>
      <c r="L77" s="5" t="s">
        <v>51</v>
      </c>
      <c r="M77" s="5" t="s">
        <v>52</v>
      </c>
      <c r="N77" s="5" t="s">
        <v>53</v>
      </c>
      <c r="O77" s="5" t="s">
        <v>54</v>
      </c>
      <c r="P77" s="5" t="s">
        <v>55</v>
      </c>
      <c r="Q77" s="5" t="s">
        <v>56</v>
      </c>
      <c r="R77" s="5" t="s">
        <v>57</v>
      </c>
      <c r="S77" s="5" t="s">
        <v>58</v>
      </c>
      <c r="T77" s="5" t="s">
        <v>59</v>
      </c>
      <c r="U77" s="279" t="s">
        <v>60</v>
      </c>
      <c r="V77" s="281"/>
      <c r="W77" s="279" t="s">
        <v>61</v>
      </c>
      <c r="X77" s="281"/>
    </row>
    <row r="78" spans="2:24" ht="15" thickBot="1" x14ac:dyDescent="0.35">
      <c r="B78" s="421"/>
      <c r="C78" s="421"/>
      <c r="D78" s="421"/>
      <c r="E78" s="421"/>
      <c r="F78" s="421"/>
      <c r="G78" s="421"/>
      <c r="H78" s="421"/>
    </row>
    <row r="79" spans="2:24" x14ac:dyDescent="0.3">
      <c r="B79" s="282" t="s">
        <v>4</v>
      </c>
      <c r="C79" s="285" t="s">
        <v>12</v>
      </c>
      <c r="D79" s="286"/>
      <c r="E79" s="286"/>
      <c r="F79" s="286"/>
      <c r="G79" s="286"/>
      <c r="H79" s="287"/>
      <c r="I79" s="48"/>
      <c r="J79" s="48"/>
      <c r="K79" s="48"/>
      <c r="L79" s="48"/>
      <c r="M79" s="48"/>
      <c r="N79" s="48"/>
      <c r="O79" s="48"/>
      <c r="P79" s="48"/>
      <c r="Q79" s="48"/>
      <c r="R79" s="48"/>
      <c r="S79" s="48"/>
      <c r="T79" s="48"/>
      <c r="U79" s="422"/>
      <c r="V79" s="423"/>
      <c r="W79" s="424"/>
      <c r="X79" s="423"/>
    </row>
    <row r="80" spans="2:24" x14ac:dyDescent="0.3">
      <c r="B80" s="283"/>
      <c r="C80" s="270" t="s">
        <v>48</v>
      </c>
      <c r="D80" s="271"/>
      <c r="E80" s="271"/>
      <c r="F80" s="271"/>
      <c r="G80" s="271"/>
      <c r="H80" s="272"/>
      <c r="I80" s="52">
        <v>11283</v>
      </c>
      <c r="J80" s="52">
        <v>8933</v>
      </c>
      <c r="K80" s="52"/>
      <c r="L80" s="52"/>
      <c r="M80" s="52"/>
      <c r="N80" s="52"/>
      <c r="O80" s="52"/>
      <c r="P80" s="52"/>
      <c r="Q80" s="52"/>
      <c r="R80" s="52"/>
      <c r="S80" s="52"/>
      <c r="T80" s="52"/>
      <c r="U80" s="311">
        <f t="shared" ref="U80:U92" si="0">AVERAGE(I80:T80)</f>
        <v>10108</v>
      </c>
      <c r="V80" s="312"/>
      <c r="W80" s="410">
        <f t="shared" ref="W80:W84" si="1">SUM(I80:T80)</f>
        <v>20216</v>
      </c>
      <c r="X80" s="312"/>
    </row>
    <row r="81" spans="2:24" x14ac:dyDescent="0.3">
      <c r="B81" s="283"/>
      <c r="C81" s="270" t="s">
        <v>275</v>
      </c>
      <c r="D81" s="271"/>
      <c r="E81" s="271"/>
      <c r="F81" s="271"/>
      <c r="G81" s="271"/>
      <c r="H81" s="272"/>
      <c r="I81" s="52">
        <v>448</v>
      </c>
      <c r="J81" s="52">
        <v>379</v>
      </c>
      <c r="K81" s="52"/>
      <c r="L81" s="52"/>
      <c r="M81" s="52"/>
      <c r="N81" s="52"/>
      <c r="O81" s="52"/>
      <c r="P81" s="52"/>
      <c r="Q81" s="52"/>
      <c r="R81" s="52"/>
      <c r="S81" s="52"/>
      <c r="T81" s="52"/>
      <c r="U81" s="311">
        <f t="shared" si="0"/>
        <v>413.5</v>
      </c>
      <c r="V81" s="312"/>
      <c r="W81" s="410">
        <f t="shared" si="1"/>
        <v>827</v>
      </c>
      <c r="X81" s="312"/>
    </row>
    <row r="82" spans="2:24" x14ac:dyDescent="0.3">
      <c r="B82" s="283"/>
      <c r="C82" s="411" t="s">
        <v>0</v>
      </c>
      <c r="D82" s="412"/>
      <c r="E82" s="412"/>
      <c r="F82" s="412"/>
      <c r="G82" s="412"/>
      <c r="H82" s="413"/>
      <c r="I82" s="82"/>
      <c r="J82" s="82"/>
      <c r="K82" s="82"/>
      <c r="L82" s="82"/>
      <c r="M82" s="82"/>
      <c r="N82" s="82"/>
      <c r="O82" s="82"/>
      <c r="P82" s="82"/>
      <c r="Q82" s="82"/>
      <c r="R82" s="82"/>
      <c r="S82" s="82"/>
      <c r="T82" s="82"/>
      <c r="U82" s="414"/>
      <c r="V82" s="415"/>
      <c r="W82" s="416"/>
      <c r="X82" s="415"/>
    </row>
    <row r="83" spans="2:24" x14ac:dyDescent="0.3">
      <c r="B83" s="283"/>
      <c r="C83" s="384" t="s">
        <v>23</v>
      </c>
      <c r="D83" s="385"/>
      <c r="E83" s="385"/>
      <c r="F83" s="385"/>
      <c r="G83" s="385"/>
      <c r="H83" s="386"/>
      <c r="I83" s="219">
        <v>8220</v>
      </c>
      <c r="J83" s="219">
        <v>7127</v>
      </c>
      <c r="K83" s="219"/>
      <c r="L83" s="219"/>
      <c r="M83" s="219"/>
      <c r="N83" s="219"/>
      <c r="O83" s="219"/>
      <c r="P83" s="219"/>
      <c r="Q83" s="219"/>
      <c r="R83" s="219"/>
      <c r="S83" s="219"/>
      <c r="T83" s="219"/>
      <c r="U83" s="441">
        <f t="shared" si="0"/>
        <v>7673.5</v>
      </c>
      <c r="V83" s="442"/>
      <c r="W83" s="443">
        <f t="shared" si="1"/>
        <v>15347</v>
      </c>
      <c r="X83" s="444"/>
    </row>
    <row r="84" spans="2:24" ht="16.5" customHeight="1" x14ac:dyDescent="0.3">
      <c r="B84" s="283"/>
      <c r="C84" s="318" t="s">
        <v>166</v>
      </c>
      <c r="D84" s="319"/>
      <c r="E84" s="319"/>
      <c r="F84" s="319"/>
      <c r="G84" s="319"/>
      <c r="H84" s="320"/>
      <c r="I84" s="220">
        <v>412</v>
      </c>
      <c r="J84" s="220">
        <v>342</v>
      </c>
      <c r="K84" s="220"/>
      <c r="L84" s="220"/>
      <c r="M84" s="220"/>
      <c r="N84" s="220"/>
      <c r="O84" s="220"/>
      <c r="P84" s="220"/>
      <c r="Q84" s="220"/>
      <c r="R84" s="220"/>
      <c r="S84" s="220"/>
      <c r="T84" s="220"/>
      <c r="U84" s="311">
        <f t="shared" si="0"/>
        <v>377</v>
      </c>
      <c r="V84" s="312"/>
      <c r="W84" s="313">
        <f t="shared" si="1"/>
        <v>754</v>
      </c>
      <c r="X84" s="310"/>
    </row>
    <row r="85" spans="2:24" x14ac:dyDescent="0.3">
      <c r="B85" s="283"/>
      <c r="C85" s="270" t="s">
        <v>13</v>
      </c>
      <c r="D85" s="271"/>
      <c r="E85" s="271"/>
      <c r="F85" s="271"/>
      <c r="G85" s="271"/>
      <c r="H85" s="272"/>
      <c r="I85" s="221">
        <f>I84-I86</f>
        <v>255</v>
      </c>
      <c r="J85" s="221">
        <f>J84-J86</f>
        <v>214</v>
      </c>
      <c r="K85" s="221"/>
      <c r="L85" s="221"/>
      <c r="M85" s="221"/>
      <c r="N85" s="221"/>
      <c r="O85" s="221"/>
      <c r="P85" s="221"/>
      <c r="Q85" s="221"/>
      <c r="R85" s="221"/>
      <c r="S85" s="221"/>
      <c r="T85" s="221"/>
      <c r="U85" s="311">
        <f t="shared" si="0"/>
        <v>234.5</v>
      </c>
      <c r="V85" s="312"/>
      <c r="W85" s="410">
        <f>W84-W86</f>
        <v>469</v>
      </c>
      <c r="X85" s="312"/>
    </row>
    <row r="86" spans="2:24" x14ac:dyDescent="0.3">
      <c r="B86" s="283"/>
      <c r="C86" s="270" t="s">
        <v>14</v>
      </c>
      <c r="D86" s="271"/>
      <c r="E86" s="271"/>
      <c r="F86" s="271"/>
      <c r="G86" s="271"/>
      <c r="H86" s="272"/>
      <c r="I86" s="52">
        <v>157</v>
      </c>
      <c r="J86" s="52">
        <v>128</v>
      </c>
      <c r="K86" s="52"/>
      <c r="L86" s="52"/>
      <c r="M86" s="52"/>
      <c r="N86" s="52"/>
      <c r="O86" s="52"/>
      <c r="P86" s="52"/>
      <c r="Q86" s="52"/>
      <c r="R86" s="52"/>
      <c r="S86" s="52"/>
      <c r="T86" s="52"/>
      <c r="U86" s="311">
        <f t="shared" si="0"/>
        <v>142.5</v>
      </c>
      <c r="V86" s="312"/>
      <c r="W86" s="313">
        <f t="shared" ref="W86:W92" si="2">SUM(I86:T86)</f>
        <v>285</v>
      </c>
      <c r="X86" s="310"/>
    </row>
    <row r="87" spans="2:24" x14ac:dyDescent="0.3">
      <c r="B87" s="283"/>
      <c r="C87" s="300" t="s">
        <v>5</v>
      </c>
      <c r="D87" s="301"/>
      <c r="E87" s="301"/>
      <c r="F87" s="301"/>
      <c r="G87" s="301"/>
      <c r="H87" s="302"/>
      <c r="I87" s="136">
        <v>46</v>
      </c>
      <c r="J87" s="136">
        <v>36</v>
      </c>
      <c r="K87" s="136"/>
      <c r="L87" s="136"/>
      <c r="M87" s="136"/>
      <c r="N87" s="136"/>
      <c r="O87" s="136"/>
      <c r="P87" s="136"/>
      <c r="Q87" s="136"/>
      <c r="R87" s="136"/>
      <c r="S87" s="136"/>
      <c r="T87" s="136"/>
      <c r="U87" s="311">
        <f t="shared" si="0"/>
        <v>41</v>
      </c>
      <c r="V87" s="312"/>
      <c r="W87" s="313">
        <f t="shared" si="2"/>
        <v>82</v>
      </c>
      <c r="X87" s="310"/>
    </row>
    <row r="88" spans="2:24" x14ac:dyDescent="0.3">
      <c r="B88" s="283"/>
      <c r="C88" s="363" t="s">
        <v>49</v>
      </c>
      <c r="D88" s="364"/>
      <c r="E88" s="364"/>
      <c r="F88" s="364"/>
      <c r="G88" s="364"/>
      <c r="H88" s="365"/>
      <c r="I88" s="140">
        <f>I84-I85-I87</f>
        <v>111</v>
      </c>
      <c r="J88" s="140">
        <f>J84-J85-J87</f>
        <v>92</v>
      </c>
      <c r="K88" s="140"/>
      <c r="L88" s="140"/>
      <c r="M88" s="140"/>
      <c r="N88" s="140"/>
      <c r="O88" s="140"/>
      <c r="P88" s="140"/>
      <c r="Q88" s="140"/>
      <c r="R88" s="140"/>
      <c r="S88" s="140"/>
      <c r="T88" s="140"/>
      <c r="U88" s="390">
        <f t="shared" si="0"/>
        <v>101.5</v>
      </c>
      <c r="V88" s="391"/>
      <c r="W88" s="429">
        <f t="shared" si="2"/>
        <v>203</v>
      </c>
      <c r="X88" s="315"/>
    </row>
    <row r="89" spans="2:24" x14ac:dyDescent="0.3">
      <c r="B89" s="283"/>
      <c r="C89" s="411" t="s">
        <v>107</v>
      </c>
      <c r="D89" s="412"/>
      <c r="E89" s="412"/>
      <c r="F89" s="412"/>
      <c r="G89" s="412"/>
      <c r="H89" s="413"/>
      <c r="I89" s="82">
        <v>308</v>
      </c>
      <c r="J89" s="82">
        <v>251</v>
      </c>
      <c r="K89" s="82"/>
      <c r="L89" s="82"/>
      <c r="M89" s="82"/>
      <c r="N89" s="82"/>
      <c r="O89" s="82"/>
      <c r="P89" s="82"/>
      <c r="Q89" s="82"/>
      <c r="R89" s="82"/>
      <c r="S89" s="82"/>
      <c r="T89" s="82"/>
      <c r="U89" s="414">
        <f t="shared" si="0"/>
        <v>279.5</v>
      </c>
      <c r="V89" s="415"/>
      <c r="W89" s="416">
        <f t="shared" si="2"/>
        <v>559</v>
      </c>
      <c r="X89" s="415"/>
    </row>
    <row r="90" spans="2:24" x14ac:dyDescent="0.3">
      <c r="B90" s="283"/>
      <c r="C90" s="395" t="s">
        <v>1</v>
      </c>
      <c r="D90" s="396"/>
      <c r="E90" s="396"/>
      <c r="F90" s="396"/>
      <c r="G90" s="396"/>
      <c r="H90" s="397"/>
      <c r="I90" s="86"/>
      <c r="J90" s="86"/>
      <c r="K90" s="86"/>
      <c r="L90" s="86"/>
      <c r="M90" s="86"/>
      <c r="N90" s="86"/>
      <c r="O90" s="86"/>
      <c r="P90" s="86"/>
      <c r="Q90" s="86"/>
      <c r="R90" s="86"/>
      <c r="S90" s="86"/>
      <c r="T90" s="86"/>
      <c r="U90" s="417"/>
      <c r="V90" s="418"/>
      <c r="W90" s="419"/>
      <c r="X90" s="420"/>
    </row>
    <row r="91" spans="2:24" x14ac:dyDescent="0.3">
      <c r="B91" s="283"/>
      <c r="C91" s="347" t="s">
        <v>23</v>
      </c>
      <c r="D91" s="348"/>
      <c r="E91" s="348"/>
      <c r="F91" s="348"/>
      <c r="G91" s="348"/>
      <c r="H91" s="349"/>
      <c r="I91" s="90">
        <v>4863</v>
      </c>
      <c r="J91" s="90">
        <v>4695</v>
      </c>
      <c r="K91" s="90"/>
      <c r="L91" s="90"/>
      <c r="M91" s="90"/>
      <c r="N91" s="90"/>
      <c r="O91" s="90"/>
      <c r="P91" s="90"/>
      <c r="Q91" s="90"/>
      <c r="R91" s="90"/>
      <c r="S91" s="90"/>
      <c r="T91" s="90"/>
      <c r="U91" s="361">
        <f t="shared" si="0"/>
        <v>4779</v>
      </c>
      <c r="V91" s="362"/>
      <c r="W91" s="409">
        <f t="shared" si="2"/>
        <v>9558</v>
      </c>
      <c r="X91" s="362"/>
    </row>
    <row r="92" spans="2:24" x14ac:dyDescent="0.3">
      <c r="B92" s="283"/>
      <c r="C92" s="270" t="s">
        <v>65</v>
      </c>
      <c r="D92" s="271"/>
      <c r="E92" s="271"/>
      <c r="F92" s="271"/>
      <c r="G92" s="271"/>
      <c r="H92" s="272"/>
      <c r="I92" s="52">
        <v>177</v>
      </c>
      <c r="J92" s="52">
        <v>147</v>
      </c>
      <c r="K92" s="52"/>
      <c r="L92" s="52"/>
      <c r="M92" s="52"/>
      <c r="N92" s="52"/>
      <c r="O92" s="52"/>
      <c r="P92" s="52"/>
      <c r="Q92" s="52"/>
      <c r="R92" s="52"/>
      <c r="S92" s="52"/>
      <c r="T92" s="52"/>
      <c r="U92" s="311">
        <f t="shared" si="0"/>
        <v>162</v>
      </c>
      <c r="V92" s="312"/>
      <c r="W92" s="410">
        <f t="shared" si="2"/>
        <v>324</v>
      </c>
      <c r="X92" s="312"/>
    </row>
    <row r="93" spans="2:24" x14ac:dyDescent="0.3">
      <c r="B93" s="283"/>
      <c r="C93" s="306" t="s">
        <v>6</v>
      </c>
      <c r="D93" s="307"/>
      <c r="E93" s="307"/>
      <c r="F93" s="307"/>
      <c r="G93" s="307"/>
      <c r="H93" s="308"/>
      <c r="I93" s="94"/>
      <c r="J93" s="94"/>
      <c r="K93" s="94"/>
      <c r="L93" s="94"/>
      <c r="M93" s="94"/>
      <c r="N93" s="94"/>
      <c r="O93" s="94"/>
      <c r="P93" s="94"/>
      <c r="Q93" s="94"/>
      <c r="R93" s="94"/>
      <c r="S93" s="94"/>
      <c r="T93" s="94"/>
      <c r="U93" s="404"/>
      <c r="V93" s="405"/>
      <c r="W93" s="406"/>
      <c r="X93" s="407"/>
    </row>
    <row r="94" spans="2:24" x14ac:dyDescent="0.3">
      <c r="B94" s="283"/>
      <c r="C94" s="347" t="s">
        <v>23</v>
      </c>
      <c r="D94" s="348"/>
      <c r="E94" s="348"/>
      <c r="F94" s="348"/>
      <c r="G94" s="348"/>
      <c r="H94" s="349"/>
      <c r="I94" s="98">
        <f>I80/I83</f>
        <v>1.3726277372262774</v>
      </c>
      <c r="J94" s="98">
        <f>J80/J83</f>
        <v>1.2534025536691455</v>
      </c>
      <c r="K94" s="98"/>
      <c r="L94" s="98"/>
      <c r="M94" s="98"/>
      <c r="N94" s="98"/>
      <c r="O94" s="98"/>
      <c r="P94" s="98"/>
      <c r="Q94" s="98"/>
      <c r="R94" s="98"/>
      <c r="S94" s="98"/>
      <c r="T94" s="98"/>
      <c r="U94" s="361" t="s">
        <v>62</v>
      </c>
      <c r="V94" s="362"/>
      <c r="W94" s="408">
        <f>SUM(I94:T94)</f>
        <v>2.6260302908954229</v>
      </c>
      <c r="X94" s="351"/>
    </row>
    <row r="95" spans="2:24" x14ac:dyDescent="0.3">
      <c r="B95" s="283"/>
      <c r="C95" s="270" t="s">
        <v>167</v>
      </c>
      <c r="D95" s="271"/>
      <c r="E95" s="271"/>
      <c r="F95" s="271"/>
      <c r="G95" s="271"/>
      <c r="H95" s="272"/>
      <c r="I95" s="100">
        <f>I81/I84</f>
        <v>1.087378640776699</v>
      </c>
      <c r="J95" s="100">
        <f>J81/J84</f>
        <v>1.1081871345029239</v>
      </c>
      <c r="K95" s="100"/>
      <c r="L95" s="100"/>
      <c r="M95" s="100"/>
      <c r="N95" s="100"/>
      <c r="O95" s="100"/>
      <c r="P95" s="100"/>
      <c r="Q95" s="100"/>
      <c r="R95" s="100"/>
      <c r="S95" s="100"/>
      <c r="T95" s="100"/>
      <c r="U95" s="311" t="s">
        <v>62</v>
      </c>
      <c r="V95" s="312"/>
      <c r="W95" s="408">
        <f>SUM(I95:T95)</f>
        <v>2.1955657752796229</v>
      </c>
      <c r="X95" s="351"/>
    </row>
    <row r="96" spans="2:24" s="231" customFormat="1" x14ac:dyDescent="0.3">
      <c r="B96" s="283"/>
      <c r="C96" s="430" t="s">
        <v>106</v>
      </c>
      <c r="D96" s="431"/>
      <c r="E96" s="431"/>
      <c r="F96" s="431"/>
      <c r="G96" s="431"/>
      <c r="H96" s="432"/>
      <c r="I96" s="230">
        <f>I89/I84</f>
        <v>0.74757281553398058</v>
      </c>
      <c r="J96" s="230">
        <f>J89/J84</f>
        <v>0.73391812865497075</v>
      </c>
      <c r="K96" s="230"/>
      <c r="L96" s="230"/>
      <c r="M96" s="230"/>
      <c r="N96" s="230"/>
      <c r="O96" s="230"/>
      <c r="P96" s="230"/>
      <c r="Q96" s="230"/>
      <c r="R96" s="230"/>
      <c r="S96" s="230"/>
      <c r="T96" s="230"/>
      <c r="U96" s="433" t="s">
        <v>62</v>
      </c>
      <c r="V96" s="403"/>
      <c r="W96" s="402">
        <f>W89/W84</f>
        <v>0.74137931034482762</v>
      </c>
      <c r="X96" s="403"/>
    </row>
    <row r="97" spans="2:24" x14ac:dyDescent="0.3">
      <c r="B97" s="283"/>
      <c r="C97" s="291" t="s">
        <v>3</v>
      </c>
      <c r="D97" s="292"/>
      <c r="E97" s="292"/>
      <c r="F97" s="292"/>
      <c r="G97" s="292"/>
      <c r="H97" s="293"/>
      <c r="I97" s="108"/>
      <c r="J97" s="108"/>
      <c r="K97" s="108"/>
      <c r="L97" s="108"/>
      <c r="M97" s="108"/>
      <c r="N97" s="108"/>
      <c r="O97" s="108"/>
      <c r="P97" s="108"/>
      <c r="Q97" s="108"/>
      <c r="R97" s="108"/>
      <c r="S97" s="108"/>
      <c r="T97" s="108"/>
      <c r="U97" s="380"/>
      <c r="V97" s="381"/>
      <c r="W97" s="394"/>
      <c r="X97" s="339"/>
    </row>
    <row r="98" spans="2:24" x14ac:dyDescent="0.3">
      <c r="B98" s="283"/>
      <c r="C98" s="347" t="s">
        <v>23</v>
      </c>
      <c r="D98" s="348"/>
      <c r="E98" s="348"/>
      <c r="F98" s="348"/>
      <c r="G98" s="348"/>
      <c r="H98" s="349"/>
      <c r="I98" s="112">
        <f>I91/I83</f>
        <v>0.59160583941605838</v>
      </c>
      <c r="J98" s="112">
        <f>J91/J83</f>
        <v>0.65876245264487165</v>
      </c>
      <c r="K98" s="112"/>
      <c r="L98" s="112"/>
      <c r="M98" s="112"/>
      <c r="N98" s="112"/>
      <c r="O98" s="112"/>
      <c r="P98" s="112"/>
      <c r="Q98" s="112"/>
      <c r="R98" s="112"/>
      <c r="S98" s="112"/>
      <c r="T98" s="112"/>
      <c r="U98" s="361" t="s">
        <v>62</v>
      </c>
      <c r="V98" s="362"/>
      <c r="W98" s="392">
        <f>W91/W83</f>
        <v>0.62279272822049914</v>
      </c>
      <c r="X98" s="393"/>
    </row>
    <row r="99" spans="2:24" ht="15" thickBot="1" x14ac:dyDescent="0.35">
      <c r="B99" s="284"/>
      <c r="C99" s="294" t="s">
        <v>65</v>
      </c>
      <c r="D99" s="295"/>
      <c r="E99" s="295"/>
      <c r="F99" s="295"/>
      <c r="G99" s="295"/>
      <c r="H99" s="296"/>
      <c r="I99" s="116">
        <f>I92/I84</f>
        <v>0.42961165048543687</v>
      </c>
      <c r="J99" s="116">
        <f>J92/J84</f>
        <v>0.42982456140350878</v>
      </c>
      <c r="K99" s="116"/>
      <c r="L99" s="116"/>
      <c r="M99" s="116"/>
      <c r="N99" s="116"/>
      <c r="O99" s="116"/>
      <c r="P99" s="116"/>
      <c r="Q99" s="116"/>
      <c r="R99" s="116"/>
      <c r="S99" s="116"/>
      <c r="T99" s="116"/>
      <c r="U99" s="366" t="s">
        <v>62</v>
      </c>
      <c r="V99" s="367"/>
      <c r="W99" s="392">
        <f>W92/W84</f>
        <v>0.42970822281167109</v>
      </c>
      <c r="X99" s="393"/>
    </row>
    <row r="100" spans="2:24" x14ac:dyDescent="0.3">
      <c r="B100" s="436" t="s">
        <v>7</v>
      </c>
      <c r="C100" s="303" t="s">
        <v>15</v>
      </c>
      <c r="D100" s="304"/>
      <c r="E100" s="304"/>
      <c r="F100" s="304"/>
      <c r="G100" s="304"/>
      <c r="H100" s="305"/>
      <c r="I100" s="120">
        <v>223</v>
      </c>
      <c r="J100" s="120">
        <v>161</v>
      </c>
      <c r="K100" s="120"/>
      <c r="L100" s="120"/>
      <c r="M100" s="120"/>
      <c r="N100" s="120"/>
      <c r="O100" s="120"/>
      <c r="P100" s="120"/>
      <c r="Q100" s="120"/>
      <c r="R100" s="120"/>
      <c r="S100" s="120"/>
      <c r="T100" s="120"/>
      <c r="U100" s="400">
        <f t="shared" ref="U100:U158" si="3">AVERAGE(I100:T100)</f>
        <v>192</v>
      </c>
      <c r="V100" s="401"/>
      <c r="W100" s="400" t="s">
        <v>62</v>
      </c>
      <c r="X100" s="401"/>
    </row>
    <row r="101" spans="2:24" x14ac:dyDescent="0.3">
      <c r="B101" s="437"/>
      <c r="C101" s="395" t="s">
        <v>66</v>
      </c>
      <c r="D101" s="396"/>
      <c r="E101" s="396"/>
      <c r="F101" s="396"/>
      <c r="G101" s="396"/>
      <c r="H101" s="397"/>
      <c r="I101" s="124">
        <v>1449</v>
      </c>
      <c r="J101" s="124">
        <v>1257</v>
      </c>
      <c r="K101" s="124"/>
      <c r="L101" s="124"/>
      <c r="M101" s="124"/>
      <c r="N101" s="124"/>
      <c r="O101" s="124"/>
      <c r="P101" s="124"/>
      <c r="Q101" s="124"/>
      <c r="R101" s="124"/>
      <c r="S101" s="124"/>
      <c r="T101" s="124"/>
      <c r="U101" s="398">
        <f t="shared" si="3"/>
        <v>1353</v>
      </c>
      <c r="V101" s="399"/>
      <c r="W101" s="398">
        <f t="shared" ref="W101:W159" si="4">SUM(I101:T101)</f>
        <v>2706</v>
      </c>
      <c r="X101" s="399"/>
    </row>
    <row r="102" spans="2:24" x14ac:dyDescent="0.3">
      <c r="B102" s="437"/>
      <c r="C102" s="387" t="s">
        <v>17</v>
      </c>
      <c r="D102" s="388"/>
      <c r="E102" s="388"/>
      <c r="F102" s="388"/>
      <c r="G102" s="388"/>
      <c r="H102" s="389"/>
      <c r="I102" s="128">
        <v>130</v>
      </c>
      <c r="J102" s="128">
        <v>90</v>
      </c>
      <c r="K102" s="128"/>
      <c r="L102" s="128"/>
      <c r="M102" s="128"/>
      <c r="N102" s="128"/>
      <c r="O102" s="128"/>
      <c r="P102" s="128"/>
      <c r="Q102" s="128"/>
      <c r="R102" s="128"/>
      <c r="S102" s="128"/>
      <c r="T102" s="128"/>
      <c r="U102" s="390">
        <f t="shared" si="3"/>
        <v>110</v>
      </c>
      <c r="V102" s="391"/>
      <c r="W102" s="382">
        <f t="shared" si="4"/>
        <v>220</v>
      </c>
      <c r="X102" s="383"/>
    </row>
    <row r="103" spans="2:24" x14ac:dyDescent="0.3">
      <c r="B103" s="437"/>
      <c r="C103" s="438" t="s">
        <v>18</v>
      </c>
      <c r="D103" s="439"/>
      <c r="E103" s="439"/>
      <c r="F103" s="439"/>
      <c r="G103" s="439"/>
      <c r="H103" s="440"/>
      <c r="I103" s="132">
        <f>SUM(I104:I105)</f>
        <v>165</v>
      </c>
      <c r="J103" s="132">
        <f>SUM(J104:J105)</f>
        <v>126</v>
      </c>
      <c r="K103" s="132"/>
      <c r="L103" s="132"/>
      <c r="M103" s="132"/>
      <c r="N103" s="132"/>
      <c r="O103" s="132"/>
      <c r="P103" s="132"/>
      <c r="Q103" s="132"/>
      <c r="R103" s="132"/>
      <c r="S103" s="132"/>
      <c r="T103" s="132"/>
      <c r="U103" s="434">
        <f t="shared" si="3"/>
        <v>145.5</v>
      </c>
      <c r="V103" s="435"/>
      <c r="W103" s="309">
        <f t="shared" si="4"/>
        <v>291</v>
      </c>
      <c r="X103" s="310"/>
    </row>
    <row r="104" spans="2:24" x14ac:dyDescent="0.3">
      <c r="B104" s="437"/>
      <c r="C104" s="300" t="s">
        <v>24</v>
      </c>
      <c r="D104" s="301"/>
      <c r="E104" s="301"/>
      <c r="F104" s="301"/>
      <c r="G104" s="301"/>
      <c r="H104" s="302"/>
      <c r="I104" s="136">
        <v>29</v>
      </c>
      <c r="J104" s="136">
        <v>31</v>
      </c>
      <c r="K104" s="136"/>
      <c r="L104" s="136"/>
      <c r="M104" s="136"/>
      <c r="N104" s="136"/>
      <c r="O104" s="136"/>
      <c r="P104" s="136"/>
      <c r="Q104" s="136"/>
      <c r="R104" s="136"/>
      <c r="S104" s="136"/>
      <c r="T104" s="136"/>
      <c r="U104" s="309">
        <f t="shared" si="3"/>
        <v>30</v>
      </c>
      <c r="V104" s="310"/>
      <c r="W104" s="309">
        <f t="shared" si="4"/>
        <v>60</v>
      </c>
      <c r="X104" s="310"/>
    </row>
    <row r="105" spans="2:24" x14ac:dyDescent="0.3">
      <c r="B105" s="437"/>
      <c r="C105" s="363" t="s">
        <v>25</v>
      </c>
      <c r="D105" s="364"/>
      <c r="E105" s="364"/>
      <c r="F105" s="364"/>
      <c r="G105" s="364"/>
      <c r="H105" s="365"/>
      <c r="I105" s="140">
        <v>136</v>
      </c>
      <c r="J105" s="140">
        <v>95</v>
      </c>
      <c r="K105" s="140"/>
      <c r="L105" s="140"/>
      <c r="M105" s="140"/>
      <c r="N105" s="140"/>
      <c r="O105" s="140"/>
      <c r="P105" s="140"/>
      <c r="Q105" s="140"/>
      <c r="R105" s="140"/>
      <c r="S105" s="140"/>
      <c r="T105" s="140"/>
      <c r="U105" s="314">
        <f t="shared" si="3"/>
        <v>115.5</v>
      </c>
      <c r="V105" s="315"/>
      <c r="W105" s="314">
        <f t="shared" si="4"/>
        <v>231</v>
      </c>
      <c r="X105" s="315"/>
    </row>
    <row r="106" spans="2:24" x14ac:dyDescent="0.3">
      <c r="B106" s="437"/>
      <c r="C106" s="384" t="s">
        <v>19</v>
      </c>
      <c r="D106" s="385"/>
      <c r="E106" s="385"/>
      <c r="F106" s="385"/>
      <c r="G106" s="385"/>
      <c r="H106" s="386"/>
      <c r="I106" s="52">
        <f t="shared" ref="I106:J106" si="5">SUM(I107+I141)</f>
        <v>175</v>
      </c>
      <c r="J106" s="52">
        <f t="shared" si="5"/>
        <v>191</v>
      </c>
      <c r="K106" s="52"/>
      <c r="L106" s="52"/>
      <c r="M106" s="52"/>
      <c r="N106" s="52"/>
      <c r="O106" s="52"/>
      <c r="P106" s="52"/>
      <c r="Q106" s="52"/>
      <c r="R106" s="52"/>
      <c r="S106" s="52"/>
      <c r="T106" s="52"/>
      <c r="U106" s="309">
        <f t="shared" si="3"/>
        <v>183</v>
      </c>
      <c r="V106" s="310"/>
      <c r="W106" s="309">
        <f t="shared" si="4"/>
        <v>366</v>
      </c>
      <c r="X106" s="310"/>
    </row>
    <row r="107" spans="2:24" x14ac:dyDescent="0.3">
      <c r="B107" s="437"/>
      <c r="C107" s="300" t="s">
        <v>24</v>
      </c>
      <c r="D107" s="301"/>
      <c r="E107" s="301"/>
      <c r="F107" s="301"/>
      <c r="G107" s="301"/>
      <c r="H107" s="302"/>
      <c r="I107" s="52">
        <f>I108+I129+I140</f>
        <v>131</v>
      </c>
      <c r="J107" s="52">
        <f>J108+J129+J140</f>
        <v>125</v>
      </c>
      <c r="K107" s="52"/>
      <c r="L107" s="52"/>
      <c r="M107" s="52"/>
      <c r="N107" s="52"/>
      <c r="O107" s="52"/>
      <c r="P107" s="52"/>
      <c r="Q107" s="52"/>
      <c r="R107" s="52"/>
      <c r="S107" s="52"/>
      <c r="T107" s="52"/>
      <c r="U107" s="309">
        <f t="shared" si="3"/>
        <v>128</v>
      </c>
      <c r="V107" s="310"/>
      <c r="W107" s="309">
        <f t="shared" si="4"/>
        <v>256</v>
      </c>
      <c r="X107" s="310"/>
    </row>
    <row r="108" spans="2:24" x14ac:dyDescent="0.3">
      <c r="B108" s="437"/>
      <c r="C108" s="300" t="s">
        <v>29</v>
      </c>
      <c r="D108" s="301"/>
      <c r="E108" s="301"/>
      <c r="F108" s="301"/>
      <c r="G108" s="301"/>
      <c r="H108" s="302"/>
      <c r="I108" s="52">
        <f>SUM(I109:I128)</f>
        <v>55</v>
      </c>
      <c r="J108" s="52">
        <f>SUM(J109:J128)</f>
        <v>48</v>
      </c>
      <c r="K108" s="52"/>
      <c r="L108" s="52"/>
      <c r="M108" s="52"/>
      <c r="N108" s="52"/>
      <c r="O108" s="52"/>
      <c r="P108" s="52"/>
      <c r="Q108" s="52"/>
      <c r="R108" s="52"/>
      <c r="S108" s="52"/>
      <c r="T108" s="52"/>
      <c r="U108" s="309">
        <f t="shared" si="3"/>
        <v>51.5</v>
      </c>
      <c r="V108" s="310"/>
      <c r="W108" s="309">
        <f t="shared" si="4"/>
        <v>103</v>
      </c>
      <c r="X108" s="310"/>
    </row>
    <row r="109" spans="2:24" x14ac:dyDescent="0.3">
      <c r="B109" s="437"/>
      <c r="C109" s="321" t="s">
        <v>67</v>
      </c>
      <c r="D109" s="322"/>
      <c r="E109" s="322"/>
      <c r="F109" s="322"/>
      <c r="G109" s="322"/>
      <c r="H109" s="323"/>
      <c r="I109" s="52">
        <v>6</v>
      </c>
      <c r="J109" s="52">
        <v>14</v>
      </c>
      <c r="K109" s="52"/>
      <c r="L109" s="52"/>
      <c r="M109" s="52"/>
      <c r="N109" s="52"/>
      <c r="O109" s="52"/>
      <c r="P109" s="52"/>
      <c r="Q109" s="52"/>
      <c r="R109" s="52"/>
      <c r="S109" s="52"/>
      <c r="T109" s="52"/>
      <c r="U109" s="309">
        <f t="shared" si="3"/>
        <v>10</v>
      </c>
      <c r="V109" s="310"/>
      <c r="W109" s="309">
        <f t="shared" si="4"/>
        <v>20</v>
      </c>
      <c r="X109" s="310"/>
    </row>
    <row r="110" spans="2:24" x14ac:dyDescent="0.3">
      <c r="B110" s="437"/>
      <c r="C110" s="321" t="s">
        <v>68</v>
      </c>
      <c r="D110" s="322"/>
      <c r="E110" s="322"/>
      <c r="F110" s="322"/>
      <c r="G110" s="322"/>
      <c r="H110" s="323"/>
      <c r="I110" s="52">
        <v>9</v>
      </c>
      <c r="J110" s="52">
        <v>2</v>
      </c>
      <c r="K110" s="52"/>
      <c r="L110" s="52"/>
      <c r="M110" s="52"/>
      <c r="N110" s="52"/>
      <c r="O110" s="52"/>
      <c r="P110" s="52"/>
      <c r="Q110" s="52"/>
      <c r="R110" s="52"/>
      <c r="S110" s="52"/>
      <c r="T110" s="52"/>
      <c r="U110" s="309">
        <f t="shared" si="3"/>
        <v>5.5</v>
      </c>
      <c r="V110" s="310"/>
      <c r="W110" s="309">
        <f t="shared" si="4"/>
        <v>11</v>
      </c>
      <c r="X110" s="310"/>
    </row>
    <row r="111" spans="2:24" x14ac:dyDescent="0.3">
      <c r="B111" s="437"/>
      <c r="C111" s="321" t="s">
        <v>69</v>
      </c>
      <c r="D111" s="322"/>
      <c r="E111" s="322"/>
      <c r="F111" s="322"/>
      <c r="G111" s="322"/>
      <c r="H111" s="323"/>
      <c r="I111" s="52">
        <v>1</v>
      </c>
      <c r="J111" s="52">
        <v>1</v>
      </c>
      <c r="K111" s="52"/>
      <c r="L111" s="52"/>
      <c r="M111" s="52"/>
      <c r="N111" s="52"/>
      <c r="O111" s="52"/>
      <c r="P111" s="52"/>
      <c r="Q111" s="52"/>
      <c r="R111" s="52"/>
      <c r="S111" s="52"/>
      <c r="T111" s="52"/>
      <c r="U111" s="309">
        <f t="shared" si="3"/>
        <v>1</v>
      </c>
      <c r="V111" s="310"/>
      <c r="W111" s="309">
        <f t="shared" si="4"/>
        <v>2</v>
      </c>
      <c r="X111" s="310"/>
    </row>
    <row r="112" spans="2:24" x14ac:dyDescent="0.3">
      <c r="B112" s="437"/>
      <c r="C112" s="321" t="s">
        <v>70</v>
      </c>
      <c r="D112" s="322"/>
      <c r="E112" s="322"/>
      <c r="F112" s="322"/>
      <c r="G112" s="322"/>
      <c r="H112" s="323"/>
      <c r="I112" s="52">
        <v>7</v>
      </c>
      <c r="J112" s="52">
        <v>6</v>
      </c>
      <c r="K112" s="52"/>
      <c r="L112" s="52"/>
      <c r="M112" s="52"/>
      <c r="N112" s="52"/>
      <c r="O112" s="52"/>
      <c r="P112" s="52"/>
      <c r="Q112" s="52"/>
      <c r="R112" s="52"/>
      <c r="S112" s="52"/>
      <c r="T112" s="52"/>
      <c r="U112" s="309">
        <f t="shared" si="3"/>
        <v>6.5</v>
      </c>
      <c r="V112" s="310"/>
      <c r="W112" s="309">
        <f t="shared" si="4"/>
        <v>13</v>
      </c>
      <c r="X112" s="310"/>
    </row>
    <row r="113" spans="2:24" x14ac:dyDescent="0.3">
      <c r="B113" s="437"/>
      <c r="C113" s="321" t="s">
        <v>71</v>
      </c>
      <c r="D113" s="322"/>
      <c r="E113" s="322"/>
      <c r="F113" s="322"/>
      <c r="G113" s="322"/>
      <c r="H113" s="323"/>
      <c r="I113" s="52">
        <v>3</v>
      </c>
      <c r="J113" s="52">
        <v>3</v>
      </c>
      <c r="K113" s="52"/>
      <c r="L113" s="52"/>
      <c r="M113" s="52"/>
      <c r="N113" s="52"/>
      <c r="O113" s="52"/>
      <c r="P113" s="52"/>
      <c r="Q113" s="52"/>
      <c r="R113" s="52"/>
      <c r="S113" s="52"/>
      <c r="T113" s="52"/>
      <c r="U113" s="309">
        <f t="shared" si="3"/>
        <v>3</v>
      </c>
      <c r="V113" s="310"/>
      <c r="W113" s="309">
        <f t="shared" si="4"/>
        <v>6</v>
      </c>
      <c r="X113" s="310"/>
    </row>
    <row r="114" spans="2:24" x14ac:dyDescent="0.3">
      <c r="B114" s="437"/>
      <c r="C114" s="321" t="s">
        <v>72</v>
      </c>
      <c r="D114" s="322"/>
      <c r="E114" s="322"/>
      <c r="F114" s="322"/>
      <c r="G114" s="322"/>
      <c r="H114" s="323"/>
      <c r="I114" s="52">
        <v>1</v>
      </c>
      <c r="J114" s="52">
        <v>1</v>
      </c>
      <c r="K114" s="52"/>
      <c r="L114" s="52"/>
      <c r="M114" s="52"/>
      <c r="N114" s="52"/>
      <c r="O114" s="52"/>
      <c r="P114" s="52"/>
      <c r="Q114" s="52"/>
      <c r="R114" s="52"/>
      <c r="S114" s="52"/>
      <c r="T114" s="52"/>
      <c r="U114" s="309">
        <f t="shared" si="3"/>
        <v>1</v>
      </c>
      <c r="V114" s="310"/>
      <c r="W114" s="309">
        <f t="shared" si="4"/>
        <v>2</v>
      </c>
      <c r="X114" s="310"/>
    </row>
    <row r="115" spans="2:24" x14ac:dyDescent="0.3">
      <c r="B115" s="437"/>
      <c r="C115" s="321" t="s">
        <v>73</v>
      </c>
      <c r="D115" s="322"/>
      <c r="E115" s="322"/>
      <c r="F115" s="322"/>
      <c r="G115" s="322"/>
      <c r="H115" s="323"/>
      <c r="I115" s="52">
        <v>4</v>
      </c>
      <c r="J115" s="52">
        <v>1</v>
      </c>
      <c r="K115" s="52"/>
      <c r="L115" s="52"/>
      <c r="M115" s="52"/>
      <c r="N115" s="52"/>
      <c r="O115" s="52"/>
      <c r="P115" s="52"/>
      <c r="Q115" s="52"/>
      <c r="R115" s="52"/>
      <c r="S115" s="52"/>
      <c r="T115" s="52"/>
      <c r="U115" s="309">
        <f t="shared" si="3"/>
        <v>2.5</v>
      </c>
      <c r="V115" s="310"/>
      <c r="W115" s="309">
        <f t="shared" si="4"/>
        <v>5</v>
      </c>
      <c r="X115" s="310"/>
    </row>
    <row r="116" spans="2:24" x14ac:dyDescent="0.3">
      <c r="B116" s="437"/>
      <c r="C116" s="321" t="s">
        <v>86</v>
      </c>
      <c r="D116" s="322"/>
      <c r="E116" s="322"/>
      <c r="F116" s="322"/>
      <c r="G116" s="322"/>
      <c r="H116" s="323"/>
      <c r="I116" s="52">
        <v>0</v>
      </c>
      <c r="J116" s="52"/>
      <c r="K116" s="52"/>
      <c r="L116" s="52"/>
      <c r="M116" s="52"/>
      <c r="N116" s="52"/>
      <c r="O116" s="52"/>
      <c r="P116" s="52"/>
      <c r="Q116" s="52"/>
      <c r="R116" s="52"/>
      <c r="S116" s="52"/>
      <c r="T116" s="52"/>
      <c r="U116" s="309">
        <f t="shared" si="3"/>
        <v>0</v>
      </c>
      <c r="V116" s="310"/>
      <c r="W116" s="309">
        <f t="shared" si="4"/>
        <v>0</v>
      </c>
      <c r="X116" s="310"/>
    </row>
    <row r="117" spans="2:24" x14ac:dyDescent="0.3">
      <c r="B117" s="437"/>
      <c r="C117" s="321" t="s">
        <v>74</v>
      </c>
      <c r="D117" s="322"/>
      <c r="E117" s="322"/>
      <c r="F117" s="322"/>
      <c r="G117" s="322"/>
      <c r="H117" s="323"/>
      <c r="I117" s="52">
        <v>3</v>
      </c>
      <c r="J117" s="52">
        <v>5</v>
      </c>
      <c r="K117" s="52"/>
      <c r="L117" s="52"/>
      <c r="M117" s="52"/>
      <c r="N117" s="52"/>
      <c r="O117" s="52"/>
      <c r="P117" s="52"/>
      <c r="Q117" s="52"/>
      <c r="R117" s="52"/>
      <c r="S117" s="52"/>
      <c r="T117" s="52"/>
      <c r="U117" s="309">
        <f t="shared" si="3"/>
        <v>4</v>
      </c>
      <c r="V117" s="310"/>
      <c r="W117" s="309">
        <f t="shared" si="4"/>
        <v>8</v>
      </c>
      <c r="X117" s="310"/>
    </row>
    <row r="118" spans="2:24" x14ac:dyDescent="0.3">
      <c r="B118" s="437"/>
      <c r="C118" s="321" t="s">
        <v>75</v>
      </c>
      <c r="D118" s="322"/>
      <c r="E118" s="322"/>
      <c r="F118" s="322"/>
      <c r="G118" s="322"/>
      <c r="H118" s="323"/>
      <c r="I118" s="52">
        <v>4</v>
      </c>
      <c r="J118" s="52">
        <v>4</v>
      </c>
      <c r="K118" s="52"/>
      <c r="L118" s="52"/>
      <c r="M118" s="52"/>
      <c r="N118" s="52"/>
      <c r="O118" s="52"/>
      <c r="P118" s="52"/>
      <c r="Q118" s="52"/>
      <c r="R118" s="52"/>
      <c r="S118" s="52"/>
      <c r="T118" s="52"/>
      <c r="U118" s="309">
        <f t="shared" si="3"/>
        <v>4</v>
      </c>
      <c r="V118" s="310"/>
      <c r="W118" s="309">
        <f t="shared" si="4"/>
        <v>8</v>
      </c>
      <c r="X118" s="310"/>
    </row>
    <row r="119" spans="2:24" x14ac:dyDescent="0.3">
      <c r="B119" s="437"/>
      <c r="C119" s="321" t="s">
        <v>76</v>
      </c>
      <c r="D119" s="322"/>
      <c r="E119" s="322"/>
      <c r="F119" s="322"/>
      <c r="G119" s="322"/>
      <c r="H119" s="323"/>
      <c r="I119" s="52">
        <v>0</v>
      </c>
      <c r="J119" s="52">
        <v>3</v>
      </c>
      <c r="K119" s="52"/>
      <c r="L119" s="52"/>
      <c r="M119" s="52"/>
      <c r="N119" s="52"/>
      <c r="O119" s="52"/>
      <c r="P119" s="52"/>
      <c r="Q119" s="52"/>
      <c r="R119" s="52"/>
      <c r="S119" s="52"/>
      <c r="T119" s="52"/>
      <c r="U119" s="309">
        <f t="shared" si="3"/>
        <v>1.5</v>
      </c>
      <c r="V119" s="310"/>
      <c r="W119" s="309">
        <f t="shared" si="4"/>
        <v>3</v>
      </c>
      <c r="X119" s="310"/>
    </row>
    <row r="120" spans="2:24" x14ac:dyDescent="0.3">
      <c r="B120" s="437"/>
      <c r="C120" s="321" t="s">
        <v>77</v>
      </c>
      <c r="D120" s="322"/>
      <c r="E120" s="322"/>
      <c r="F120" s="322"/>
      <c r="G120" s="322"/>
      <c r="H120" s="323"/>
      <c r="I120" s="52">
        <v>1</v>
      </c>
      <c r="J120" s="52">
        <v>2</v>
      </c>
      <c r="K120" s="52"/>
      <c r="L120" s="52"/>
      <c r="M120" s="52"/>
      <c r="N120" s="52"/>
      <c r="O120" s="52"/>
      <c r="P120" s="52"/>
      <c r="Q120" s="52"/>
      <c r="R120" s="52"/>
      <c r="S120" s="52"/>
      <c r="T120" s="52"/>
      <c r="U120" s="309">
        <f t="shared" si="3"/>
        <v>1.5</v>
      </c>
      <c r="V120" s="310"/>
      <c r="W120" s="309">
        <f t="shared" si="4"/>
        <v>3</v>
      </c>
      <c r="X120" s="310"/>
    </row>
    <row r="121" spans="2:24" x14ac:dyDescent="0.3">
      <c r="B121" s="437"/>
      <c r="C121" s="321" t="s">
        <v>78</v>
      </c>
      <c r="D121" s="322"/>
      <c r="E121" s="322"/>
      <c r="F121" s="322"/>
      <c r="G121" s="322"/>
      <c r="H121" s="323"/>
      <c r="I121" s="52">
        <v>1</v>
      </c>
      <c r="J121" s="52">
        <v>2</v>
      </c>
      <c r="K121" s="52"/>
      <c r="L121" s="52"/>
      <c r="M121" s="52"/>
      <c r="N121" s="52"/>
      <c r="O121" s="52"/>
      <c r="P121" s="52"/>
      <c r="Q121" s="52"/>
      <c r="R121" s="52"/>
      <c r="S121" s="52"/>
      <c r="T121" s="52"/>
      <c r="U121" s="309">
        <f t="shared" si="3"/>
        <v>1.5</v>
      </c>
      <c r="V121" s="310"/>
      <c r="W121" s="309">
        <f t="shared" si="4"/>
        <v>3</v>
      </c>
      <c r="X121" s="310"/>
    </row>
    <row r="122" spans="2:24" x14ac:dyDescent="0.3">
      <c r="B122" s="437"/>
      <c r="C122" s="321" t="s">
        <v>79</v>
      </c>
      <c r="D122" s="322"/>
      <c r="E122" s="322"/>
      <c r="F122" s="322"/>
      <c r="G122" s="322"/>
      <c r="H122" s="323"/>
      <c r="I122" s="52">
        <v>3</v>
      </c>
      <c r="J122" s="52">
        <v>1</v>
      </c>
      <c r="K122" s="52"/>
      <c r="L122" s="52"/>
      <c r="M122" s="52"/>
      <c r="N122" s="52"/>
      <c r="O122" s="52"/>
      <c r="P122" s="52"/>
      <c r="Q122" s="52"/>
      <c r="R122" s="52"/>
      <c r="S122" s="52"/>
      <c r="T122" s="52"/>
      <c r="U122" s="309">
        <f t="shared" si="3"/>
        <v>2</v>
      </c>
      <c r="V122" s="310"/>
      <c r="W122" s="309">
        <f t="shared" si="4"/>
        <v>4</v>
      </c>
      <c r="X122" s="310"/>
    </row>
    <row r="123" spans="2:24" x14ac:dyDescent="0.3">
      <c r="B123" s="437"/>
      <c r="C123" s="321" t="s">
        <v>80</v>
      </c>
      <c r="D123" s="322"/>
      <c r="E123" s="322"/>
      <c r="F123" s="322"/>
      <c r="G123" s="322"/>
      <c r="H123" s="323"/>
      <c r="I123" s="52">
        <v>0</v>
      </c>
      <c r="J123" s="52"/>
      <c r="K123" s="52"/>
      <c r="L123" s="52"/>
      <c r="M123" s="52"/>
      <c r="N123" s="52"/>
      <c r="O123" s="52"/>
      <c r="P123" s="52"/>
      <c r="Q123" s="52"/>
      <c r="R123" s="52"/>
      <c r="S123" s="52"/>
      <c r="T123" s="52"/>
      <c r="U123" s="309">
        <f t="shared" si="3"/>
        <v>0</v>
      </c>
      <c r="V123" s="310"/>
      <c r="W123" s="309">
        <f t="shared" si="4"/>
        <v>0</v>
      </c>
      <c r="X123" s="310"/>
    </row>
    <row r="124" spans="2:24" x14ac:dyDescent="0.3">
      <c r="B124" s="437"/>
      <c r="C124" s="321" t="s">
        <v>81</v>
      </c>
      <c r="D124" s="322"/>
      <c r="E124" s="322"/>
      <c r="F124" s="322"/>
      <c r="G124" s="322"/>
      <c r="H124" s="323"/>
      <c r="I124" s="52">
        <v>1</v>
      </c>
      <c r="J124" s="52"/>
      <c r="K124" s="52"/>
      <c r="L124" s="52"/>
      <c r="M124" s="52"/>
      <c r="N124" s="52"/>
      <c r="O124" s="52"/>
      <c r="P124" s="52"/>
      <c r="Q124" s="52"/>
      <c r="R124" s="52"/>
      <c r="S124" s="52"/>
      <c r="T124" s="52"/>
      <c r="U124" s="309">
        <f t="shared" si="3"/>
        <v>1</v>
      </c>
      <c r="V124" s="310"/>
      <c r="W124" s="309">
        <f t="shared" si="4"/>
        <v>1</v>
      </c>
      <c r="X124" s="310"/>
    </row>
    <row r="125" spans="2:24" x14ac:dyDescent="0.3">
      <c r="B125" s="437"/>
      <c r="C125" s="321" t="s">
        <v>82</v>
      </c>
      <c r="D125" s="322"/>
      <c r="E125" s="322"/>
      <c r="F125" s="322"/>
      <c r="G125" s="322"/>
      <c r="H125" s="323"/>
      <c r="I125" s="52">
        <v>3</v>
      </c>
      <c r="J125" s="52"/>
      <c r="K125" s="52"/>
      <c r="L125" s="52"/>
      <c r="M125" s="52"/>
      <c r="N125" s="52"/>
      <c r="O125" s="52"/>
      <c r="P125" s="52"/>
      <c r="Q125" s="52"/>
      <c r="R125" s="52"/>
      <c r="S125" s="52"/>
      <c r="T125" s="52"/>
      <c r="U125" s="309">
        <f t="shared" si="3"/>
        <v>3</v>
      </c>
      <c r="V125" s="310"/>
      <c r="W125" s="309">
        <f t="shared" si="4"/>
        <v>3</v>
      </c>
      <c r="X125" s="310"/>
    </row>
    <row r="126" spans="2:24" x14ac:dyDescent="0.3">
      <c r="B126" s="437"/>
      <c r="C126" s="321" t="s">
        <v>83</v>
      </c>
      <c r="D126" s="322"/>
      <c r="E126" s="322"/>
      <c r="F126" s="322"/>
      <c r="G126" s="322"/>
      <c r="H126" s="323"/>
      <c r="I126" s="52">
        <v>2</v>
      </c>
      <c r="J126" s="52"/>
      <c r="K126" s="52"/>
      <c r="L126" s="52"/>
      <c r="M126" s="52"/>
      <c r="N126" s="52"/>
      <c r="O126" s="52"/>
      <c r="P126" s="52"/>
      <c r="Q126" s="52"/>
      <c r="R126" s="52"/>
      <c r="S126" s="52"/>
      <c r="T126" s="52"/>
      <c r="U126" s="309">
        <f t="shared" si="3"/>
        <v>2</v>
      </c>
      <c r="V126" s="310"/>
      <c r="W126" s="309">
        <f t="shared" si="4"/>
        <v>2</v>
      </c>
      <c r="X126" s="310"/>
    </row>
    <row r="127" spans="2:24" x14ac:dyDescent="0.3">
      <c r="B127" s="437"/>
      <c r="C127" s="321" t="s">
        <v>84</v>
      </c>
      <c r="D127" s="322"/>
      <c r="E127" s="322"/>
      <c r="F127" s="322"/>
      <c r="G127" s="322"/>
      <c r="H127" s="323"/>
      <c r="I127" s="52">
        <v>2</v>
      </c>
      <c r="J127" s="52">
        <v>3</v>
      </c>
      <c r="K127" s="52"/>
      <c r="L127" s="52"/>
      <c r="M127" s="52"/>
      <c r="N127" s="52"/>
      <c r="O127" s="52"/>
      <c r="P127" s="52"/>
      <c r="Q127" s="52"/>
      <c r="R127" s="52"/>
      <c r="S127" s="52"/>
      <c r="T127" s="52"/>
      <c r="U127" s="309">
        <f t="shared" si="3"/>
        <v>2.5</v>
      </c>
      <c r="V127" s="310"/>
      <c r="W127" s="309">
        <f t="shared" si="4"/>
        <v>5</v>
      </c>
      <c r="X127" s="310"/>
    </row>
    <row r="128" spans="2:24" x14ac:dyDescent="0.3">
      <c r="B128" s="437"/>
      <c r="C128" s="324" t="s">
        <v>85</v>
      </c>
      <c r="D128" s="325"/>
      <c r="E128" s="325"/>
      <c r="F128" s="325"/>
      <c r="G128" s="325"/>
      <c r="H128" s="326"/>
      <c r="I128" s="128">
        <v>4</v>
      </c>
      <c r="J128" s="128"/>
      <c r="K128" s="128"/>
      <c r="L128" s="128"/>
      <c r="M128" s="128"/>
      <c r="N128" s="128"/>
      <c r="O128" s="128"/>
      <c r="P128" s="128"/>
      <c r="Q128" s="128"/>
      <c r="R128" s="128"/>
      <c r="S128" s="128"/>
      <c r="T128" s="208"/>
      <c r="U128" s="314">
        <f t="shared" si="3"/>
        <v>4</v>
      </c>
      <c r="V128" s="315"/>
      <c r="W128" s="314">
        <f t="shared" si="4"/>
        <v>4</v>
      </c>
      <c r="X128" s="315"/>
    </row>
    <row r="129" spans="2:24" x14ac:dyDescent="0.3">
      <c r="B129" s="437"/>
      <c r="C129" s="300" t="s">
        <v>30</v>
      </c>
      <c r="D129" s="301"/>
      <c r="E129" s="301"/>
      <c r="F129" s="301"/>
      <c r="G129" s="301"/>
      <c r="H129" s="302"/>
      <c r="I129" s="136">
        <f>SUM(I130:I139)</f>
        <v>7</v>
      </c>
      <c r="J129" s="136">
        <f>SUM(J130:J139)</f>
        <v>15</v>
      </c>
      <c r="K129" s="136"/>
      <c r="L129" s="136"/>
      <c r="M129" s="136"/>
      <c r="N129" s="136"/>
      <c r="O129" s="136"/>
      <c r="P129" s="136"/>
      <c r="Q129" s="136"/>
      <c r="R129" s="136"/>
      <c r="S129" s="136"/>
      <c r="T129" s="136"/>
      <c r="U129" s="309">
        <f t="shared" si="3"/>
        <v>11</v>
      </c>
      <c r="V129" s="310"/>
      <c r="W129" s="309">
        <f t="shared" si="4"/>
        <v>22</v>
      </c>
      <c r="X129" s="310"/>
    </row>
    <row r="130" spans="2:24" x14ac:dyDescent="0.3">
      <c r="B130" s="437"/>
      <c r="C130" s="321" t="s">
        <v>87</v>
      </c>
      <c r="D130" s="322"/>
      <c r="E130" s="322"/>
      <c r="F130" s="322"/>
      <c r="G130" s="322"/>
      <c r="H130" s="323"/>
      <c r="I130" s="136">
        <v>1</v>
      </c>
      <c r="J130" s="136">
        <v>1</v>
      </c>
      <c r="K130" s="136"/>
      <c r="L130" s="136"/>
      <c r="M130" s="136"/>
      <c r="N130" s="136"/>
      <c r="O130" s="136"/>
      <c r="P130" s="136"/>
      <c r="Q130" s="136"/>
      <c r="R130" s="136"/>
      <c r="S130" s="136"/>
      <c r="T130" s="136"/>
      <c r="U130" s="309">
        <f t="shared" si="3"/>
        <v>1</v>
      </c>
      <c r="V130" s="310"/>
      <c r="W130" s="309">
        <f t="shared" si="4"/>
        <v>2</v>
      </c>
      <c r="X130" s="310"/>
    </row>
    <row r="131" spans="2:24" x14ac:dyDescent="0.3">
      <c r="B131" s="437"/>
      <c r="C131" s="333" t="s">
        <v>31</v>
      </c>
      <c r="D131" s="334"/>
      <c r="E131" s="334"/>
      <c r="F131" s="334"/>
      <c r="G131" s="334"/>
      <c r="H131" s="335"/>
      <c r="I131" s="136">
        <v>0</v>
      </c>
      <c r="J131" s="136"/>
      <c r="K131" s="136"/>
      <c r="L131" s="136"/>
      <c r="M131" s="136"/>
      <c r="N131" s="136"/>
      <c r="O131" s="136"/>
      <c r="P131" s="136"/>
      <c r="Q131" s="136"/>
      <c r="R131" s="136"/>
      <c r="S131" s="136"/>
      <c r="T131" s="136"/>
      <c r="U131" s="309">
        <f t="shared" si="3"/>
        <v>0</v>
      </c>
      <c r="V131" s="310"/>
      <c r="W131" s="309">
        <f t="shared" si="4"/>
        <v>0</v>
      </c>
      <c r="X131" s="310"/>
    </row>
    <row r="132" spans="2:24" x14ac:dyDescent="0.3">
      <c r="B132" s="437"/>
      <c r="C132" s="333" t="s">
        <v>32</v>
      </c>
      <c r="D132" s="334"/>
      <c r="E132" s="334"/>
      <c r="F132" s="334"/>
      <c r="G132" s="334"/>
      <c r="H132" s="335"/>
      <c r="I132" s="136">
        <v>0</v>
      </c>
      <c r="J132" s="136"/>
      <c r="K132" s="136"/>
      <c r="L132" s="136"/>
      <c r="M132" s="136"/>
      <c r="N132" s="136"/>
      <c r="O132" s="136"/>
      <c r="P132" s="136"/>
      <c r="Q132" s="136"/>
      <c r="R132" s="136"/>
      <c r="S132" s="136"/>
      <c r="T132" s="136"/>
      <c r="U132" s="309">
        <f t="shared" si="3"/>
        <v>0</v>
      </c>
      <c r="V132" s="310"/>
      <c r="W132" s="309">
        <f t="shared" si="4"/>
        <v>0</v>
      </c>
      <c r="X132" s="310"/>
    </row>
    <row r="133" spans="2:24" x14ac:dyDescent="0.3">
      <c r="B133" s="437"/>
      <c r="C133" s="321" t="s">
        <v>110</v>
      </c>
      <c r="D133" s="322"/>
      <c r="E133" s="322"/>
      <c r="F133" s="322"/>
      <c r="G133" s="322"/>
      <c r="H133" s="323"/>
      <c r="I133" s="136">
        <v>6</v>
      </c>
      <c r="J133" s="136">
        <v>7</v>
      </c>
      <c r="K133" s="136"/>
      <c r="L133" s="136"/>
      <c r="M133" s="136"/>
      <c r="N133" s="136"/>
      <c r="O133" s="136"/>
      <c r="P133" s="136"/>
      <c r="Q133" s="136"/>
      <c r="R133" s="136"/>
      <c r="S133" s="136"/>
      <c r="T133" s="136"/>
      <c r="U133" s="309">
        <f t="shared" si="3"/>
        <v>6.5</v>
      </c>
      <c r="V133" s="310"/>
      <c r="W133" s="309">
        <f t="shared" si="4"/>
        <v>13</v>
      </c>
      <c r="X133" s="310"/>
    </row>
    <row r="134" spans="2:24" x14ac:dyDescent="0.3">
      <c r="B134" s="437"/>
      <c r="C134" s="321" t="s">
        <v>111</v>
      </c>
      <c r="D134" s="322"/>
      <c r="E134" s="322"/>
      <c r="F134" s="322"/>
      <c r="G134" s="322"/>
      <c r="H134" s="323"/>
      <c r="I134" s="136">
        <v>0</v>
      </c>
      <c r="J134" s="136">
        <v>2</v>
      </c>
      <c r="K134" s="136"/>
      <c r="L134" s="136"/>
      <c r="M134" s="136"/>
      <c r="N134" s="136"/>
      <c r="O134" s="136"/>
      <c r="P134" s="136"/>
      <c r="Q134" s="136"/>
      <c r="R134" s="136"/>
      <c r="S134" s="136"/>
      <c r="T134" s="136"/>
      <c r="U134" s="309">
        <f t="shared" si="3"/>
        <v>1</v>
      </c>
      <c r="V134" s="310"/>
      <c r="W134" s="309">
        <f t="shared" si="4"/>
        <v>2</v>
      </c>
      <c r="X134" s="310"/>
    </row>
    <row r="135" spans="2:24" x14ac:dyDescent="0.3">
      <c r="B135" s="437"/>
      <c r="C135" s="321" t="s">
        <v>112</v>
      </c>
      <c r="D135" s="322"/>
      <c r="E135" s="322"/>
      <c r="F135" s="322"/>
      <c r="G135" s="322"/>
      <c r="H135" s="323"/>
      <c r="I135" s="136">
        <v>0</v>
      </c>
      <c r="J135" s="136">
        <v>2</v>
      </c>
      <c r="K135" s="136"/>
      <c r="L135" s="136"/>
      <c r="M135" s="136"/>
      <c r="N135" s="136"/>
      <c r="O135" s="136"/>
      <c r="P135" s="136"/>
      <c r="Q135" s="136"/>
      <c r="R135" s="136"/>
      <c r="S135" s="136"/>
      <c r="T135" s="136"/>
      <c r="U135" s="309">
        <f t="shared" si="3"/>
        <v>1</v>
      </c>
      <c r="V135" s="310"/>
      <c r="W135" s="309">
        <f t="shared" si="4"/>
        <v>2</v>
      </c>
      <c r="X135" s="310"/>
    </row>
    <row r="136" spans="2:24" x14ac:dyDescent="0.3">
      <c r="B136" s="437"/>
      <c r="C136" s="321" t="s">
        <v>113</v>
      </c>
      <c r="D136" s="322"/>
      <c r="E136" s="322"/>
      <c r="F136" s="322"/>
      <c r="G136" s="322"/>
      <c r="H136" s="323"/>
      <c r="I136" s="136">
        <v>0</v>
      </c>
      <c r="J136" s="136"/>
      <c r="K136" s="136"/>
      <c r="L136" s="136"/>
      <c r="M136" s="136"/>
      <c r="N136" s="136"/>
      <c r="O136" s="136"/>
      <c r="P136" s="136"/>
      <c r="Q136" s="136"/>
      <c r="R136" s="136"/>
      <c r="S136" s="136"/>
      <c r="T136" s="136"/>
      <c r="U136" s="309">
        <f t="shared" si="3"/>
        <v>0</v>
      </c>
      <c r="V136" s="310"/>
      <c r="W136" s="309">
        <f t="shared" si="4"/>
        <v>0</v>
      </c>
      <c r="X136" s="310"/>
    </row>
    <row r="137" spans="2:24" x14ac:dyDescent="0.3">
      <c r="B137" s="437"/>
      <c r="C137" s="321" t="s">
        <v>114</v>
      </c>
      <c r="D137" s="322"/>
      <c r="E137" s="322"/>
      <c r="F137" s="322"/>
      <c r="G137" s="322"/>
      <c r="H137" s="323"/>
      <c r="I137" s="136">
        <v>0</v>
      </c>
      <c r="J137" s="136">
        <v>1</v>
      </c>
      <c r="K137" s="136"/>
      <c r="L137" s="136"/>
      <c r="M137" s="136"/>
      <c r="N137" s="136"/>
      <c r="O137" s="136"/>
      <c r="P137" s="136"/>
      <c r="Q137" s="136"/>
      <c r="R137" s="136"/>
      <c r="S137" s="136"/>
      <c r="T137" s="136"/>
      <c r="U137" s="309">
        <f t="shared" si="3"/>
        <v>0.5</v>
      </c>
      <c r="V137" s="310"/>
      <c r="W137" s="309">
        <f t="shared" si="4"/>
        <v>1</v>
      </c>
      <c r="X137" s="310"/>
    </row>
    <row r="138" spans="2:24" x14ac:dyDescent="0.3">
      <c r="B138" s="437"/>
      <c r="C138" s="321" t="s">
        <v>115</v>
      </c>
      <c r="D138" s="322"/>
      <c r="E138" s="322"/>
      <c r="F138" s="322"/>
      <c r="G138" s="322"/>
      <c r="H138" s="323"/>
      <c r="I138" s="136">
        <v>0</v>
      </c>
      <c r="J138" s="136">
        <v>2</v>
      </c>
      <c r="K138" s="136"/>
      <c r="L138" s="136"/>
      <c r="M138" s="136"/>
      <c r="N138" s="136"/>
      <c r="O138" s="136"/>
      <c r="P138" s="136"/>
      <c r="Q138" s="136"/>
      <c r="R138" s="136"/>
      <c r="S138" s="136"/>
      <c r="T138" s="136"/>
      <c r="U138" s="309">
        <f t="shared" si="3"/>
        <v>1</v>
      </c>
      <c r="V138" s="310"/>
      <c r="W138" s="309">
        <f t="shared" si="4"/>
        <v>2</v>
      </c>
      <c r="X138" s="310"/>
    </row>
    <row r="139" spans="2:24" x14ac:dyDescent="0.3">
      <c r="B139" s="437"/>
      <c r="C139" s="324" t="s">
        <v>88</v>
      </c>
      <c r="D139" s="325"/>
      <c r="E139" s="325"/>
      <c r="F139" s="325"/>
      <c r="G139" s="325"/>
      <c r="H139" s="326"/>
      <c r="I139" s="136">
        <v>0</v>
      </c>
      <c r="J139" s="136"/>
      <c r="K139" s="140"/>
      <c r="L139" s="140"/>
      <c r="M139" s="140"/>
      <c r="N139" s="140"/>
      <c r="O139" s="140"/>
      <c r="P139" s="140"/>
      <c r="Q139" s="140"/>
      <c r="R139" s="140"/>
      <c r="S139" s="140"/>
      <c r="T139" s="141"/>
      <c r="U139" s="314">
        <f t="shared" si="3"/>
        <v>0</v>
      </c>
      <c r="V139" s="315"/>
      <c r="W139" s="314">
        <f t="shared" si="4"/>
        <v>0</v>
      </c>
      <c r="X139" s="315"/>
    </row>
    <row r="140" spans="2:24" x14ac:dyDescent="0.3">
      <c r="B140" s="437"/>
      <c r="C140" s="300" t="s">
        <v>34</v>
      </c>
      <c r="D140" s="301"/>
      <c r="E140" s="301"/>
      <c r="F140" s="301"/>
      <c r="G140" s="301"/>
      <c r="H140" s="302"/>
      <c r="I140" s="239">
        <v>69</v>
      </c>
      <c r="J140" s="251">
        <v>62</v>
      </c>
      <c r="K140" s="136"/>
      <c r="L140" s="136"/>
      <c r="M140" s="136"/>
      <c r="N140" s="136"/>
      <c r="O140" s="136"/>
      <c r="P140" s="136"/>
      <c r="Q140" s="136"/>
      <c r="R140" s="136"/>
      <c r="S140" s="136"/>
      <c r="T140" s="136"/>
      <c r="U140" s="309">
        <f t="shared" si="3"/>
        <v>65.5</v>
      </c>
      <c r="V140" s="310"/>
      <c r="W140" s="309">
        <f t="shared" si="4"/>
        <v>131</v>
      </c>
      <c r="X140" s="310"/>
    </row>
    <row r="141" spans="2:24" x14ac:dyDescent="0.3">
      <c r="B141" s="437"/>
      <c r="C141" s="300" t="s">
        <v>25</v>
      </c>
      <c r="D141" s="301"/>
      <c r="E141" s="301"/>
      <c r="F141" s="301"/>
      <c r="G141" s="301"/>
      <c r="H141" s="302"/>
      <c r="I141" s="52">
        <f>I142+I163+I171</f>
        <v>44</v>
      </c>
      <c r="J141" s="52">
        <f>J142+J163+J171</f>
        <v>66</v>
      </c>
      <c r="K141" s="52"/>
      <c r="L141" s="52"/>
      <c r="M141" s="52"/>
      <c r="N141" s="52"/>
      <c r="O141" s="52"/>
      <c r="P141" s="52"/>
      <c r="Q141" s="52"/>
      <c r="R141" s="52"/>
      <c r="S141" s="52"/>
      <c r="T141" s="52"/>
      <c r="U141" s="309">
        <f t="shared" si="3"/>
        <v>55</v>
      </c>
      <c r="V141" s="310"/>
      <c r="W141" s="309">
        <f t="shared" si="4"/>
        <v>110</v>
      </c>
      <c r="X141" s="310"/>
    </row>
    <row r="142" spans="2:24" x14ac:dyDescent="0.3">
      <c r="B142" s="437"/>
      <c r="C142" s="300" t="s">
        <v>29</v>
      </c>
      <c r="D142" s="301"/>
      <c r="E142" s="301"/>
      <c r="F142" s="301"/>
      <c r="G142" s="301"/>
      <c r="H142" s="302"/>
      <c r="I142" s="52">
        <f>SUM(I143:I162)</f>
        <v>17</v>
      </c>
      <c r="J142" s="52">
        <f>SUM(J143:J162)</f>
        <v>48</v>
      </c>
      <c r="K142" s="52"/>
      <c r="L142" s="52"/>
      <c r="M142" s="52"/>
      <c r="N142" s="52"/>
      <c r="O142" s="52"/>
      <c r="P142" s="52"/>
      <c r="Q142" s="52"/>
      <c r="R142" s="52"/>
      <c r="S142" s="52"/>
      <c r="T142" s="52"/>
      <c r="U142" s="309">
        <f t="shared" si="3"/>
        <v>32.5</v>
      </c>
      <c r="V142" s="310"/>
      <c r="W142" s="309">
        <f t="shared" si="4"/>
        <v>65</v>
      </c>
      <c r="X142" s="310"/>
    </row>
    <row r="143" spans="2:24" x14ac:dyDescent="0.3">
      <c r="B143" s="437"/>
      <c r="C143" s="321" t="s">
        <v>67</v>
      </c>
      <c r="D143" s="322"/>
      <c r="E143" s="322"/>
      <c r="F143" s="322"/>
      <c r="G143" s="322"/>
      <c r="H143" s="323"/>
      <c r="I143" s="52">
        <v>5</v>
      </c>
      <c r="J143" s="52">
        <v>3</v>
      </c>
      <c r="K143" s="52"/>
      <c r="L143" s="52"/>
      <c r="M143" s="52"/>
      <c r="N143" s="52"/>
      <c r="O143" s="52"/>
      <c r="P143" s="52"/>
      <c r="Q143" s="52"/>
      <c r="R143" s="52"/>
      <c r="S143" s="52"/>
      <c r="T143" s="52"/>
      <c r="U143" s="309">
        <f t="shared" si="3"/>
        <v>4</v>
      </c>
      <c r="V143" s="310"/>
      <c r="W143" s="309">
        <f t="shared" si="4"/>
        <v>8</v>
      </c>
      <c r="X143" s="310"/>
    </row>
    <row r="144" spans="2:24" x14ac:dyDescent="0.3">
      <c r="B144" s="437"/>
      <c r="C144" s="321" t="s">
        <v>68</v>
      </c>
      <c r="D144" s="322"/>
      <c r="E144" s="322"/>
      <c r="F144" s="322"/>
      <c r="G144" s="322"/>
      <c r="H144" s="323"/>
      <c r="I144" s="52">
        <v>2</v>
      </c>
      <c r="J144" s="52"/>
      <c r="K144" s="52"/>
      <c r="L144" s="52"/>
      <c r="M144" s="52"/>
      <c r="N144" s="52"/>
      <c r="O144" s="52"/>
      <c r="P144" s="52"/>
      <c r="Q144" s="52"/>
      <c r="R144" s="52"/>
      <c r="S144" s="52"/>
      <c r="T144" s="52"/>
      <c r="U144" s="309">
        <f t="shared" si="3"/>
        <v>2</v>
      </c>
      <c r="V144" s="310"/>
      <c r="W144" s="309">
        <f t="shared" si="4"/>
        <v>2</v>
      </c>
      <c r="X144" s="310"/>
    </row>
    <row r="145" spans="2:24" x14ac:dyDescent="0.3">
      <c r="B145" s="437"/>
      <c r="C145" s="321" t="s">
        <v>89</v>
      </c>
      <c r="D145" s="322"/>
      <c r="E145" s="322"/>
      <c r="F145" s="322"/>
      <c r="G145" s="322"/>
      <c r="H145" s="323"/>
      <c r="I145" s="136">
        <v>0</v>
      </c>
      <c r="J145" s="136"/>
      <c r="K145" s="52"/>
      <c r="L145" s="52"/>
      <c r="M145" s="52"/>
      <c r="N145" s="52"/>
      <c r="O145" s="52"/>
      <c r="P145" s="52"/>
      <c r="Q145" s="52"/>
      <c r="R145" s="52"/>
      <c r="S145" s="52"/>
      <c r="T145" s="52"/>
      <c r="U145" s="309">
        <f t="shared" si="3"/>
        <v>0</v>
      </c>
      <c r="V145" s="310"/>
      <c r="W145" s="309">
        <f t="shared" si="4"/>
        <v>0</v>
      </c>
      <c r="X145" s="310"/>
    </row>
    <row r="146" spans="2:24" x14ac:dyDescent="0.3">
      <c r="B146" s="437"/>
      <c r="C146" s="321" t="s">
        <v>85</v>
      </c>
      <c r="D146" s="322"/>
      <c r="E146" s="322"/>
      <c r="F146" s="322"/>
      <c r="G146" s="322"/>
      <c r="H146" s="323"/>
      <c r="I146" s="52">
        <v>1</v>
      </c>
      <c r="J146" s="52">
        <v>8</v>
      </c>
      <c r="K146" s="52"/>
      <c r="L146" s="52"/>
      <c r="M146" s="52"/>
      <c r="N146" s="52"/>
      <c r="O146" s="52"/>
      <c r="P146" s="52"/>
      <c r="Q146" s="52"/>
      <c r="R146" s="52"/>
      <c r="S146" s="52"/>
      <c r="T146" s="52"/>
      <c r="U146" s="309">
        <f t="shared" si="3"/>
        <v>4.5</v>
      </c>
      <c r="V146" s="310"/>
      <c r="W146" s="309">
        <f t="shared" si="4"/>
        <v>9</v>
      </c>
      <c r="X146" s="310"/>
    </row>
    <row r="147" spans="2:24" x14ac:dyDescent="0.3">
      <c r="B147" s="437"/>
      <c r="C147" s="321" t="s">
        <v>90</v>
      </c>
      <c r="D147" s="322"/>
      <c r="E147" s="322"/>
      <c r="F147" s="322"/>
      <c r="G147" s="322"/>
      <c r="H147" s="323"/>
      <c r="I147" s="52">
        <v>2</v>
      </c>
      <c r="J147" s="52">
        <v>3</v>
      </c>
      <c r="K147" s="52"/>
      <c r="L147" s="52"/>
      <c r="M147" s="52"/>
      <c r="N147" s="52"/>
      <c r="O147" s="52"/>
      <c r="P147" s="52"/>
      <c r="Q147" s="52"/>
      <c r="R147" s="52"/>
      <c r="S147" s="52"/>
      <c r="T147" s="52"/>
      <c r="U147" s="309">
        <f t="shared" si="3"/>
        <v>2.5</v>
      </c>
      <c r="V147" s="310"/>
      <c r="W147" s="309">
        <f t="shared" si="4"/>
        <v>5</v>
      </c>
      <c r="X147" s="310"/>
    </row>
    <row r="148" spans="2:24" x14ac:dyDescent="0.3">
      <c r="B148" s="437"/>
      <c r="C148" s="321" t="s">
        <v>91</v>
      </c>
      <c r="D148" s="322"/>
      <c r="E148" s="322"/>
      <c r="F148" s="322"/>
      <c r="G148" s="322"/>
      <c r="H148" s="323"/>
      <c r="I148" s="52">
        <v>1</v>
      </c>
      <c r="J148" s="52"/>
      <c r="K148" s="52"/>
      <c r="L148" s="52"/>
      <c r="M148" s="52"/>
      <c r="N148" s="52"/>
      <c r="O148" s="52"/>
      <c r="P148" s="52"/>
      <c r="Q148" s="52"/>
      <c r="R148" s="52"/>
      <c r="S148" s="52"/>
      <c r="T148" s="52"/>
      <c r="U148" s="309">
        <f t="shared" si="3"/>
        <v>1</v>
      </c>
      <c r="V148" s="310"/>
      <c r="W148" s="309">
        <f t="shared" si="4"/>
        <v>1</v>
      </c>
      <c r="X148" s="310"/>
    </row>
    <row r="149" spans="2:24" x14ac:dyDescent="0.3">
      <c r="B149" s="437"/>
      <c r="C149" s="321" t="s">
        <v>92</v>
      </c>
      <c r="D149" s="322"/>
      <c r="E149" s="322"/>
      <c r="F149" s="322"/>
      <c r="G149" s="322"/>
      <c r="H149" s="323"/>
      <c r="I149" s="136">
        <v>0</v>
      </c>
      <c r="J149" s="136"/>
      <c r="K149" s="52"/>
      <c r="L149" s="52"/>
      <c r="M149" s="52"/>
      <c r="N149" s="52"/>
      <c r="O149" s="52"/>
      <c r="P149" s="52"/>
      <c r="Q149" s="52"/>
      <c r="R149" s="52"/>
      <c r="S149" s="52"/>
      <c r="T149" s="52"/>
      <c r="U149" s="309">
        <f t="shared" si="3"/>
        <v>0</v>
      </c>
      <c r="V149" s="310"/>
      <c r="W149" s="309">
        <f t="shared" si="4"/>
        <v>0</v>
      </c>
      <c r="X149" s="310"/>
    </row>
    <row r="150" spans="2:24" x14ac:dyDescent="0.3">
      <c r="B150" s="437"/>
      <c r="C150" s="321" t="s">
        <v>93</v>
      </c>
      <c r="D150" s="322"/>
      <c r="E150" s="322"/>
      <c r="F150" s="322"/>
      <c r="G150" s="322"/>
      <c r="H150" s="323"/>
      <c r="I150" s="136">
        <v>0</v>
      </c>
      <c r="J150" s="136">
        <v>2</v>
      </c>
      <c r="K150" s="52"/>
      <c r="L150" s="52"/>
      <c r="M150" s="52"/>
      <c r="N150" s="52"/>
      <c r="O150" s="52"/>
      <c r="P150" s="52"/>
      <c r="Q150" s="52"/>
      <c r="R150" s="52"/>
      <c r="S150" s="52"/>
      <c r="T150" s="52"/>
      <c r="U150" s="309">
        <f t="shared" si="3"/>
        <v>1</v>
      </c>
      <c r="V150" s="310"/>
      <c r="W150" s="309">
        <f t="shared" si="4"/>
        <v>2</v>
      </c>
      <c r="X150" s="310"/>
    </row>
    <row r="151" spans="2:24" x14ac:dyDescent="0.3">
      <c r="B151" s="437"/>
      <c r="C151" s="321" t="s">
        <v>94</v>
      </c>
      <c r="D151" s="322"/>
      <c r="E151" s="322"/>
      <c r="F151" s="322"/>
      <c r="G151" s="322"/>
      <c r="H151" s="323"/>
      <c r="I151" s="136">
        <v>0</v>
      </c>
      <c r="J151" s="136">
        <v>4</v>
      </c>
      <c r="K151" s="52"/>
      <c r="L151" s="52"/>
      <c r="M151" s="52"/>
      <c r="N151" s="52"/>
      <c r="O151" s="52"/>
      <c r="P151" s="52"/>
      <c r="Q151" s="52"/>
      <c r="R151" s="52"/>
      <c r="S151" s="52"/>
      <c r="T151" s="52"/>
      <c r="U151" s="309">
        <f t="shared" si="3"/>
        <v>2</v>
      </c>
      <c r="V151" s="310"/>
      <c r="W151" s="309">
        <f t="shared" si="4"/>
        <v>4</v>
      </c>
      <c r="X151" s="310"/>
    </row>
    <row r="152" spans="2:24" x14ac:dyDescent="0.3">
      <c r="B152" s="437"/>
      <c r="C152" s="321" t="s">
        <v>79</v>
      </c>
      <c r="D152" s="322"/>
      <c r="E152" s="322"/>
      <c r="F152" s="322"/>
      <c r="G152" s="322"/>
      <c r="H152" s="323"/>
      <c r="I152" s="136">
        <v>0</v>
      </c>
      <c r="J152" s="136">
        <v>16</v>
      </c>
      <c r="K152" s="52"/>
      <c r="L152" s="52"/>
      <c r="M152" s="52"/>
      <c r="N152" s="52"/>
      <c r="O152" s="52"/>
      <c r="P152" s="52"/>
      <c r="Q152" s="52"/>
      <c r="R152" s="52"/>
      <c r="S152" s="52"/>
      <c r="T152" s="52"/>
      <c r="U152" s="309">
        <f t="shared" si="3"/>
        <v>8</v>
      </c>
      <c r="V152" s="310"/>
      <c r="W152" s="309">
        <f t="shared" si="4"/>
        <v>16</v>
      </c>
      <c r="X152" s="310"/>
    </row>
    <row r="153" spans="2:24" x14ac:dyDescent="0.3">
      <c r="B153" s="437"/>
      <c r="C153" s="321" t="s">
        <v>80</v>
      </c>
      <c r="D153" s="322"/>
      <c r="E153" s="322"/>
      <c r="F153" s="322"/>
      <c r="G153" s="322"/>
      <c r="H153" s="323"/>
      <c r="I153" s="136">
        <v>0</v>
      </c>
      <c r="J153" s="136">
        <v>2</v>
      </c>
      <c r="K153" s="52"/>
      <c r="L153" s="52"/>
      <c r="M153" s="52"/>
      <c r="N153" s="52"/>
      <c r="O153" s="52"/>
      <c r="P153" s="52"/>
      <c r="Q153" s="52"/>
      <c r="R153" s="52"/>
      <c r="S153" s="52"/>
      <c r="T153" s="52"/>
      <c r="U153" s="309">
        <f t="shared" si="3"/>
        <v>1</v>
      </c>
      <c r="V153" s="310"/>
      <c r="W153" s="309">
        <f t="shared" si="4"/>
        <v>2</v>
      </c>
      <c r="X153" s="310"/>
    </row>
    <row r="154" spans="2:24" x14ac:dyDescent="0.3">
      <c r="B154" s="437"/>
      <c r="C154" s="321" t="s">
        <v>81</v>
      </c>
      <c r="D154" s="322"/>
      <c r="E154" s="322"/>
      <c r="F154" s="322"/>
      <c r="G154" s="322"/>
      <c r="H154" s="323"/>
      <c r="I154" s="136">
        <v>0</v>
      </c>
      <c r="J154" s="136"/>
      <c r="K154" s="52"/>
      <c r="L154" s="52"/>
      <c r="M154" s="52"/>
      <c r="N154" s="52"/>
      <c r="O154" s="52"/>
      <c r="P154" s="52"/>
      <c r="Q154" s="52"/>
      <c r="R154" s="52"/>
      <c r="S154" s="52"/>
      <c r="T154" s="52"/>
      <c r="U154" s="309">
        <f t="shared" si="3"/>
        <v>0</v>
      </c>
      <c r="V154" s="310"/>
      <c r="W154" s="309">
        <f t="shared" si="4"/>
        <v>0</v>
      </c>
      <c r="X154" s="310"/>
    </row>
    <row r="155" spans="2:24" x14ac:dyDescent="0.3">
      <c r="B155" s="437"/>
      <c r="C155" s="321" t="s">
        <v>95</v>
      </c>
      <c r="D155" s="322"/>
      <c r="E155" s="322"/>
      <c r="F155" s="322"/>
      <c r="G155" s="322"/>
      <c r="H155" s="323"/>
      <c r="I155" s="52">
        <v>1</v>
      </c>
      <c r="J155" s="52">
        <v>2</v>
      </c>
      <c r="K155" s="52"/>
      <c r="L155" s="52"/>
      <c r="M155" s="52"/>
      <c r="N155" s="52"/>
      <c r="O155" s="52"/>
      <c r="P155" s="52"/>
      <c r="Q155" s="52"/>
      <c r="R155" s="52"/>
      <c r="S155" s="52"/>
      <c r="T155" s="52"/>
      <c r="U155" s="309">
        <f t="shared" si="3"/>
        <v>1.5</v>
      </c>
      <c r="V155" s="310"/>
      <c r="W155" s="309">
        <f t="shared" si="4"/>
        <v>3</v>
      </c>
      <c r="X155" s="310"/>
    </row>
    <row r="156" spans="2:24" x14ac:dyDescent="0.3">
      <c r="B156" s="437"/>
      <c r="C156" s="321" t="s">
        <v>83</v>
      </c>
      <c r="D156" s="322"/>
      <c r="E156" s="322"/>
      <c r="F156" s="322"/>
      <c r="G156" s="322"/>
      <c r="H156" s="323"/>
      <c r="I156" s="136">
        <v>0</v>
      </c>
      <c r="J156" s="136">
        <v>2</v>
      </c>
      <c r="K156" s="52"/>
      <c r="L156" s="52"/>
      <c r="M156" s="52"/>
      <c r="N156" s="52"/>
      <c r="O156" s="52"/>
      <c r="P156" s="52"/>
      <c r="Q156" s="52"/>
      <c r="R156" s="52"/>
      <c r="S156" s="52"/>
      <c r="T156" s="52"/>
      <c r="U156" s="309">
        <f t="shared" si="3"/>
        <v>1</v>
      </c>
      <c r="V156" s="310"/>
      <c r="W156" s="309">
        <f t="shared" si="4"/>
        <v>2</v>
      </c>
      <c r="X156" s="310"/>
    </row>
    <row r="157" spans="2:24" x14ac:dyDescent="0.3">
      <c r="B157" s="437"/>
      <c r="C157" s="321" t="s">
        <v>96</v>
      </c>
      <c r="D157" s="322"/>
      <c r="E157" s="322"/>
      <c r="F157" s="322"/>
      <c r="G157" s="322"/>
      <c r="H157" s="323"/>
      <c r="I157" s="52">
        <v>3</v>
      </c>
      <c r="J157" s="52">
        <v>2</v>
      </c>
      <c r="K157" s="52"/>
      <c r="L157" s="52"/>
      <c r="M157" s="52"/>
      <c r="N157" s="52"/>
      <c r="O157" s="52"/>
      <c r="P157" s="52"/>
      <c r="Q157" s="52"/>
      <c r="R157" s="52"/>
      <c r="S157" s="52"/>
      <c r="T157" s="52"/>
      <c r="U157" s="309">
        <f t="shared" si="3"/>
        <v>2.5</v>
      </c>
      <c r="V157" s="310"/>
      <c r="W157" s="309">
        <f t="shared" si="4"/>
        <v>5</v>
      </c>
      <c r="X157" s="310"/>
    </row>
    <row r="158" spans="2:24" x14ac:dyDescent="0.3">
      <c r="B158" s="437"/>
      <c r="C158" s="321" t="s">
        <v>97</v>
      </c>
      <c r="D158" s="322"/>
      <c r="E158" s="322"/>
      <c r="F158" s="322"/>
      <c r="G158" s="322"/>
      <c r="H158" s="323"/>
      <c r="I158" s="52">
        <v>0</v>
      </c>
      <c r="J158" s="52">
        <v>3</v>
      </c>
      <c r="K158" s="52"/>
      <c r="L158" s="52"/>
      <c r="M158" s="52"/>
      <c r="N158" s="52"/>
      <c r="O158" s="52"/>
      <c r="P158" s="52"/>
      <c r="Q158" s="52"/>
      <c r="R158" s="52"/>
      <c r="S158" s="52"/>
      <c r="T158" s="52"/>
      <c r="U158" s="309">
        <f t="shared" si="3"/>
        <v>1.5</v>
      </c>
      <c r="V158" s="310"/>
      <c r="W158" s="309">
        <f t="shared" si="4"/>
        <v>3</v>
      </c>
      <c r="X158" s="310"/>
    </row>
    <row r="159" spans="2:24" x14ac:dyDescent="0.3">
      <c r="B159" s="437"/>
      <c r="C159" s="321" t="s">
        <v>71</v>
      </c>
      <c r="D159" s="322"/>
      <c r="E159" s="322"/>
      <c r="F159" s="322"/>
      <c r="G159" s="322"/>
      <c r="H159" s="323"/>
      <c r="I159" s="52">
        <v>1</v>
      </c>
      <c r="J159" s="52">
        <v>1</v>
      </c>
      <c r="K159" s="52"/>
      <c r="L159" s="52"/>
      <c r="M159" s="52"/>
      <c r="N159" s="52"/>
      <c r="O159" s="52"/>
      <c r="P159" s="52"/>
      <c r="Q159" s="52"/>
      <c r="R159" s="52"/>
      <c r="S159" s="52"/>
      <c r="T159" s="52"/>
      <c r="U159" s="309">
        <f t="shared" ref="U159:U174" si="6">AVERAGE(I159:T159)</f>
        <v>1</v>
      </c>
      <c r="V159" s="310"/>
      <c r="W159" s="309">
        <f t="shared" si="4"/>
        <v>2</v>
      </c>
      <c r="X159" s="310"/>
    </row>
    <row r="160" spans="2:24" x14ac:dyDescent="0.3">
      <c r="B160" s="437"/>
      <c r="C160" s="321" t="s">
        <v>72</v>
      </c>
      <c r="D160" s="322"/>
      <c r="E160" s="322"/>
      <c r="F160" s="322"/>
      <c r="G160" s="322"/>
      <c r="H160" s="323"/>
      <c r="I160" s="52">
        <v>1</v>
      </c>
      <c r="J160" s="52"/>
      <c r="K160" s="52"/>
      <c r="L160" s="52"/>
      <c r="M160" s="52"/>
      <c r="N160" s="52"/>
      <c r="O160" s="52"/>
      <c r="P160" s="52"/>
      <c r="Q160" s="52"/>
      <c r="R160" s="52"/>
      <c r="S160" s="52"/>
      <c r="T160" s="52"/>
      <c r="U160" s="309">
        <f t="shared" si="6"/>
        <v>1</v>
      </c>
      <c r="V160" s="310"/>
      <c r="W160" s="309">
        <f t="shared" ref="W160:W174" si="7">SUM(I160:T160)</f>
        <v>1</v>
      </c>
      <c r="X160" s="310"/>
    </row>
    <row r="161" spans="2:24" x14ac:dyDescent="0.3">
      <c r="B161" s="437"/>
      <c r="C161" s="321" t="s">
        <v>86</v>
      </c>
      <c r="D161" s="322"/>
      <c r="E161" s="322"/>
      <c r="F161" s="322"/>
      <c r="G161" s="322"/>
      <c r="H161" s="323"/>
      <c r="I161" s="136">
        <v>0</v>
      </c>
      <c r="J161" s="136"/>
      <c r="K161" s="52"/>
      <c r="L161" s="52"/>
      <c r="M161" s="52"/>
      <c r="N161" s="52"/>
      <c r="O161" s="52"/>
      <c r="P161" s="52"/>
      <c r="Q161" s="52"/>
      <c r="R161" s="52"/>
      <c r="S161" s="52"/>
      <c r="T161" s="52"/>
      <c r="U161" s="309">
        <f t="shared" si="6"/>
        <v>0</v>
      </c>
      <c r="V161" s="310"/>
      <c r="W161" s="309">
        <f t="shared" si="7"/>
        <v>0</v>
      </c>
      <c r="X161" s="310"/>
    </row>
    <row r="162" spans="2:24" ht="16.899999999999999" customHeight="1" x14ac:dyDescent="0.3">
      <c r="B162" s="437"/>
      <c r="C162" s="324" t="s">
        <v>73</v>
      </c>
      <c r="D162" s="325"/>
      <c r="E162" s="325"/>
      <c r="F162" s="325"/>
      <c r="G162" s="325"/>
      <c r="H162" s="326"/>
      <c r="I162" s="136">
        <v>0</v>
      </c>
      <c r="J162" s="136"/>
      <c r="K162" s="128"/>
      <c r="L162" s="128"/>
      <c r="M162" s="128"/>
      <c r="N162" s="128"/>
      <c r="O162" s="128"/>
      <c r="P162" s="128"/>
      <c r="Q162" s="128"/>
      <c r="R162" s="128"/>
      <c r="S162" s="128"/>
      <c r="T162" s="208"/>
      <c r="U162" s="314">
        <f t="shared" si="6"/>
        <v>0</v>
      </c>
      <c r="V162" s="315"/>
      <c r="W162" s="314">
        <f t="shared" si="7"/>
        <v>0</v>
      </c>
      <c r="X162" s="315"/>
    </row>
    <row r="163" spans="2:24" x14ac:dyDescent="0.3">
      <c r="B163" s="437"/>
      <c r="C163" s="300" t="s">
        <v>30</v>
      </c>
      <c r="D163" s="301"/>
      <c r="E163" s="301"/>
      <c r="F163" s="301"/>
      <c r="G163" s="301"/>
      <c r="H163" s="302"/>
      <c r="I163" s="239">
        <f>SUM(I164:I170)</f>
        <v>9</v>
      </c>
      <c r="J163" s="251">
        <f>SUM(J164:J170)</f>
        <v>6</v>
      </c>
      <c r="K163" s="136"/>
      <c r="L163" s="136"/>
      <c r="M163" s="136"/>
      <c r="N163" s="136"/>
      <c r="O163" s="136"/>
      <c r="P163" s="136"/>
      <c r="Q163" s="136"/>
      <c r="R163" s="136"/>
      <c r="S163" s="136"/>
      <c r="T163" s="136"/>
      <c r="U163" s="309">
        <f t="shared" si="6"/>
        <v>7.5</v>
      </c>
      <c r="V163" s="310"/>
      <c r="W163" s="309">
        <f t="shared" si="7"/>
        <v>15</v>
      </c>
      <c r="X163" s="310"/>
    </row>
    <row r="164" spans="2:24" x14ac:dyDescent="0.3">
      <c r="B164" s="437"/>
      <c r="C164" s="321" t="s">
        <v>87</v>
      </c>
      <c r="D164" s="322"/>
      <c r="E164" s="322"/>
      <c r="F164" s="322"/>
      <c r="G164" s="322"/>
      <c r="H164" s="323"/>
      <c r="I164" s="136">
        <v>1</v>
      </c>
      <c r="J164" s="136"/>
      <c r="K164" s="136"/>
      <c r="L164" s="136"/>
      <c r="M164" s="136"/>
      <c r="N164" s="136"/>
      <c r="O164" s="136"/>
      <c r="P164" s="136"/>
      <c r="Q164" s="136"/>
      <c r="R164" s="136"/>
      <c r="S164" s="136"/>
      <c r="T164" s="136"/>
      <c r="U164" s="309">
        <f t="shared" si="6"/>
        <v>1</v>
      </c>
      <c r="V164" s="310"/>
      <c r="W164" s="309">
        <f t="shared" si="7"/>
        <v>1</v>
      </c>
      <c r="X164" s="310"/>
    </row>
    <row r="165" spans="2:24" x14ac:dyDescent="0.3">
      <c r="B165" s="437"/>
      <c r="C165" s="333" t="s">
        <v>31</v>
      </c>
      <c r="D165" s="334"/>
      <c r="E165" s="334"/>
      <c r="F165" s="334"/>
      <c r="G165" s="334"/>
      <c r="H165" s="335"/>
      <c r="I165" s="136">
        <v>0</v>
      </c>
      <c r="J165" s="136"/>
      <c r="K165" s="136"/>
      <c r="L165" s="136"/>
      <c r="M165" s="136"/>
      <c r="N165" s="136"/>
      <c r="O165" s="136"/>
      <c r="P165" s="136"/>
      <c r="Q165" s="136"/>
      <c r="R165" s="136"/>
      <c r="S165" s="136"/>
      <c r="T165" s="136"/>
      <c r="U165" s="309">
        <f>AVERAGE(I165:T165)</f>
        <v>0</v>
      </c>
      <c r="V165" s="310"/>
      <c r="W165" s="309">
        <f>SUM(I165:T165)</f>
        <v>0</v>
      </c>
      <c r="X165" s="310"/>
    </row>
    <row r="166" spans="2:24" x14ac:dyDescent="0.3">
      <c r="B166" s="437"/>
      <c r="C166" s="333" t="s">
        <v>33</v>
      </c>
      <c r="D166" s="334"/>
      <c r="E166" s="334"/>
      <c r="F166" s="334"/>
      <c r="G166" s="334"/>
      <c r="H166" s="335"/>
      <c r="I166" s="136">
        <v>0</v>
      </c>
      <c r="J166" s="136"/>
      <c r="K166" s="136"/>
      <c r="L166" s="136"/>
      <c r="M166" s="136"/>
      <c r="N166" s="136"/>
      <c r="O166" s="136"/>
      <c r="P166" s="136"/>
      <c r="Q166" s="136"/>
      <c r="R166" s="136"/>
      <c r="S166" s="136"/>
      <c r="T166" s="136"/>
      <c r="U166" s="309">
        <f t="shared" si="6"/>
        <v>0</v>
      </c>
      <c r="V166" s="310"/>
      <c r="W166" s="309">
        <f t="shared" si="7"/>
        <v>0</v>
      </c>
      <c r="X166" s="310"/>
    </row>
    <row r="167" spans="2:24" x14ac:dyDescent="0.3">
      <c r="B167" s="437"/>
      <c r="C167" s="321" t="s">
        <v>98</v>
      </c>
      <c r="D167" s="322"/>
      <c r="E167" s="322"/>
      <c r="F167" s="322"/>
      <c r="G167" s="322"/>
      <c r="H167" s="323"/>
      <c r="I167" s="136">
        <v>2</v>
      </c>
      <c r="J167" s="136">
        <v>1</v>
      </c>
      <c r="K167" s="136"/>
      <c r="L167" s="136"/>
      <c r="M167" s="136"/>
      <c r="N167" s="136"/>
      <c r="O167" s="136"/>
      <c r="P167" s="136"/>
      <c r="Q167" s="136"/>
      <c r="R167" s="136"/>
      <c r="S167" s="136"/>
      <c r="T167" s="136"/>
      <c r="U167" s="309">
        <f t="shared" si="6"/>
        <v>1.5</v>
      </c>
      <c r="V167" s="310"/>
      <c r="W167" s="309">
        <f t="shared" si="7"/>
        <v>3</v>
      </c>
      <c r="X167" s="310"/>
    </row>
    <row r="168" spans="2:24" x14ac:dyDescent="0.3">
      <c r="B168" s="437"/>
      <c r="C168" s="321" t="s">
        <v>99</v>
      </c>
      <c r="D168" s="322"/>
      <c r="E168" s="322"/>
      <c r="F168" s="322"/>
      <c r="G168" s="322"/>
      <c r="H168" s="323"/>
      <c r="I168" s="136">
        <v>3</v>
      </c>
      <c r="J168" s="136">
        <v>3</v>
      </c>
      <c r="K168" s="136"/>
      <c r="L168" s="136"/>
      <c r="M168" s="136"/>
      <c r="N168" s="136"/>
      <c r="O168" s="136"/>
      <c r="P168" s="136"/>
      <c r="Q168" s="136"/>
      <c r="R168" s="136"/>
      <c r="S168" s="136"/>
      <c r="T168" s="136"/>
      <c r="U168" s="309">
        <f t="shared" si="6"/>
        <v>3</v>
      </c>
      <c r="V168" s="310"/>
      <c r="W168" s="309">
        <f t="shared" si="7"/>
        <v>6</v>
      </c>
      <c r="X168" s="310"/>
    </row>
    <row r="169" spans="2:24" x14ac:dyDescent="0.3">
      <c r="B169" s="437"/>
      <c r="C169" s="321" t="s">
        <v>100</v>
      </c>
      <c r="D169" s="322"/>
      <c r="E169" s="322"/>
      <c r="F169" s="322"/>
      <c r="G169" s="322"/>
      <c r="H169" s="323"/>
      <c r="I169" s="136">
        <v>2</v>
      </c>
      <c r="J169" s="136">
        <v>2</v>
      </c>
      <c r="K169" s="136"/>
      <c r="L169" s="136"/>
      <c r="M169" s="136"/>
      <c r="N169" s="136"/>
      <c r="O169" s="136"/>
      <c r="P169" s="136"/>
      <c r="Q169" s="136"/>
      <c r="R169" s="136"/>
      <c r="S169" s="136"/>
      <c r="T169" s="136"/>
      <c r="U169" s="309">
        <f t="shared" si="6"/>
        <v>2</v>
      </c>
      <c r="V169" s="310"/>
      <c r="W169" s="309">
        <f t="shared" si="7"/>
        <v>4</v>
      </c>
      <c r="X169" s="310"/>
    </row>
    <row r="170" spans="2:24" x14ac:dyDescent="0.3">
      <c r="B170" s="437"/>
      <c r="C170" s="324" t="s">
        <v>101</v>
      </c>
      <c r="D170" s="325"/>
      <c r="E170" s="325"/>
      <c r="F170" s="325"/>
      <c r="G170" s="325"/>
      <c r="H170" s="326"/>
      <c r="I170" s="140">
        <v>1</v>
      </c>
      <c r="J170" s="140"/>
      <c r="K170" s="140"/>
      <c r="L170" s="140"/>
      <c r="M170" s="140"/>
      <c r="N170" s="140"/>
      <c r="O170" s="140"/>
      <c r="P170" s="140"/>
      <c r="Q170" s="140"/>
      <c r="R170" s="140"/>
      <c r="S170" s="140"/>
      <c r="T170" s="141"/>
      <c r="U170" s="314">
        <f t="shared" si="6"/>
        <v>1</v>
      </c>
      <c r="V170" s="315"/>
      <c r="W170" s="314">
        <f t="shared" si="7"/>
        <v>1</v>
      </c>
      <c r="X170" s="315"/>
    </row>
    <row r="171" spans="2:24" x14ac:dyDescent="0.3">
      <c r="B171" s="437"/>
      <c r="C171" s="300" t="s">
        <v>34</v>
      </c>
      <c r="D171" s="301"/>
      <c r="E171" s="301"/>
      <c r="F171" s="301"/>
      <c r="G171" s="301"/>
      <c r="H171" s="302"/>
      <c r="I171" s="136">
        <v>18</v>
      </c>
      <c r="J171" s="136">
        <v>12</v>
      </c>
      <c r="K171" s="136"/>
      <c r="L171" s="136"/>
      <c r="M171" s="136"/>
      <c r="N171" s="136"/>
      <c r="O171" s="136"/>
      <c r="P171" s="136"/>
      <c r="Q171" s="136"/>
      <c r="R171" s="136"/>
      <c r="S171" s="136"/>
      <c r="T171" s="136"/>
      <c r="U171" s="309">
        <f t="shared" si="6"/>
        <v>15</v>
      </c>
      <c r="V171" s="310"/>
      <c r="W171" s="309">
        <f t="shared" si="7"/>
        <v>30</v>
      </c>
      <c r="X171" s="310"/>
    </row>
    <row r="172" spans="2:24" x14ac:dyDescent="0.3">
      <c r="B172" s="437"/>
      <c r="C172" s="327" t="s">
        <v>26</v>
      </c>
      <c r="D172" s="328"/>
      <c r="E172" s="328"/>
      <c r="F172" s="328"/>
      <c r="G172" s="328"/>
      <c r="H172" s="329"/>
      <c r="I172" s="155">
        <v>8</v>
      </c>
      <c r="J172" s="155">
        <v>7</v>
      </c>
      <c r="K172" s="155"/>
      <c r="L172" s="155"/>
      <c r="M172" s="155"/>
      <c r="N172" s="155"/>
      <c r="O172" s="155"/>
      <c r="P172" s="155"/>
      <c r="Q172" s="155"/>
      <c r="R172" s="155"/>
      <c r="S172" s="155"/>
      <c r="T172" s="155"/>
      <c r="U172" s="316">
        <f t="shared" si="6"/>
        <v>7.5</v>
      </c>
      <c r="V172" s="317"/>
      <c r="W172" s="316">
        <f t="shared" si="7"/>
        <v>15</v>
      </c>
      <c r="X172" s="317"/>
    </row>
    <row r="173" spans="2:24" x14ac:dyDescent="0.3">
      <c r="B173" s="437"/>
      <c r="C173" s="330" t="s">
        <v>161</v>
      </c>
      <c r="D173" s="331"/>
      <c r="E173" s="331"/>
      <c r="F173" s="331"/>
      <c r="G173" s="331"/>
      <c r="H173" s="332"/>
      <c r="I173" s="146">
        <f t="shared" ref="I173:J173" si="8">SUM(I174:I174)</f>
        <v>27</v>
      </c>
      <c r="J173" s="146">
        <f t="shared" si="8"/>
        <v>16</v>
      </c>
      <c r="K173" s="146"/>
      <c r="L173" s="146"/>
      <c r="M173" s="146"/>
      <c r="N173" s="146"/>
      <c r="O173" s="146"/>
      <c r="P173" s="146"/>
      <c r="Q173" s="146"/>
      <c r="R173" s="146"/>
      <c r="S173" s="146"/>
      <c r="T173" s="146"/>
      <c r="U173" s="309">
        <f t="shared" si="6"/>
        <v>21.5</v>
      </c>
      <c r="V173" s="310"/>
      <c r="W173" s="309">
        <f t="shared" si="7"/>
        <v>43</v>
      </c>
      <c r="X173" s="310"/>
    </row>
    <row r="174" spans="2:24" x14ac:dyDescent="0.3">
      <c r="B174" s="437"/>
      <c r="C174" s="447" t="s">
        <v>30</v>
      </c>
      <c r="D174" s="448"/>
      <c r="E174" s="448"/>
      <c r="F174" s="448"/>
      <c r="G174" s="448"/>
      <c r="H174" s="449"/>
      <c r="I174" s="146">
        <v>27</v>
      </c>
      <c r="J174" s="146">
        <v>16</v>
      </c>
      <c r="K174" s="146"/>
      <c r="L174" s="146"/>
      <c r="M174" s="146"/>
      <c r="N174" s="146"/>
      <c r="O174" s="146"/>
      <c r="P174" s="146"/>
      <c r="Q174" s="146"/>
      <c r="R174" s="146"/>
      <c r="S174" s="146"/>
      <c r="T174" s="146"/>
      <c r="U174" s="445">
        <f t="shared" si="6"/>
        <v>21.5</v>
      </c>
      <c r="V174" s="446"/>
      <c r="W174" s="309">
        <f t="shared" si="7"/>
        <v>43</v>
      </c>
      <c r="X174" s="310"/>
    </row>
    <row r="175" spans="2:24" x14ac:dyDescent="0.3">
      <c r="B175" s="437"/>
      <c r="C175" s="340" t="s">
        <v>2</v>
      </c>
      <c r="D175" s="341"/>
      <c r="E175" s="341"/>
      <c r="F175" s="341"/>
      <c r="G175" s="341"/>
      <c r="H175" s="342"/>
      <c r="I175" s="159"/>
      <c r="J175" s="159"/>
      <c r="K175" s="159"/>
      <c r="L175" s="159"/>
      <c r="M175" s="159"/>
      <c r="N175" s="159"/>
      <c r="O175" s="159"/>
      <c r="P175" s="159"/>
      <c r="Q175" s="159"/>
      <c r="R175" s="159"/>
      <c r="S175" s="159"/>
      <c r="T175" s="159"/>
      <c r="U175" s="343"/>
      <c r="V175" s="344"/>
      <c r="W175" s="345"/>
      <c r="X175" s="346"/>
    </row>
    <row r="176" spans="2:24" x14ac:dyDescent="0.3">
      <c r="B176" s="437"/>
      <c r="C176" s="347" t="s">
        <v>102</v>
      </c>
      <c r="D176" s="348"/>
      <c r="E176" s="348"/>
      <c r="F176" s="348"/>
      <c r="G176" s="348"/>
      <c r="H176" s="349"/>
      <c r="I176" s="163">
        <f t="shared" ref="I176:J176" si="9">I101/I84</f>
        <v>3.516990291262136</v>
      </c>
      <c r="J176" s="163">
        <f t="shared" si="9"/>
        <v>3.6754385964912282</v>
      </c>
      <c r="K176" s="163"/>
      <c r="L176" s="163"/>
      <c r="M176" s="163"/>
      <c r="N176" s="163"/>
      <c r="O176" s="163"/>
      <c r="P176" s="163"/>
      <c r="Q176" s="163"/>
      <c r="R176" s="163"/>
      <c r="S176" s="163"/>
      <c r="T176" s="163"/>
      <c r="U176" s="350" t="s">
        <v>62</v>
      </c>
      <c r="V176" s="351"/>
      <c r="W176" s="350">
        <f>W102/W84</f>
        <v>0.29177718832891247</v>
      </c>
      <c r="X176" s="351"/>
    </row>
    <row r="177" spans="2:24" x14ac:dyDescent="0.3">
      <c r="B177" s="437"/>
      <c r="C177" s="273" t="s">
        <v>103</v>
      </c>
      <c r="D177" s="274"/>
      <c r="E177" s="274"/>
      <c r="F177" s="274"/>
      <c r="G177" s="274"/>
      <c r="H177" s="275"/>
      <c r="I177" s="167">
        <f t="shared" ref="I177:J177" si="10">(I103+I107+I141+I172+I173)/I84</f>
        <v>0.91019417475728159</v>
      </c>
      <c r="J177" s="167">
        <f t="shared" si="10"/>
        <v>0.99415204678362568</v>
      </c>
      <c r="K177" s="167"/>
      <c r="L177" s="167"/>
      <c r="M177" s="167"/>
      <c r="N177" s="167"/>
      <c r="O177" s="167"/>
      <c r="P177" s="167"/>
      <c r="Q177" s="167"/>
      <c r="R177" s="167"/>
      <c r="S177" s="167"/>
      <c r="T177" s="167"/>
      <c r="U177" s="352" t="s">
        <v>62</v>
      </c>
      <c r="V177" s="353"/>
      <c r="W177" s="352">
        <f t="shared" ref="W177:X177" si="11">(W103+W107+W141+W172+W173)/W84</f>
        <v>0.94827586206896552</v>
      </c>
      <c r="X177" s="353" t="e">
        <f t="shared" si="11"/>
        <v>#DIV/0!</v>
      </c>
    </row>
    <row r="178" spans="2:24" x14ac:dyDescent="0.3">
      <c r="B178" s="437"/>
      <c r="C178" s="291" t="s">
        <v>8</v>
      </c>
      <c r="D178" s="292"/>
      <c r="E178" s="292"/>
      <c r="F178" s="292"/>
      <c r="G178" s="292"/>
      <c r="H178" s="293"/>
      <c r="I178" s="169">
        <f>I180/I179</f>
        <v>0</v>
      </c>
      <c r="J178" s="169">
        <f>J180/J179</f>
        <v>0</v>
      </c>
      <c r="K178" s="169"/>
      <c r="L178" s="169"/>
      <c r="M178" s="169"/>
      <c r="N178" s="169"/>
      <c r="O178" s="169"/>
      <c r="P178" s="169"/>
      <c r="Q178" s="169"/>
      <c r="R178" s="169"/>
      <c r="S178" s="169"/>
      <c r="T178" s="169"/>
      <c r="U178" s="336" t="s">
        <v>62</v>
      </c>
      <c r="V178" s="337"/>
      <c r="W178" s="338">
        <f>W180/W179</f>
        <v>0</v>
      </c>
      <c r="X178" s="339"/>
    </row>
    <row r="179" spans="2:24" x14ac:dyDescent="0.3">
      <c r="B179" s="437"/>
      <c r="C179" s="358" t="s">
        <v>20</v>
      </c>
      <c r="D179" s="359"/>
      <c r="E179" s="359"/>
      <c r="F179" s="359"/>
      <c r="G179" s="359"/>
      <c r="H179" s="360"/>
      <c r="I179" s="90">
        <f t="shared" ref="I179:J179" si="12">I84</f>
        <v>412</v>
      </c>
      <c r="J179" s="90">
        <f t="shared" si="12"/>
        <v>342</v>
      </c>
      <c r="K179" s="90"/>
      <c r="L179" s="90"/>
      <c r="M179" s="90"/>
      <c r="N179" s="90"/>
      <c r="O179" s="90"/>
      <c r="P179" s="90"/>
      <c r="Q179" s="90"/>
      <c r="R179" s="90"/>
      <c r="S179" s="90"/>
      <c r="T179" s="90"/>
      <c r="U179" s="361" t="s">
        <v>62</v>
      </c>
      <c r="V179" s="362"/>
      <c r="W179" s="361">
        <f>SUM(I179:T179)</f>
        <v>754</v>
      </c>
      <c r="X179" s="362"/>
    </row>
    <row r="180" spans="2:24" ht="15" thickBot="1" x14ac:dyDescent="0.35">
      <c r="B180" s="437"/>
      <c r="C180" s="358" t="s">
        <v>104</v>
      </c>
      <c r="D180" s="359"/>
      <c r="E180" s="359"/>
      <c r="F180" s="359"/>
      <c r="G180" s="359"/>
      <c r="H180" s="360"/>
      <c r="I180" s="52"/>
      <c r="J180" s="52"/>
      <c r="K180" s="52"/>
      <c r="L180" s="52"/>
      <c r="M180" s="52"/>
      <c r="N180" s="52"/>
      <c r="O180" s="52"/>
      <c r="P180" s="52"/>
      <c r="Q180" s="52"/>
      <c r="R180" s="52"/>
      <c r="S180" s="52"/>
      <c r="T180" s="52"/>
      <c r="U180" s="366" t="s">
        <v>62</v>
      </c>
      <c r="V180" s="367"/>
      <c r="W180" s="311">
        <f>SUM(I180:T180)</f>
        <v>0</v>
      </c>
      <c r="X180" s="312"/>
    </row>
    <row r="181" spans="2:24" ht="15" thickBot="1" x14ac:dyDescent="0.35">
      <c r="B181" s="288" t="s">
        <v>9</v>
      </c>
      <c r="C181" s="297" t="s">
        <v>108</v>
      </c>
      <c r="D181" s="298"/>
      <c r="E181" s="298"/>
      <c r="F181" s="298"/>
      <c r="G181" s="298"/>
      <c r="H181" s="299"/>
      <c r="I181" s="176">
        <f>I184/I183</f>
        <v>0.41479099678456594</v>
      </c>
      <c r="J181" s="176">
        <f>J184/J183</f>
        <v>0.39080459770114945</v>
      </c>
      <c r="K181" s="176"/>
      <c r="L181" s="176"/>
      <c r="M181" s="176"/>
      <c r="N181" s="176"/>
      <c r="O181" s="176"/>
      <c r="P181" s="176"/>
      <c r="Q181" s="176"/>
      <c r="R181" s="176"/>
      <c r="S181" s="176"/>
      <c r="T181" s="176"/>
      <c r="U181" s="368">
        <f>U184/U183</f>
        <v>0.40384615384615385</v>
      </c>
      <c r="V181" s="369"/>
      <c r="W181" s="450" t="s">
        <v>62</v>
      </c>
      <c r="X181" s="451"/>
    </row>
    <row r="182" spans="2:24" x14ac:dyDescent="0.3">
      <c r="B182" s="289"/>
      <c r="C182" s="297" t="s">
        <v>43</v>
      </c>
      <c r="D182" s="298"/>
      <c r="E182" s="298"/>
      <c r="F182" s="298"/>
      <c r="G182" s="298"/>
      <c r="H182" s="299"/>
      <c r="I182" s="180">
        <f>I185/I183</f>
        <v>0.32154340836012862</v>
      </c>
      <c r="J182" s="180">
        <f>J185/J183</f>
        <v>0.25670498084291188</v>
      </c>
      <c r="K182" s="180"/>
      <c r="L182" s="180"/>
      <c r="M182" s="180"/>
      <c r="N182" s="180"/>
      <c r="O182" s="180"/>
      <c r="P182" s="180"/>
      <c r="Q182" s="180"/>
      <c r="R182" s="180"/>
      <c r="S182" s="180"/>
      <c r="T182" s="180"/>
      <c r="U182" s="452">
        <f>U185/U183</f>
        <v>0.29195804195804198</v>
      </c>
      <c r="V182" s="453"/>
      <c r="W182" s="454" t="s">
        <v>62</v>
      </c>
      <c r="X182" s="455"/>
    </row>
    <row r="183" spans="2:24" x14ac:dyDescent="0.3">
      <c r="B183" s="289"/>
      <c r="C183" s="270" t="s">
        <v>65</v>
      </c>
      <c r="D183" s="271"/>
      <c r="E183" s="271"/>
      <c r="F183" s="271"/>
      <c r="G183" s="271"/>
      <c r="H183" s="272"/>
      <c r="I183" s="52">
        <v>311</v>
      </c>
      <c r="J183" s="52">
        <v>261</v>
      </c>
      <c r="K183" s="52"/>
      <c r="L183" s="52"/>
      <c r="M183" s="52"/>
      <c r="N183" s="52"/>
      <c r="O183" s="52"/>
      <c r="P183" s="52"/>
      <c r="Q183" s="52"/>
      <c r="R183" s="52"/>
      <c r="S183" s="52"/>
      <c r="T183" s="52"/>
      <c r="U183" s="361">
        <f>AVERAGE(I183:T183)</f>
        <v>286</v>
      </c>
      <c r="V183" s="362"/>
      <c r="W183" s="361" t="s">
        <v>62</v>
      </c>
      <c r="X183" s="362"/>
    </row>
    <row r="184" spans="2:24" x14ac:dyDescent="0.3">
      <c r="B184" s="289"/>
      <c r="C184" s="300" t="s">
        <v>27</v>
      </c>
      <c r="D184" s="301"/>
      <c r="E184" s="301"/>
      <c r="F184" s="301"/>
      <c r="G184" s="301"/>
      <c r="H184" s="302"/>
      <c r="I184" s="52">
        <v>129</v>
      </c>
      <c r="J184" s="52">
        <v>102</v>
      </c>
      <c r="K184" s="52"/>
      <c r="L184" s="52"/>
      <c r="M184" s="52"/>
      <c r="N184" s="52"/>
      <c r="O184" s="52"/>
      <c r="P184" s="52"/>
      <c r="Q184" s="52"/>
      <c r="R184" s="52"/>
      <c r="S184" s="52"/>
      <c r="T184" s="52"/>
      <c r="U184" s="311">
        <f>AVERAGE(I184:T184)</f>
        <v>115.5</v>
      </c>
      <c r="V184" s="312"/>
      <c r="W184" s="311" t="s">
        <v>62</v>
      </c>
      <c r="X184" s="312"/>
    </row>
    <row r="185" spans="2:24" x14ac:dyDescent="0.3">
      <c r="B185" s="289"/>
      <c r="C185" s="273" t="s">
        <v>28</v>
      </c>
      <c r="D185" s="274"/>
      <c r="E185" s="274"/>
      <c r="F185" s="274"/>
      <c r="G185" s="274"/>
      <c r="H185" s="275"/>
      <c r="I185" s="184">
        <v>100</v>
      </c>
      <c r="J185" s="184">
        <v>67</v>
      </c>
      <c r="K185" s="184"/>
      <c r="L185" s="184"/>
      <c r="M185" s="184"/>
      <c r="N185" s="184"/>
      <c r="O185" s="184"/>
      <c r="P185" s="184"/>
      <c r="Q185" s="184"/>
      <c r="R185" s="184"/>
      <c r="S185" s="184"/>
      <c r="T185" s="184"/>
      <c r="U185" s="372">
        <f>AVERAGE(I185:T185)</f>
        <v>83.5</v>
      </c>
      <c r="V185" s="373"/>
      <c r="W185" s="372" t="s">
        <v>62</v>
      </c>
      <c r="X185" s="373"/>
    </row>
    <row r="186" spans="2:24" x14ac:dyDescent="0.3">
      <c r="B186" s="289"/>
      <c r="C186" s="276" t="s">
        <v>10</v>
      </c>
      <c r="D186" s="277"/>
      <c r="E186" s="277"/>
      <c r="F186" s="277"/>
      <c r="G186" s="277"/>
      <c r="H186" s="278"/>
      <c r="I186" s="188">
        <f>I189/I188</f>
        <v>8.6816720257234734E-2</v>
      </c>
      <c r="J186" s="188">
        <f>J189/J188</f>
        <v>0.10727969348659004</v>
      </c>
      <c r="K186" s="188"/>
      <c r="L186" s="188"/>
      <c r="M186" s="188"/>
      <c r="N186" s="188"/>
      <c r="O186" s="188"/>
      <c r="P186" s="188"/>
      <c r="Q186" s="188"/>
      <c r="R186" s="188"/>
      <c r="S186" s="188"/>
      <c r="T186" s="188"/>
      <c r="U186" s="354">
        <f>U189/U188</f>
        <v>9.6153846153846159E-2</v>
      </c>
      <c r="V186" s="355"/>
      <c r="W186" s="356" t="s">
        <v>62</v>
      </c>
      <c r="X186" s="357"/>
    </row>
    <row r="187" spans="2:24" x14ac:dyDescent="0.3">
      <c r="B187" s="289"/>
      <c r="C187" s="291" t="s">
        <v>11</v>
      </c>
      <c r="D187" s="292"/>
      <c r="E187" s="292"/>
      <c r="F187" s="292"/>
      <c r="G187" s="292"/>
      <c r="H187" s="293"/>
      <c r="I187" s="192">
        <f>I190/I188</f>
        <v>1.9292604501607719E-2</v>
      </c>
      <c r="J187" s="192">
        <f>J190/J188</f>
        <v>7.6628352490421452E-3</v>
      </c>
      <c r="K187" s="192"/>
      <c r="L187" s="192"/>
      <c r="M187" s="192"/>
      <c r="N187" s="192"/>
      <c r="O187" s="192"/>
      <c r="P187" s="192"/>
      <c r="Q187" s="192"/>
      <c r="R187" s="192"/>
      <c r="S187" s="192"/>
      <c r="T187" s="192"/>
      <c r="U187" s="378">
        <f>U190/U188</f>
        <v>1.3986013986013986E-2</v>
      </c>
      <c r="V187" s="379"/>
      <c r="W187" s="380" t="s">
        <v>62</v>
      </c>
      <c r="X187" s="381"/>
    </row>
    <row r="188" spans="2:24" x14ac:dyDescent="0.3">
      <c r="B188" s="289"/>
      <c r="C188" s="270" t="s">
        <v>65</v>
      </c>
      <c r="D188" s="271"/>
      <c r="E188" s="271"/>
      <c r="F188" s="271"/>
      <c r="G188" s="271"/>
      <c r="H188" s="272"/>
      <c r="I188" s="52">
        <v>311</v>
      </c>
      <c r="J188" s="52">
        <v>261</v>
      </c>
      <c r="K188" s="52"/>
      <c r="L188" s="52"/>
      <c r="M188" s="52"/>
      <c r="N188" s="52"/>
      <c r="O188" s="52"/>
      <c r="P188" s="52"/>
      <c r="Q188" s="52"/>
      <c r="R188" s="52"/>
      <c r="S188" s="52"/>
      <c r="T188" s="52"/>
      <c r="U188" s="311">
        <f>AVERAGE(I188:T188)</f>
        <v>286</v>
      </c>
      <c r="V188" s="312"/>
      <c r="W188" s="311" t="s">
        <v>62</v>
      </c>
      <c r="X188" s="312"/>
    </row>
    <row r="189" spans="2:24" x14ac:dyDescent="0.3">
      <c r="B189" s="289"/>
      <c r="C189" s="270" t="s">
        <v>21</v>
      </c>
      <c r="D189" s="271"/>
      <c r="E189" s="271"/>
      <c r="F189" s="271"/>
      <c r="G189" s="271"/>
      <c r="H189" s="272"/>
      <c r="I189" s="52">
        <v>27</v>
      </c>
      <c r="J189" s="52">
        <v>28</v>
      </c>
      <c r="K189" s="52"/>
      <c r="L189" s="52"/>
      <c r="M189" s="52"/>
      <c r="N189" s="52"/>
      <c r="O189" s="52"/>
      <c r="P189" s="52"/>
      <c r="Q189" s="52"/>
      <c r="R189" s="52"/>
      <c r="S189" s="52"/>
      <c r="T189" s="52"/>
      <c r="U189" s="311">
        <f>AVERAGE(I189:T189)</f>
        <v>27.5</v>
      </c>
      <c r="V189" s="312"/>
      <c r="W189" s="311" t="s">
        <v>62</v>
      </c>
      <c r="X189" s="312"/>
    </row>
    <row r="190" spans="2:24" ht="15" thickBot="1" x14ac:dyDescent="0.35">
      <c r="B190" s="290"/>
      <c r="C190" s="2" t="s">
        <v>22</v>
      </c>
      <c r="D190" s="3"/>
      <c r="E190" s="3"/>
      <c r="F190" s="3"/>
      <c r="G190" s="3"/>
      <c r="H190" s="193"/>
      <c r="I190" s="197">
        <v>6</v>
      </c>
      <c r="J190" s="197">
        <v>2</v>
      </c>
      <c r="K190" s="197"/>
      <c r="L190" s="197"/>
      <c r="M190" s="197"/>
      <c r="N190" s="197"/>
      <c r="O190" s="197"/>
      <c r="P190" s="197"/>
      <c r="Q190" s="197"/>
      <c r="R190" s="197"/>
      <c r="S190" s="197"/>
      <c r="T190" s="197"/>
      <c r="U190" s="366">
        <f>AVERAGE(I190:T190)</f>
        <v>4</v>
      </c>
      <c r="V190" s="367"/>
      <c r="W190" s="366" t="s">
        <v>62</v>
      </c>
      <c r="X190" s="367"/>
    </row>
    <row r="191" spans="2:24" x14ac:dyDescent="0.3">
      <c r="R191" s="44"/>
    </row>
    <row r="192" spans="2:24" x14ac:dyDescent="0.3">
      <c r="R192" s="44"/>
    </row>
    <row r="193" spans="2:24" ht="15" thickBot="1" x14ac:dyDescent="0.35"/>
    <row r="194" spans="2:24" ht="15" thickBot="1" x14ac:dyDescent="0.35">
      <c r="B194" s="279">
        <v>2025</v>
      </c>
      <c r="C194" s="280"/>
      <c r="D194" s="280"/>
      <c r="E194" s="280"/>
      <c r="F194" s="280"/>
      <c r="G194" s="280"/>
      <c r="H194" s="281"/>
      <c r="I194" s="5" t="s">
        <v>46</v>
      </c>
      <c r="J194" s="5" t="s">
        <v>168</v>
      </c>
      <c r="K194" s="5" t="s">
        <v>169</v>
      </c>
      <c r="L194" s="5" t="s">
        <v>51</v>
      </c>
      <c r="M194" s="5" t="s">
        <v>52</v>
      </c>
      <c r="N194" s="5" t="s">
        <v>53</v>
      </c>
      <c r="O194" s="5" t="s">
        <v>54</v>
      </c>
      <c r="P194" s="5" t="s">
        <v>55</v>
      </c>
      <c r="Q194" s="5" t="s">
        <v>56</v>
      </c>
      <c r="R194" s="5" t="s">
        <v>57</v>
      </c>
      <c r="S194" s="5" t="s">
        <v>58</v>
      </c>
      <c r="T194" s="5" t="s">
        <v>59</v>
      </c>
      <c r="U194" s="279" t="s">
        <v>60</v>
      </c>
      <c r="V194" s="281"/>
      <c r="W194" s="279" t="s">
        <v>61</v>
      </c>
      <c r="X194" s="281"/>
    </row>
    <row r="195" spans="2:24" ht="15" thickBot="1" x14ac:dyDescent="0.35">
      <c r="B195" s="421"/>
      <c r="C195" s="421"/>
      <c r="D195" s="421"/>
      <c r="E195" s="421"/>
      <c r="F195" s="421"/>
      <c r="G195" s="421"/>
      <c r="H195" s="421"/>
    </row>
    <row r="196" spans="2:24" x14ac:dyDescent="0.3">
      <c r="B196" s="282" t="s">
        <v>4</v>
      </c>
      <c r="C196" s="285" t="s">
        <v>12</v>
      </c>
      <c r="D196" s="286"/>
      <c r="E196" s="286"/>
      <c r="F196" s="286"/>
      <c r="G196" s="286"/>
      <c r="H196" s="287"/>
      <c r="I196" s="45"/>
      <c r="J196" s="46"/>
      <c r="K196" s="47"/>
      <c r="L196" s="47"/>
      <c r="M196" s="47"/>
      <c r="N196" s="47"/>
      <c r="O196" s="47"/>
      <c r="P196" s="47"/>
      <c r="Q196" s="47"/>
      <c r="R196" s="48"/>
      <c r="S196" s="48"/>
      <c r="T196" s="48"/>
      <c r="U196" s="422"/>
      <c r="V196" s="423"/>
      <c r="W196" s="424"/>
      <c r="X196" s="423"/>
    </row>
    <row r="197" spans="2:24" x14ac:dyDescent="0.3">
      <c r="B197" s="283"/>
      <c r="C197" s="270" t="s">
        <v>48</v>
      </c>
      <c r="D197" s="271"/>
      <c r="E197" s="271"/>
      <c r="F197" s="271"/>
      <c r="G197" s="271"/>
      <c r="H197" s="272"/>
      <c r="I197" s="49"/>
      <c r="J197" s="50"/>
      <c r="K197" s="51"/>
      <c r="L197" s="51"/>
      <c r="M197" s="51"/>
      <c r="N197" s="51"/>
      <c r="O197" s="51"/>
      <c r="P197" s="51"/>
      <c r="Q197" s="51"/>
      <c r="R197" s="52">
        <v>28396</v>
      </c>
      <c r="S197" s="52">
        <v>28419</v>
      </c>
      <c r="T197" s="52">
        <v>28652</v>
      </c>
      <c r="U197" s="311">
        <f t="shared" ref="U197:U209" si="13">AVERAGE(I197:T197)</f>
        <v>28489</v>
      </c>
      <c r="V197" s="312"/>
      <c r="W197" s="410">
        <f t="shared" ref="W197:W209" si="14">SUM(I197:T197)</f>
        <v>85467</v>
      </c>
      <c r="X197" s="312"/>
    </row>
    <row r="198" spans="2:24" x14ac:dyDescent="0.3">
      <c r="B198" s="283"/>
      <c r="C198" s="270" t="s">
        <v>275</v>
      </c>
      <c r="D198" s="271"/>
      <c r="E198" s="271"/>
      <c r="F198" s="271"/>
      <c r="G198" s="271"/>
      <c r="H198" s="272"/>
      <c r="I198" s="49"/>
      <c r="J198" s="50"/>
      <c r="K198" s="51"/>
      <c r="L198" s="51"/>
      <c r="M198" s="51"/>
      <c r="N198" s="51"/>
      <c r="O198" s="51"/>
      <c r="P198" s="51"/>
      <c r="Q198" s="51"/>
      <c r="R198" s="52">
        <v>51</v>
      </c>
      <c r="S198" s="52">
        <v>326</v>
      </c>
      <c r="T198" s="52">
        <v>264</v>
      </c>
      <c r="U198" s="311">
        <f t="shared" si="13"/>
        <v>213.66666666666666</v>
      </c>
      <c r="V198" s="312"/>
      <c r="W198" s="410">
        <f t="shared" si="14"/>
        <v>641</v>
      </c>
      <c r="X198" s="312"/>
    </row>
    <row r="199" spans="2:24" x14ac:dyDescent="0.3">
      <c r="B199" s="283"/>
      <c r="C199" s="425" t="s">
        <v>0</v>
      </c>
      <c r="D199" s="426"/>
      <c r="E199" s="426"/>
      <c r="F199" s="426"/>
      <c r="G199" s="426"/>
      <c r="H199" s="427"/>
      <c r="I199" s="53"/>
      <c r="J199" s="54"/>
      <c r="K199" s="55"/>
      <c r="L199" s="55"/>
      <c r="M199" s="55"/>
      <c r="N199" s="55"/>
      <c r="O199" s="55"/>
      <c r="P199" s="55"/>
      <c r="Q199" s="55"/>
      <c r="R199" s="56"/>
      <c r="S199" s="56"/>
      <c r="T199" s="56"/>
      <c r="U199" s="428"/>
      <c r="V199" s="420"/>
      <c r="W199" s="419"/>
      <c r="X199" s="420"/>
    </row>
    <row r="200" spans="2:24" x14ac:dyDescent="0.3">
      <c r="B200" s="283"/>
      <c r="C200" s="318" t="s">
        <v>105</v>
      </c>
      <c r="D200" s="319"/>
      <c r="E200" s="319"/>
      <c r="F200" s="319"/>
      <c r="G200" s="319"/>
      <c r="H200" s="320"/>
      <c r="I200" s="226"/>
      <c r="J200" s="227"/>
      <c r="K200" s="228"/>
      <c r="L200" s="228"/>
      <c r="M200" s="228"/>
      <c r="N200" s="228"/>
      <c r="O200" s="228"/>
      <c r="P200" s="228"/>
      <c r="Q200" s="228"/>
      <c r="R200" s="219">
        <v>17900</v>
      </c>
      <c r="S200" s="219">
        <v>18709</v>
      </c>
      <c r="T200" s="219">
        <v>18317</v>
      </c>
      <c r="U200" s="311">
        <f t="shared" si="13"/>
        <v>18308.666666666668</v>
      </c>
      <c r="V200" s="312"/>
      <c r="W200" s="313">
        <f t="shared" si="14"/>
        <v>54926</v>
      </c>
      <c r="X200" s="310"/>
    </row>
    <row r="201" spans="2:24" x14ac:dyDescent="0.3">
      <c r="B201" s="283"/>
      <c r="C201" s="318" t="s">
        <v>166</v>
      </c>
      <c r="D201" s="319"/>
      <c r="E201" s="319"/>
      <c r="F201" s="319"/>
      <c r="G201" s="319"/>
      <c r="H201" s="320"/>
      <c r="I201" s="222"/>
      <c r="J201" s="223"/>
      <c r="K201" s="224"/>
      <c r="L201" s="224"/>
      <c r="M201" s="224"/>
      <c r="N201" s="224"/>
      <c r="O201" s="224"/>
      <c r="P201" s="224"/>
      <c r="Q201" s="224"/>
      <c r="R201" s="220">
        <v>33</v>
      </c>
      <c r="S201" s="220">
        <v>298</v>
      </c>
      <c r="T201" s="220">
        <v>250</v>
      </c>
      <c r="U201" s="311">
        <f t="shared" si="13"/>
        <v>193.66666666666666</v>
      </c>
      <c r="V201" s="312"/>
      <c r="W201" s="313">
        <f t="shared" si="14"/>
        <v>581</v>
      </c>
      <c r="X201" s="310"/>
    </row>
    <row r="202" spans="2:24" x14ac:dyDescent="0.3">
      <c r="B202" s="283"/>
      <c r="C202" s="270" t="s">
        <v>13</v>
      </c>
      <c r="D202" s="271"/>
      <c r="E202" s="271"/>
      <c r="F202" s="271"/>
      <c r="G202" s="271"/>
      <c r="H202" s="272"/>
      <c r="I202" s="49"/>
      <c r="J202" s="50"/>
      <c r="K202" s="225"/>
      <c r="L202" s="225"/>
      <c r="M202" s="225"/>
      <c r="N202" s="225"/>
      <c r="O202" s="225"/>
      <c r="P202" s="225"/>
      <c r="Q202" s="225"/>
      <c r="R202" s="221">
        <f>R201-R203</f>
        <v>18</v>
      </c>
      <c r="S202" s="221">
        <f>S201-S203</f>
        <v>195</v>
      </c>
      <c r="T202" s="221">
        <f>T201-T203</f>
        <v>139</v>
      </c>
      <c r="U202" s="311">
        <f t="shared" si="13"/>
        <v>117.33333333333333</v>
      </c>
      <c r="V202" s="312"/>
      <c r="W202" s="410">
        <f>W201-W203</f>
        <v>352</v>
      </c>
      <c r="X202" s="312"/>
    </row>
    <row r="203" spans="2:24" x14ac:dyDescent="0.3">
      <c r="B203" s="283"/>
      <c r="C203" s="270" t="s">
        <v>14</v>
      </c>
      <c r="D203" s="271"/>
      <c r="E203" s="271"/>
      <c r="F203" s="271"/>
      <c r="G203" s="271"/>
      <c r="H203" s="272"/>
      <c r="I203" s="49"/>
      <c r="J203" s="50"/>
      <c r="K203" s="51"/>
      <c r="L203" s="51"/>
      <c r="M203" s="51"/>
      <c r="N203" s="51"/>
      <c r="O203" s="51"/>
      <c r="P203" s="51"/>
      <c r="Q203" s="51"/>
      <c r="R203" s="52">
        <v>15</v>
      </c>
      <c r="S203" s="52">
        <v>103</v>
      </c>
      <c r="T203" s="52">
        <v>111</v>
      </c>
      <c r="U203" s="311">
        <f t="shared" si="13"/>
        <v>76.333333333333329</v>
      </c>
      <c r="V203" s="312"/>
      <c r="W203" s="313">
        <f>SUM(I203:T203)</f>
        <v>229</v>
      </c>
      <c r="X203" s="310"/>
    </row>
    <row r="204" spans="2:24" x14ac:dyDescent="0.3">
      <c r="B204" s="283"/>
      <c r="C204" s="300" t="s">
        <v>5</v>
      </c>
      <c r="D204" s="301"/>
      <c r="E204" s="301"/>
      <c r="F204" s="301"/>
      <c r="G204" s="301"/>
      <c r="H204" s="302"/>
      <c r="I204" s="133"/>
      <c r="J204" s="134"/>
      <c r="K204" s="135"/>
      <c r="L204" s="135"/>
      <c r="M204" s="135"/>
      <c r="N204" s="135"/>
      <c r="O204" s="135"/>
      <c r="P204" s="135"/>
      <c r="Q204" s="135"/>
      <c r="R204" s="136">
        <v>2</v>
      </c>
      <c r="S204" s="136">
        <v>27</v>
      </c>
      <c r="T204" s="136">
        <v>57</v>
      </c>
      <c r="U204" s="311">
        <f t="shared" si="13"/>
        <v>28.666666666666668</v>
      </c>
      <c r="V204" s="312"/>
      <c r="W204" s="313">
        <f>SUM(I204:T204)</f>
        <v>86</v>
      </c>
      <c r="X204" s="310"/>
    </row>
    <row r="205" spans="2:24" x14ac:dyDescent="0.3">
      <c r="B205" s="283"/>
      <c r="C205" s="363" t="s">
        <v>49</v>
      </c>
      <c r="D205" s="364"/>
      <c r="E205" s="364"/>
      <c r="F205" s="364"/>
      <c r="G205" s="364"/>
      <c r="H205" s="365"/>
      <c r="I205" s="137"/>
      <c r="J205" s="138"/>
      <c r="K205" s="139"/>
      <c r="L205" s="139"/>
      <c r="M205" s="139"/>
      <c r="N205" s="139"/>
      <c r="O205" s="139"/>
      <c r="P205" s="139"/>
      <c r="Q205" s="139"/>
      <c r="R205" s="140">
        <f>R201-R202-R204</f>
        <v>13</v>
      </c>
      <c r="S205" s="140">
        <f>S201-S202-S204</f>
        <v>76</v>
      </c>
      <c r="T205" s="140">
        <f>T201-T202-T204</f>
        <v>54</v>
      </c>
      <c r="U205" s="390">
        <f t="shared" si="13"/>
        <v>47.666666666666664</v>
      </c>
      <c r="V205" s="391"/>
      <c r="W205" s="429">
        <f>SUM(I205:T205)</f>
        <v>143</v>
      </c>
      <c r="X205" s="315"/>
    </row>
    <row r="206" spans="2:24" x14ac:dyDescent="0.3">
      <c r="B206" s="283"/>
      <c r="C206" s="411" t="s">
        <v>107</v>
      </c>
      <c r="D206" s="412"/>
      <c r="E206" s="412"/>
      <c r="F206" s="412"/>
      <c r="G206" s="412"/>
      <c r="H206" s="413"/>
      <c r="I206" s="79"/>
      <c r="J206" s="80"/>
      <c r="K206" s="81"/>
      <c r="L206" s="81"/>
      <c r="M206" s="81"/>
      <c r="N206" s="81"/>
      <c r="O206" s="81"/>
      <c r="P206" s="81"/>
      <c r="Q206" s="81"/>
      <c r="R206" s="82">
        <v>26</v>
      </c>
      <c r="S206" s="82">
        <v>231</v>
      </c>
      <c r="T206" s="82">
        <v>181</v>
      </c>
      <c r="U206" s="414">
        <f t="shared" si="13"/>
        <v>146</v>
      </c>
      <c r="V206" s="415"/>
      <c r="W206" s="416">
        <f>SUM(I206:T206)</f>
        <v>438</v>
      </c>
      <c r="X206" s="415"/>
    </row>
    <row r="207" spans="2:24" x14ac:dyDescent="0.3">
      <c r="B207" s="283"/>
      <c r="C207" s="395" t="s">
        <v>1</v>
      </c>
      <c r="D207" s="396"/>
      <c r="E207" s="396"/>
      <c r="F207" s="396"/>
      <c r="G207" s="396"/>
      <c r="H207" s="397"/>
      <c r="I207" s="83"/>
      <c r="J207" s="84"/>
      <c r="K207" s="85"/>
      <c r="L207" s="85"/>
      <c r="M207" s="85"/>
      <c r="N207" s="85"/>
      <c r="O207" s="85"/>
      <c r="P207" s="85"/>
      <c r="Q207" s="85"/>
      <c r="R207" s="86"/>
      <c r="S207" s="86"/>
      <c r="T207" s="86"/>
      <c r="U207" s="417"/>
      <c r="V207" s="418"/>
      <c r="W207" s="419"/>
      <c r="X207" s="420"/>
    </row>
    <row r="208" spans="2:24" x14ac:dyDescent="0.3">
      <c r="B208" s="283"/>
      <c r="C208" s="347" t="s">
        <v>23</v>
      </c>
      <c r="D208" s="348"/>
      <c r="E208" s="348"/>
      <c r="F208" s="348"/>
      <c r="G208" s="348"/>
      <c r="H208" s="349"/>
      <c r="I208" s="87"/>
      <c r="J208" s="88"/>
      <c r="K208" s="89"/>
      <c r="L208" s="89"/>
      <c r="M208" s="89"/>
      <c r="N208" s="89"/>
      <c r="O208" s="89"/>
      <c r="P208" s="89"/>
      <c r="Q208" s="89"/>
      <c r="R208" s="90">
        <v>11042</v>
      </c>
      <c r="S208" s="90">
        <v>9176</v>
      </c>
      <c r="T208" s="90">
        <v>10970</v>
      </c>
      <c r="U208" s="361">
        <f t="shared" si="13"/>
        <v>10396</v>
      </c>
      <c r="V208" s="362"/>
      <c r="W208" s="409">
        <f t="shared" si="14"/>
        <v>31188</v>
      </c>
      <c r="X208" s="362"/>
    </row>
    <row r="209" spans="2:24" x14ac:dyDescent="0.3">
      <c r="B209" s="283"/>
      <c r="C209" s="270" t="s">
        <v>65</v>
      </c>
      <c r="D209" s="271"/>
      <c r="E209" s="271"/>
      <c r="F209" s="271"/>
      <c r="G209" s="271"/>
      <c r="H209" s="272"/>
      <c r="I209" s="49"/>
      <c r="J209" s="50"/>
      <c r="K209" s="51"/>
      <c r="L209" s="51"/>
      <c r="M209" s="51"/>
      <c r="N209" s="51"/>
      <c r="O209" s="51"/>
      <c r="P209" s="51"/>
      <c r="Q209" s="51"/>
      <c r="R209" s="52">
        <v>18</v>
      </c>
      <c r="S209" s="52">
        <v>121</v>
      </c>
      <c r="T209" s="52">
        <v>128</v>
      </c>
      <c r="U209" s="311">
        <f t="shared" si="13"/>
        <v>89</v>
      </c>
      <c r="V209" s="312"/>
      <c r="W209" s="410">
        <f t="shared" si="14"/>
        <v>267</v>
      </c>
      <c r="X209" s="312"/>
    </row>
    <row r="210" spans="2:24" x14ac:dyDescent="0.3">
      <c r="B210" s="283"/>
      <c r="C210" s="306" t="s">
        <v>6</v>
      </c>
      <c r="D210" s="307"/>
      <c r="E210" s="307"/>
      <c r="F210" s="307"/>
      <c r="G210" s="307"/>
      <c r="H210" s="308"/>
      <c r="I210" s="91"/>
      <c r="J210" s="92"/>
      <c r="K210" s="93"/>
      <c r="L210" s="93"/>
      <c r="M210" s="93"/>
      <c r="N210" s="93"/>
      <c r="O210" s="93"/>
      <c r="P210" s="93"/>
      <c r="Q210" s="93"/>
      <c r="R210" s="94"/>
      <c r="S210" s="94"/>
      <c r="T210" s="94"/>
      <c r="U210" s="404"/>
      <c r="V210" s="405"/>
      <c r="W210" s="406"/>
      <c r="X210" s="407"/>
    </row>
    <row r="211" spans="2:24" x14ac:dyDescent="0.3">
      <c r="B211" s="283"/>
      <c r="C211" s="347" t="s">
        <v>23</v>
      </c>
      <c r="D211" s="348"/>
      <c r="E211" s="348"/>
      <c r="F211" s="348"/>
      <c r="G211" s="348"/>
      <c r="H211" s="349"/>
      <c r="I211" s="95"/>
      <c r="J211" s="96"/>
      <c r="K211" s="97"/>
      <c r="L211" s="97"/>
      <c r="M211" s="97"/>
      <c r="N211" s="97"/>
      <c r="O211" s="97"/>
      <c r="P211" s="97"/>
      <c r="Q211" s="97"/>
      <c r="R211" s="98">
        <f t="shared" ref="R211:T212" si="15">R197/R200</f>
        <v>1.5863687150837988</v>
      </c>
      <c r="S211" s="98">
        <f t="shared" si="15"/>
        <v>1.5190015500561227</v>
      </c>
      <c r="T211" s="98">
        <f t="shared" si="15"/>
        <v>1.5642299503193755</v>
      </c>
      <c r="U211" s="361" t="s">
        <v>62</v>
      </c>
      <c r="V211" s="362"/>
      <c r="W211" s="408">
        <f>SUM(I211:T211)</f>
        <v>4.6696002154592966</v>
      </c>
      <c r="X211" s="351"/>
    </row>
    <row r="212" spans="2:24" x14ac:dyDescent="0.3">
      <c r="B212" s="283"/>
      <c r="C212" s="270" t="s">
        <v>167</v>
      </c>
      <c r="D212" s="271"/>
      <c r="E212" s="271"/>
      <c r="F212" s="271"/>
      <c r="G212" s="271"/>
      <c r="H212" s="272"/>
      <c r="I212" s="95"/>
      <c r="J212" s="96"/>
      <c r="K212" s="99"/>
      <c r="L212" s="99"/>
      <c r="M212" s="99"/>
      <c r="N212" s="99"/>
      <c r="O212" s="99"/>
      <c r="P212" s="99"/>
      <c r="Q212" s="99"/>
      <c r="R212" s="100">
        <f t="shared" si="15"/>
        <v>1.5454545454545454</v>
      </c>
      <c r="S212" s="100">
        <f t="shared" si="15"/>
        <v>1.0939597315436242</v>
      </c>
      <c r="T212" s="100">
        <f t="shared" si="15"/>
        <v>1.056</v>
      </c>
      <c r="U212" s="372" t="s">
        <v>62</v>
      </c>
      <c r="V212" s="373"/>
      <c r="W212" s="352">
        <f>SUM(I212:T212)</f>
        <v>3.6954142769981697</v>
      </c>
      <c r="X212" s="353"/>
    </row>
    <row r="213" spans="2:24" s="231" customFormat="1" x14ac:dyDescent="0.3">
      <c r="B213" s="283"/>
      <c r="C213" s="430" t="s">
        <v>106</v>
      </c>
      <c r="D213" s="431"/>
      <c r="E213" s="431"/>
      <c r="F213" s="431"/>
      <c r="G213" s="431"/>
      <c r="H213" s="432"/>
      <c r="I213" s="101"/>
      <c r="J213" s="102"/>
      <c r="K213" s="229"/>
      <c r="L213" s="229"/>
      <c r="M213" s="229"/>
      <c r="N213" s="229"/>
      <c r="O213" s="229"/>
      <c r="P213" s="229"/>
      <c r="Q213" s="229"/>
      <c r="R213" s="230">
        <f>R206/R201</f>
        <v>0.78787878787878785</v>
      </c>
      <c r="S213" s="230">
        <f>S206/S201</f>
        <v>0.77516778523489938</v>
      </c>
      <c r="T213" s="230">
        <f>T206/T201</f>
        <v>0.72399999999999998</v>
      </c>
      <c r="U213" s="433" t="s">
        <v>62</v>
      </c>
      <c r="V213" s="403"/>
      <c r="W213" s="402">
        <f>W206/W201</f>
        <v>0.75387263339070565</v>
      </c>
      <c r="X213" s="403"/>
    </row>
    <row r="214" spans="2:24" x14ac:dyDescent="0.3">
      <c r="B214" s="283"/>
      <c r="C214" s="291" t="s">
        <v>3</v>
      </c>
      <c r="D214" s="292"/>
      <c r="E214" s="292"/>
      <c r="F214" s="292"/>
      <c r="G214" s="292"/>
      <c r="H214" s="293"/>
      <c r="I214" s="105"/>
      <c r="J214" s="106"/>
      <c r="K214" s="107"/>
      <c r="L214" s="107"/>
      <c r="M214" s="107"/>
      <c r="N214" s="107"/>
      <c r="O214" s="107"/>
      <c r="P214" s="107"/>
      <c r="Q214" s="107"/>
      <c r="R214" s="108"/>
      <c r="S214" s="108"/>
      <c r="T214" s="108"/>
      <c r="U214" s="380"/>
      <c r="V214" s="381"/>
      <c r="W214" s="394"/>
      <c r="X214" s="339"/>
    </row>
    <row r="215" spans="2:24" x14ac:dyDescent="0.3">
      <c r="B215" s="283"/>
      <c r="C215" s="347" t="s">
        <v>23</v>
      </c>
      <c r="D215" s="348"/>
      <c r="E215" s="348"/>
      <c r="F215" s="348"/>
      <c r="G215" s="348"/>
      <c r="H215" s="349"/>
      <c r="I215" s="109"/>
      <c r="J215" s="110"/>
      <c r="K215" s="111"/>
      <c r="L215" s="111"/>
      <c r="M215" s="111"/>
      <c r="N215" s="111"/>
      <c r="O215" s="111"/>
      <c r="P215" s="111"/>
      <c r="Q215" s="111"/>
      <c r="R215" s="112">
        <f t="shared" ref="R215:T216" si="16">R208/R200</f>
        <v>0.61687150837988824</v>
      </c>
      <c r="S215" s="112">
        <f t="shared" si="16"/>
        <v>0.49045913731359236</v>
      </c>
      <c r="T215" s="112">
        <f t="shared" si="16"/>
        <v>0.5988971993230332</v>
      </c>
      <c r="U215" s="361" t="s">
        <v>62</v>
      </c>
      <c r="V215" s="362"/>
      <c r="W215" s="392">
        <f>W208/W200</f>
        <v>0.56781851946254958</v>
      </c>
      <c r="X215" s="393"/>
    </row>
    <row r="216" spans="2:24" ht="15" thickBot="1" x14ac:dyDescent="0.35">
      <c r="B216" s="284"/>
      <c r="C216" s="294" t="s">
        <v>65</v>
      </c>
      <c r="D216" s="295"/>
      <c r="E216" s="295"/>
      <c r="F216" s="295"/>
      <c r="G216" s="295"/>
      <c r="H216" s="296"/>
      <c r="I216" s="113"/>
      <c r="J216" s="114"/>
      <c r="K216" s="115"/>
      <c r="L216" s="115"/>
      <c r="M216" s="115"/>
      <c r="N216" s="115"/>
      <c r="O216" s="115"/>
      <c r="P216" s="115"/>
      <c r="Q216" s="115"/>
      <c r="R216" s="116">
        <f t="shared" si="16"/>
        <v>0.54545454545454541</v>
      </c>
      <c r="S216" s="116">
        <f t="shared" si="16"/>
        <v>0.40604026845637586</v>
      </c>
      <c r="T216" s="116">
        <f t="shared" si="16"/>
        <v>0.51200000000000001</v>
      </c>
      <c r="U216" s="366" t="s">
        <v>62</v>
      </c>
      <c r="V216" s="367"/>
      <c r="W216" s="392">
        <f>W209/W201</f>
        <v>0.45955249569707401</v>
      </c>
      <c r="X216" s="393"/>
    </row>
    <row r="217" spans="2:24" x14ac:dyDescent="0.3">
      <c r="B217" s="436" t="s">
        <v>7</v>
      </c>
      <c r="C217" s="303" t="s">
        <v>15</v>
      </c>
      <c r="D217" s="304"/>
      <c r="E217" s="304"/>
      <c r="F217" s="304"/>
      <c r="G217" s="304"/>
      <c r="H217" s="305"/>
      <c r="I217" s="117"/>
      <c r="J217" s="118"/>
      <c r="K217" s="119"/>
      <c r="L217" s="119"/>
      <c r="M217" s="119"/>
      <c r="N217" s="119"/>
      <c r="O217" s="119"/>
      <c r="P217" s="119"/>
      <c r="Q217" s="119"/>
      <c r="R217" s="120">
        <v>201</v>
      </c>
      <c r="S217" s="120">
        <v>173</v>
      </c>
      <c r="T217" s="120">
        <v>190</v>
      </c>
      <c r="U217" s="400">
        <f t="shared" ref="U217:U222" si="17">AVERAGE(I217:T217)</f>
        <v>188</v>
      </c>
      <c r="V217" s="401"/>
      <c r="W217" s="400" t="s">
        <v>62</v>
      </c>
      <c r="X217" s="401"/>
    </row>
    <row r="218" spans="2:24" x14ac:dyDescent="0.3">
      <c r="B218" s="437"/>
      <c r="C218" s="395" t="s">
        <v>66</v>
      </c>
      <c r="D218" s="396"/>
      <c r="E218" s="396"/>
      <c r="F218" s="396"/>
      <c r="G218" s="396"/>
      <c r="H218" s="397"/>
      <c r="I218" s="121"/>
      <c r="J218" s="122"/>
      <c r="K218" s="123"/>
      <c r="L218" s="123"/>
      <c r="M218" s="123"/>
      <c r="N218" s="123"/>
      <c r="O218" s="123"/>
      <c r="P218" s="123"/>
      <c r="Q218" s="123"/>
      <c r="R218" s="124">
        <v>186</v>
      </c>
      <c r="S218" s="124">
        <v>1201</v>
      </c>
      <c r="T218" s="124">
        <v>949</v>
      </c>
      <c r="U218" s="398">
        <f t="shared" si="17"/>
        <v>778.66666666666663</v>
      </c>
      <c r="V218" s="399"/>
      <c r="W218" s="398">
        <f>SUM(I218:T218)</f>
        <v>2336</v>
      </c>
      <c r="X218" s="399"/>
    </row>
    <row r="219" spans="2:24" x14ac:dyDescent="0.3">
      <c r="B219" s="437"/>
      <c r="C219" s="387" t="s">
        <v>17</v>
      </c>
      <c r="D219" s="388"/>
      <c r="E219" s="388"/>
      <c r="F219" s="388"/>
      <c r="G219" s="388"/>
      <c r="H219" s="389"/>
      <c r="I219" s="125"/>
      <c r="J219" s="126"/>
      <c r="K219" s="127"/>
      <c r="L219" s="127"/>
      <c r="M219" s="127"/>
      <c r="N219" s="127"/>
      <c r="O219" s="127"/>
      <c r="P219" s="127"/>
      <c r="Q219" s="127"/>
      <c r="R219" s="128">
        <v>2</v>
      </c>
      <c r="S219" s="128">
        <v>85</v>
      </c>
      <c r="T219" s="128">
        <v>59</v>
      </c>
      <c r="U219" s="390">
        <f t="shared" si="17"/>
        <v>48.666666666666664</v>
      </c>
      <c r="V219" s="391"/>
      <c r="W219" s="382">
        <f>SUM(I219:T219)</f>
        <v>146</v>
      </c>
      <c r="X219" s="383"/>
    </row>
    <row r="220" spans="2:24" x14ac:dyDescent="0.3">
      <c r="B220" s="437"/>
      <c r="C220" s="438" t="s">
        <v>18</v>
      </c>
      <c r="D220" s="439"/>
      <c r="E220" s="439"/>
      <c r="F220" s="439"/>
      <c r="G220" s="439"/>
      <c r="H220" s="440"/>
      <c r="I220" s="129"/>
      <c r="J220" s="130"/>
      <c r="K220" s="131"/>
      <c r="L220" s="131"/>
      <c r="M220" s="131"/>
      <c r="N220" s="131"/>
      <c r="O220" s="131"/>
      <c r="P220" s="131"/>
      <c r="Q220" s="131"/>
      <c r="R220" s="132">
        <f>SUM(R221:R222)</f>
        <v>0</v>
      </c>
      <c r="S220" s="132">
        <f>SUM(S221:S222)</f>
        <v>268</v>
      </c>
      <c r="T220" s="132">
        <f>SUM(T221:T222)</f>
        <v>172</v>
      </c>
      <c r="U220" s="434">
        <f t="shared" si="17"/>
        <v>146.66666666666666</v>
      </c>
      <c r="V220" s="435"/>
      <c r="W220" s="309">
        <f>SUM(I220:T220)</f>
        <v>440</v>
      </c>
      <c r="X220" s="310"/>
    </row>
    <row r="221" spans="2:24" x14ac:dyDescent="0.3">
      <c r="B221" s="437"/>
      <c r="C221" s="300" t="s">
        <v>24</v>
      </c>
      <c r="D221" s="301"/>
      <c r="E221" s="301"/>
      <c r="F221" s="301"/>
      <c r="G221" s="301"/>
      <c r="H221" s="302"/>
      <c r="I221" s="133"/>
      <c r="J221" s="134"/>
      <c r="K221" s="135"/>
      <c r="L221" s="135"/>
      <c r="M221" s="135"/>
      <c r="N221" s="135"/>
      <c r="O221" s="135"/>
      <c r="P221" s="135"/>
      <c r="Q221" s="135"/>
      <c r="R221" s="136">
        <v>0</v>
      </c>
      <c r="S221" s="136">
        <v>30</v>
      </c>
      <c r="T221" s="136">
        <v>24</v>
      </c>
      <c r="U221" s="309">
        <f t="shared" si="17"/>
        <v>18</v>
      </c>
      <c r="V221" s="310"/>
      <c r="W221" s="309">
        <f>SUM(I221:T221)</f>
        <v>54</v>
      </c>
      <c r="X221" s="310"/>
    </row>
    <row r="222" spans="2:24" x14ac:dyDescent="0.3">
      <c r="B222" s="437"/>
      <c r="C222" s="363" t="s">
        <v>25</v>
      </c>
      <c r="D222" s="364"/>
      <c r="E222" s="364"/>
      <c r="F222" s="364"/>
      <c r="G222" s="364"/>
      <c r="H222" s="365"/>
      <c r="I222" s="137"/>
      <c r="J222" s="138"/>
      <c r="K222" s="139"/>
      <c r="L222" s="139"/>
      <c r="M222" s="139"/>
      <c r="N222" s="139"/>
      <c r="O222" s="139"/>
      <c r="P222" s="139"/>
      <c r="Q222" s="139"/>
      <c r="R222" s="140">
        <v>0</v>
      </c>
      <c r="S222" s="140">
        <v>238</v>
      </c>
      <c r="T222" s="140">
        <v>148</v>
      </c>
      <c r="U222" s="314">
        <f t="shared" si="17"/>
        <v>128.66666666666666</v>
      </c>
      <c r="V222" s="315"/>
      <c r="W222" s="314">
        <f>SUM(I222:T222)</f>
        <v>386</v>
      </c>
      <c r="X222" s="315"/>
    </row>
    <row r="223" spans="2:24" x14ac:dyDescent="0.3">
      <c r="B223" s="437"/>
      <c r="C223" s="384" t="s">
        <v>19</v>
      </c>
      <c r="D223" s="385"/>
      <c r="E223" s="385"/>
      <c r="F223" s="385"/>
      <c r="G223" s="385"/>
      <c r="H223" s="386"/>
      <c r="I223" s="49"/>
      <c r="J223" s="142"/>
      <c r="K223" s="51"/>
      <c r="L223" s="51"/>
      <c r="M223" s="51"/>
      <c r="N223" s="51"/>
      <c r="O223" s="51"/>
      <c r="P223" s="51"/>
      <c r="Q223" s="51"/>
      <c r="R223" s="52">
        <f>SUM(R224+R260)</f>
        <v>0</v>
      </c>
      <c r="S223" s="52">
        <f>SUM(S224+S260)</f>
        <v>121</v>
      </c>
      <c r="T223" s="52">
        <f>SUM(T224+T260)</f>
        <v>189</v>
      </c>
      <c r="U223" s="309">
        <f>AVERAGE(I223:T223)</f>
        <v>103.33333333333333</v>
      </c>
      <c r="V223" s="310"/>
      <c r="W223" s="309">
        <f t="shared" ref="W223:W284" si="18">SUM(I223:T223)</f>
        <v>310</v>
      </c>
      <c r="X223" s="310"/>
    </row>
    <row r="224" spans="2:24" x14ac:dyDescent="0.3">
      <c r="B224" s="437"/>
      <c r="C224" s="300" t="s">
        <v>24</v>
      </c>
      <c r="D224" s="301"/>
      <c r="E224" s="301"/>
      <c r="F224" s="301"/>
      <c r="G224" s="301"/>
      <c r="H224" s="302"/>
      <c r="I224" s="49"/>
      <c r="J224" s="142"/>
      <c r="K224" s="51"/>
      <c r="L224" s="51"/>
      <c r="M224" s="51"/>
      <c r="N224" s="51"/>
      <c r="O224" s="51"/>
      <c r="P224" s="51"/>
      <c r="Q224" s="51"/>
      <c r="R224" s="52">
        <f>R225+R246+R257</f>
        <v>0</v>
      </c>
      <c r="S224" s="52">
        <f>S225+S246+S257</f>
        <v>91</v>
      </c>
      <c r="T224" s="52">
        <f>T225+T246+T257</f>
        <v>151</v>
      </c>
      <c r="U224" s="309">
        <f>AVERAGE(I224:T224)</f>
        <v>80.666666666666671</v>
      </c>
      <c r="V224" s="310"/>
      <c r="W224" s="309">
        <f t="shared" si="18"/>
        <v>242</v>
      </c>
      <c r="X224" s="310"/>
    </row>
    <row r="225" spans="2:24" x14ac:dyDescent="0.3">
      <c r="B225" s="437"/>
      <c r="C225" s="300" t="s">
        <v>29</v>
      </c>
      <c r="D225" s="301"/>
      <c r="E225" s="301"/>
      <c r="F225" s="301"/>
      <c r="G225" s="301"/>
      <c r="H225" s="302"/>
      <c r="I225" s="49"/>
      <c r="J225" s="142"/>
      <c r="K225" s="51"/>
      <c r="L225" s="51"/>
      <c r="M225" s="51"/>
      <c r="N225" s="51"/>
      <c r="O225" s="51"/>
      <c r="P225" s="51"/>
      <c r="Q225" s="51"/>
      <c r="R225" s="52">
        <f>SUM(R226:R245)</f>
        <v>0</v>
      </c>
      <c r="S225" s="52">
        <f>SUM(S226:S245)</f>
        <v>49</v>
      </c>
      <c r="T225" s="52">
        <f>SUM(T226:T245)</f>
        <v>87</v>
      </c>
      <c r="U225" s="309">
        <f t="shared" ref="U225:U231" si="19">AVERAGE(I225:T225)</f>
        <v>45.333333333333336</v>
      </c>
      <c r="V225" s="310"/>
      <c r="W225" s="309">
        <f t="shared" si="18"/>
        <v>136</v>
      </c>
      <c r="X225" s="310"/>
    </row>
    <row r="226" spans="2:24" x14ac:dyDescent="0.3">
      <c r="B226" s="437"/>
      <c r="C226" s="321" t="s">
        <v>67</v>
      </c>
      <c r="D226" s="322"/>
      <c r="E226" s="322"/>
      <c r="F226" s="322"/>
      <c r="G226" s="322"/>
      <c r="H226" s="323"/>
      <c r="I226" s="49"/>
      <c r="J226" s="142"/>
      <c r="K226" s="51"/>
      <c r="L226" s="51"/>
      <c r="M226" s="51"/>
      <c r="N226" s="51"/>
      <c r="O226" s="51"/>
      <c r="P226" s="51"/>
      <c r="Q226" s="51"/>
      <c r="R226" s="52">
        <v>0</v>
      </c>
      <c r="S226" s="52">
        <v>8</v>
      </c>
      <c r="T226" s="52">
        <v>21</v>
      </c>
      <c r="U226" s="309">
        <f t="shared" si="19"/>
        <v>9.6666666666666661</v>
      </c>
      <c r="V226" s="310"/>
      <c r="W226" s="309">
        <f t="shared" si="18"/>
        <v>29</v>
      </c>
      <c r="X226" s="310"/>
    </row>
    <row r="227" spans="2:24" x14ac:dyDescent="0.3">
      <c r="B227" s="437"/>
      <c r="C227" s="321" t="s">
        <v>68</v>
      </c>
      <c r="D227" s="322"/>
      <c r="E227" s="322"/>
      <c r="F227" s="322"/>
      <c r="G227" s="322"/>
      <c r="H227" s="323"/>
      <c r="I227" s="49"/>
      <c r="J227" s="142"/>
      <c r="K227" s="51"/>
      <c r="L227" s="51"/>
      <c r="M227" s="51"/>
      <c r="N227" s="51"/>
      <c r="O227" s="51"/>
      <c r="P227" s="51"/>
      <c r="Q227" s="51"/>
      <c r="R227" s="52">
        <v>0</v>
      </c>
      <c r="S227" s="52">
        <v>7</v>
      </c>
      <c r="T227" s="52">
        <v>6</v>
      </c>
      <c r="U227" s="309">
        <f t="shared" si="19"/>
        <v>4.333333333333333</v>
      </c>
      <c r="V227" s="310"/>
      <c r="W227" s="309">
        <f t="shared" si="18"/>
        <v>13</v>
      </c>
      <c r="X227" s="310"/>
    </row>
    <row r="228" spans="2:24" x14ac:dyDescent="0.3">
      <c r="B228" s="437"/>
      <c r="C228" s="321" t="s">
        <v>69</v>
      </c>
      <c r="D228" s="322"/>
      <c r="E228" s="322"/>
      <c r="F228" s="322"/>
      <c r="G228" s="322"/>
      <c r="H228" s="323"/>
      <c r="I228" s="49"/>
      <c r="J228" s="142"/>
      <c r="K228" s="51"/>
      <c r="L228" s="51"/>
      <c r="M228" s="51"/>
      <c r="N228" s="51"/>
      <c r="O228" s="51"/>
      <c r="P228" s="51"/>
      <c r="Q228" s="51"/>
      <c r="R228" s="52">
        <v>0</v>
      </c>
      <c r="S228" s="52"/>
      <c r="T228" s="52">
        <v>6</v>
      </c>
      <c r="U228" s="309">
        <f t="shared" si="19"/>
        <v>3</v>
      </c>
      <c r="V228" s="310"/>
      <c r="W228" s="309">
        <f t="shared" si="18"/>
        <v>6</v>
      </c>
      <c r="X228" s="310"/>
    </row>
    <row r="229" spans="2:24" x14ac:dyDescent="0.3">
      <c r="B229" s="437"/>
      <c r="C229" s="321" t="s">
        <v>70</v>
      </c>
      <c r="D229" s="322"/>
      <c r="E229" s="322"/>
      <c r="F229" s="322"/>
      <c r="G229" s="322"/>
      <c r="H229" s="323"/>
      <c r="I229" s="49"/>
      <c r="J229" s="142"/>
      <c r="K229" s="51"/>
      <c r="L229" s="51"/>
      <c r="M229" s="51"/>
      <c r="N229" s="51"/>
      <c r="O229" s="51"/>
      <c r="P229" s="51"/>
      <c r="Q229" s="51"/>
      <c r="R229" s="52">
        <v>0</v>
      </c>
      <c r="S229" s="52">
        <v>2</v>
      </c>
      <c r="T229" s="52">
        <v>11</v>
      </c>
      <c r="U229" s="309">
        <f t="shared" si="19"/>
        <v>4.333333333333333</v>
      </c>
      <c r="V229" s="310"/>
      <c r="W229" s="309">
        <f t="shared" si="18"/>
        <v>13</v>
      </c>
      <c r="X229" s="310"/>
    </row>
    <row r="230" spans="2:24" x14ac:dyDescent="0.3">
      <c r="B230" s="437"/>
      <c r="C230" s="321" t="s">
        <v>71</v>
      </c>
      <c r="D230" s="322"/>
      <c r="E230" s="322"/>
      <c r="F230" s="322"/>
      <c r="G230" s="322"/>
      <c r="H230" s="323"/>
      <c r="I230" s="49"/>
      <c r="J230" s="142"/>
      <c r="K230" s="51"/>
      <c r="L230" s="51"/>
      <c r="M230" s="51"/>
      <c r="N230" s="51"/>
      <c r="O230" s="51"/>
      <c r="P230" s="51"/>
      <c r="Q230" s="51"/>
      <c r="R230" s="52">
        <v>0</v>
      </c>
      <c r="S230" s="52">
        <v>7</v>
      </c>
      <c r="T230" s="52">
        <v>3</v>
      </c>
      <c r="U230" s="309">
        <f t="shared" si="19"/>
        <v>3.3333333333333335</v>
      </c>
      <c r="V230" s="310"/>
      <c r="W230" s="309">
        <f t="shared" si="18"/>
        <v>10</v>
      </c>
      <c r="X230" s="310"/>
    </row>
    <row r="231" spans="2:24" x14ac:dyDescent="0.3">
      <c r="B231" s="437"/>
      <c r="C231" s="321" t="s">
        <v>72</v>
      </c>
      <c r="D231" s="322"/>
      <c r="E231" s="322"/>
      <c r="F231" s="322"/>
      <c r="G231" s="322"/>
      <c r="H231" s="323"/>
      <c r="I231" s="49"/>
      <c r="J231" s="142"/>
      <c r="K231" s="51"/>
      <c r="L231" s="51"/>
      <c r="M231" s="51"/>
      <c r="N231" s="51"/>
      <c r="O231" s="51"/>
      <c r="P231" s="51"/>
      <c r="Q231" s="51"/>
      <c r="R231" s="52">
        <v>0</v>
      </c>
      <c r="S231" s="52"/>
      <c r="T231" s="52">
        <v>9</v>
      </c>
      <c r="U231" s="309">
        <f t="shared" si="19"/>
        <v>4.5</v>
      </c>
      <c r="V231" s="310"/>
      <c r="W231" s="309">
        <f t="shared" si="18"/>
        <v>9</v>
      </c>
      <c r="X231" s="310"/>
    </row>
    <row r="232" spans="2:24" x14ac:dyDescent="0.3">
      <c r="B232" s="437"/>
      <c r="C232" s="321" t="s">
        <v>73</v>
      </c>
      <c r="D232" s="322"/>
      <c r="E232" s="322"/>
      <c r="F232" s="322"/>
      <c r="G232" s="322"/>
      <c r="H232" s="323"/>
      <c r="I232" s="49"/>
      <c r="J232" s="142"/>
      <c r="K232" s="51"/>
      <c r="L232" s="51"/>
      <c r="M232" s="51"/>
      <c r="N232" s="51"/>
      <c r="O232" s="51"/>
      <c r="P232" s="51"/>
      <c r="Q232" s="51"/>
      <c r="R232" s="52">
        <v>0</v>
      </c>
      <c r="S232" s="52">
        <v>6</v>
      </c>
      <c r="T232" s="52">
        <v>4</v>
      </c>
      <c r="U232" s="309">
        <f t="shared" ref="U232:U245" si="20">AVERAGE(I232:T232)</f>
        <v>3.3333333333333335</v>
      </c>
      <c r="V232" s="310"/>
      <c r="W232" s="309">
        <f t="shared" si="18"/>
        <v>10</v>
      </c>
      <c r="X232" s="310"/>
    </row>
    <row r="233" spans="2:24" x14ac:dyDescent="0.3">
      <c r="B233" s="437"/>
      <c r="C233" s="321" t="s">
        <v>86</v>
      </c>
      <c r="D233" s="322"/>
      <c r="E233" s="322"/>
      <c r="F233" s="322"/>
      <c r="G233" s="322"/>
      <c r="H233" s="323"/>
      <c r="I233" s="49"/>
      <c r="J233" s="142"/>
      <c r="K233" s="51"/>
      <c r="L233" s="51"/>
      <c r="M233" s="51"/>
      <c r="N233" s="51"/>
      <c r="O233" s="51"/>
      <c r="P233" s="51"/>
      <c r="Q233" s="51"/>
      <c r="R233" s="52">
        <v>0</v>
      </c>
      <c r="S233" s="52"/>
      <c r="T233" s="52">
        <v>3</v>
      </c>
      <c r="U233" s="309">
        <f t="shared" si="20"/>
        <v>1.5</v>
      </c>
      <c r="V233" s="310"/>
      <c r="W233" s="309">
        <f t="shared" si="18"/>
        <v>3</v>
      </c>
      <c r="X233" s="310"/>
    </row>
    <row r="234" spans="2:24" x14ac:dyDescent="0.3">
      <c r="B234" s="437"/>
      <c r="C234" s="321" t="s">
        <v>74</v>
      </c>
      <c r="D234" s="322"/>
      <c r="E234" s="322"/>
      <c r="F234" s="322"/>
      <c r="G234" s="322"/>
      <c r="H234" s="323"/>
      <c r="I234" s="49"/>
      <c r="J234" s="142"/>
      <c r="K234" s="51"/>
      <c r="L234" s="51"/>
      <c r="M234" s="51"/>
      <c r="N234" s="51"/>
      <c r="O234" s="51"/>
      <c r="P234" s="51"/>
      <c r="Q234" s="51"/>
      <c r="R234" s="52">
        <v>0</v>
      </c>
      <c r="S234" s="52">
        <v>1</v>
      </c>
      <c r="T234" s="52">
        <v>6</v>
      </c>
      <c r="U234" s="309">
        <f t="shared" si="20"/>
        <v>2.3333333333333335</v>
      </c>
      <c r="V234" s="310"/>
      <c r="W234" s="309">
        <f t="shared" si="18"/>
        <v>7</v>
      </c>
      <c r="X234" s="310"/>
    </row>
    <row r="235" spans="2:24" x14ac:dyDescent="0.3">
      <c r="B235" s="437"/>
      <c r="C235" s="321" t="s">
        <v>75</v>
      </c>
      <c r="D235" s="322"/>
      <c r="E235" s="322"/>
      <c r="F235" s="322"/>
      <c r="G235" s="322"/>
      <c r="H235" s="323"/>
      <c r="I235" s="49"/>
      <c r="J235" s="142"/>
      <c r="K235" s="51"/>
      <c r="L235" s="51"/>
      <c r="M235" s="51"/>
      <c r="N235" s="51"/>
      <c r="O235" s="51"/>
      <c r="P235" s="51"/>
      <c r="Q235" s="51"/>
      <c r="R235" s="52">
        <v>0</v>
      </c>
      <c r="S235" s="52">
        <v>2</v>
      </c>
      <c r="T235" s="52">
        <v>1</v>
      </c>
      <c r="U235" s="309">
        <f t="shared" si="20"/>
        <v>1</v>
      </c>
      <c r="V235" s="310"/>
      <c r="W235" s="309">
        <f t="shared" si="18"/>
        <v>3</v>
      </c>
      <c r="X235" s="310"/>
    </row>
    <row r="236" spans="2:24" x14ac:dyDescent="0.3">
      <c r="B236" s="437"/>
      <c r="C236" s="321" t="s">
        <v>76</v>
      </c>
      <c r="D236" s="322"/>
      <c r="E236" s="322"/>
      <c r="F236" s="322"/>
      <c r="G236" s="322"/>
      <c r="H236" s="323"/>
      <c r="I236" s="49"/>
      <c r="J236" s="142"/>
      <c r="K236" s="51"/>
      <c r="L236" s="51"/>
      <c r="M236" s="51"/>
      <c r="N236" s="51"/>
      <c r="O236" s="51"/>
      <c r="P236" s="51"/>
      <c r="Q236" s="51"/>
      <c r="R236" s="52">
        <v>0</v>
      </c>
      <c r="S236" s="52">
        <v>2</v>
      </c>
      <c r="T236" s="52">
        <v>1</v>
      </c>
      <c r="U236" s="309">
        <f t="shared" si="20"/>
        <v>1</v>
      </c>
      <c r="V236" s="310"/>
      <c r="W236" s="309">
        <f t="shared" si="18"/>
        <v>3</v>
      </c>
      <c r="X236" s="310"/>
    </row>
    <row r="237" spans="2:24" x14ac:dyDescent="0.3">
      <c r="B237" s="437"/>
      <c r="C237" s="321" t="s">
        <v>77</v>
      </c>
      <c r="D237" s="322"/>
      <c r="E237" s="322"/>
      <c r="F237" s="322"/>
      <c r="G237" s="322"/>
      <c r="H237" s="323"/>
      <c r="I237" s="49"/>
      <c r="J237" s="142"/>
      <c r="K237" s="51"/>
      <c r="L237" s="51"/>
      <c r="M237" s="51"/>
      <c r="N237" s="51"/>
      <c r="O237" s="51"/>
      <c r="P237" s="51"/>
      <c r="Q237" s="51"/>
      <c r="R237" s="52">
        <v>0</v>
      </c>
      <c r="S237" s="52">
        <v>1</v>
      </c>
      <c r="T237" s="52">
        <v>1</v>
      </c>
      <c r="U237" s="309">
        <f t="shared" si="20"/>
        <v>0.66666666666666663</v>
      </c>
      <c r="V237" s="310"/>
      <c r="W237" s="309">
        <f t="shared" si="18"/>
        <v>2</v>
      </c>
      <c r="X237" s="310"/>
    </row>
    <row r="238" spans="2:24" x14ac:dyDescent="0.3">
      <c r="B238" s="437"/>
      <c r="C238" s="321" t="s">
        <v>78</v>
      </c>
      <c r="D238" s="322"/>
      <c r="E238" s="322"/>
      <c r="F238" s="322"/>
      <c r="G238" s="322"/>
      <c r="H238" s="323"/>
      <c r="I238" s="49"/>
      <c r="J238" s="142"/>
      <c r="K238" s="51"/>
      <c r="L238" s="51"/>
      <c r="M238" s="51"/>
      <c r="N238" s="51"/>
      <c r="O238" s="51"/>
      <c r="P238" s="51"/>
      <c r="Q238" s="51"/>
      <c r="R238" s="52">
        <v>0</v>
      </c>
      <c r="S238" s="52">
        <v>3</v>
      </c>
      <c r="T238" s="52">
        <v>3</v>
      </c>
      <c r="U238" s="309">
        <f t="shared" si="20"/>
        <v>2</v>
      </c>
      <c r="V238" s="310"/>
      <c r="W238" s="309">
        <f t="shared" si="18"/>
        <v>6</v>
      </c>
      <c r="X238" s="310"/>
    </row>
    <row r="239" spans="2:24" x14ac:dyDescent="0.3">
      <c r="B239" s="437"/>
      <c r="C239" s="321" t="s">
        <v>79</v>
      </c>
      <c r="D239" s="322"/>
      <c r="E239" s="322"/>
      <c r="F239" s="322"/>
      <c r="G239" s="322"/>
      <c r="H239" s="323"/>
      <c r="I239" s="49"/>
      <c r="J239" s="142"/>
      <c r="K239" s="51"/>
      <c r="L239" s="51"/>
      <c r="M239" s="51"/>
      <c r="N239" s="51"/>
      <c r="O239" s="51"/>
      <c r="P239" s="51"/>
      <c r="Q239" s="51"/>
      <c r="R239" s="52">
        <v>0</v>
      </c>
      <c r="S239" s="52"/>
      <c r="T239" s="52">
        <v>2</v>
      </c>
      <c r="U239" s="309">
        <f t="shared" si="20"/>
        <v>1</v>
      </c>
      <c r="V239" s="310"/>
      <c r="W239" s="309">
        <f t="shared" si="18"/>
        <v>2</v>
      </c>
      <c r="X239" s="310"/>
    </row>
    <row r="240" spans="2:24" x14ac:dyDescent="0.3">
      <c r="B240" s="437"/>
      <c r="C240" s="321" t="s">
        <v>80</v>
      </c>
      <c r="D240" s="322"/>
      <c r="E240" s="322"/>
      <c r="F240" s="322"/>
      <c r="G240" s="322"/>
      <c r="H240" s="323"/>
      <c r="I240" s="49"/>
      <c r="J240" s="142"/>
      <c r="K240" s="51"/>
      <c r="L240" s="51"/>
      <c r="M240" s="51"/>
      <c r="N240" s="51"/>
      <c r="O240" s="51"/>
      <c r="P240" s="51"/>
      <c r="Q240" s="51"/>
      <c r="R240" s="52">
        <v>0</v>
      </c>
      <c r="S240" s="52"/>
      <c r="T240" s="52">
        <v>1</v>
      </c>
      <c r="U240" s="309">
        <f t="shared" si="20"/>
        <v>0.5</v>
      </c>
      <c r="V240" s="310"/>
      <c r="W240" s="309">
        <f t="shared" si="18"/>
        <v>1</v>
      </c>
      <c r="X240" s="310"/>
    </row>
    <row r="241" spans="2:24" x14ac:dyDescent="0.3">
      <c r="B241" s="437"/>
      <c r="C241" s="321" t="s">
        <v>81</v>
      </c>
      <c r="D241" s="322"/>
      <c r="E241" s="322"/>
      <c r="F241" s="322"/>
      <c r="G241" s="322"/>
      <c r="H241" s="323"/>
      <c r="I241" s="49"/>
      <c r="J241" s="142"/>
      <c r="K241" s="51"/>
      <c r="L241" s="51"/>
      <c r="M241" s="51"/>
      <c r="N241" s="51"/>
      <c r="O241" s="51"/>
      <c r="P241" s="51"/>
      <c r="Q241" s="51"/>
      <c r="R241" s="52">
        <v>0</v>
      </c>
      <c r="S241" s="52">
        <v>2</v>
      </c>
      <c r="T241" s="52">
        <v>1</v>
      </c>
      <c r="U241" s="309">
        <f t="shared" si="20"/>
        <v>1</v>
      </c>
      <c r="V241" s="310"/>
      <c r="W241" s="309">
        <f t="shared" si="18"/>
        <v>3</v>
      </c>
      <c r="X241" s="310"/>
    </row>
    <row r="242" spans="2:24" x14ac:dyDescent="0.3">
      <c r="B242" s="437"/>
      <c r="C242" s="321" t="s">
        <v>82</v>
      </c>
      <c r="D242" s="322"/>
      <c r="E242" s="322"/>
      <c r="F242" s="322"/>
      <c r="G242" s="322"/>
      <c r="H242" s="323"/>
      <c r="I242" s="49"/>
      <c r="J242" s="142"/>
      <c r="K242" s="51"/>
      <c r="L242" s="51"/>
      <c r="M242" s="51"/>
      <c r="N242" s="51"/>
      <c r="O242" s="51"/>
      <c r="P242" s="51"/>
      <c r="Q242" s="51"/>
      <c r="R242" s="52">
        <v>0</v>
      </c>
      <c r="S242" s="52">
        <v>2</v>
      </c>
      <c r="T242" s="52">
        <v>1</v>
      </c>
      <c r="U242" s="309">
        <f t="shared" si="20"/>
        <v>1</v>
      </c>
      <c r="V242" s="310"/>
      <c r="W242" s="309">
        <f t="shared" si="18"/>
        <v>3</v>
      </c>
      <c r="X242" s="310"/>
    </row>
    <row r="243" spans="2:24" x14ac:dyDescent="0.3">
      <c r="B243" s="437"/>
      <c r="C243" s="321" t="s">
        <v>83</v>
      </c>
      <c r="D243" s="322"/>
      <c r="E243" s="322"/>
      <c r="F243" s="322"/>
      <c r="G243" s="322"/>
      <c r="H243" s="323"/>
      <c r="I243" s="49"/>
      <c r="J243" s="142"/>
      <c r="K243" s="51"/>
      <c r="L243" s="51"/>
      <c r="M243" s="51"/>
      <c r="N243" s="51"/>
      <c r="O243" s="51"/>
      <c r="P243" s="51"/>
      <c r="Q243" s="51"/>
      <c r="R243" s="52">
        <v>0</v>
      </c>
      <c r="S243" s="52"/>
      <c r="T243" s="52">
        <v>2</v>
      </c>
      <c r="U243" s="309">
        <f t="shared" si="20"/>
        <v>1</v>
      </c>
      <c r="V243" s="310"/>
      <c r="W243" s="309">
        <f t="shared" si="18"/>
        <v>2</v>
      </c>
      <c r="X243" s="310"/>
    </row>
    <row r="244" spans="2:24" x14ac:dyDescent="0.3">
      <c r="B244" s="437"/>
      <c r="C244" s="321" t="s">
        <v>84</v>
      </c>
      <c r="D244" s="322"/>
      <c r="E244" s="322"/>
      <c r="F244" s="322"/>
      <c r="G244" s="322"/>
      <c r="H244" s="323"/>
      <c r="I244" s="49"/>
      <c r="J244" s="142"/>
      <c r="K244" s="51"/>
      <c r="L244" s="51"/>
      <c r="M244" s="51"/>
      <c r="N244" s="51"/>
      <c r="O244" s="51"/>
      <c r="P244" s="51"/>
      <c r="Q244" s="51"/>
      <c r="R244" s="52">
        <v>0</v>
      </c>
      <c r="S244" s="52">
        <v>2</v>
      </c>
      <c r="T244" s="52">
        <v>2</v>
      </c>
      <c r="U244" s="309">
        <f t="shared" si="20"/>
        <v>1.3333333333333333</v>
      </c>
      <c r="V244" s="310"/>
      <c r="W244" s="309">
        <f t="shared" si="18"/>
        <v>4</v>
      </c>
      <c r="X244" s="310"/>
    </row>
    <row r="245" spans="2:24" x14ac:dyDescent="0.3">
      <c r="B245" s="437"/>
      <c r="C245" s="324" t="s">
        <v>85</v>
      </c>
      <c r="D245" s="325"/>
      <c r="E245" s="325"/>
      <c r="F245" s="325"/>
      <c r="G245" s="325"/>
      <c r="H245" s="326"/>
      <c r="I245" s="125"/>
      <c r="J245" s="207"/>
      <c r="K245" s="127"/>
      <c r="L245" s="127"/>
      <c r="M245" s="127"/>
      <c r="N245" s="127"/>
      <c r="O245" s="127"/>
      <c r="P245" s="127"/>
      <c r="Q245" s="127"/>
      <c r="R245" s="128">
        <v>0</v>
      </c>
      <c r="S245" s="128">
        <v>4</v>
      </c>
      <c r="T245" s="208">
        <v>3</v>
      </c>
      <c r="U245" s="314">
        <f t="shared" si="20"/>
        <v>2.3333333333333335</v>
      </c>
      <c r="V245" s="315"/>
      <c r="W245" s="314">
        <f t="shared" si="18"/>
        <v>7</v>
      </c>
      <c r="X245" s="315"/>
    </row>
    <row r="246" spans="2:24" x14ac:dyDescent="0.3">
      <c r="B246" s="437"/>
      <c r="C246" s="300" t="s">
        <v>30</v>
      </c>
      <c r="D246" s="301"/>
      <c r="E246" s="301"/>
      <c r="F246" s="301"/>
      <c r="G246" s="301"/>
      <c r="H246" s="302"/>
      <c r="I246" s="133"/>
      <c r="J246" s="134"/>
      <c r="K246" s="135"/>
      <c r="L246" s="135"/>
      <c r="M246" s="135"/>
      <c r="N246" s="135"/>
      <c r="O246" s="135"/>
      <c r="P246" s="135"/>
      <c r="Q246" s="135"/>
      <c r="R246" s="136">
        <f>SUM(R247:R256)</f>
        <v>0</v>
      </c>
      <c r="S246" s="136">
        <f>SUM(S247:S256)</f>
        <v>5</v>
      </c>
      <c r="T246" s="136">
        <f>SUM(T247:T256)</f>
        <v>11</v>
      </c>
      <c r="U246" s="309">
        <f>AVERAGE(I246:T246)</f>
        <v>5.333333333333333</v>
      </c>
      <c r="V246" s="310"/>
      <c r="W246" s="309">
        <f t="shared" si="18"/>
        <v>16</v>
      </c>
      <c r="X246" s="310"/>
    </row>
    <row r="247" spans="2:24" x14ac:dyDescent="0.3">
      <c r="B247" s="437"/>
      <c r="C247" s="321" t="s">
        <v>87</v>
      </c>
      <c r="D247" s="322"/>
      <c r="E247" s="322"/>
      <c r="F247" s="322"/>
      <c r="G247" s="322"/>
      <c r="H247" s="323"/>
      <c r="I247" s="133"/>
      <c r="J247" s="134"/>
      <c r="K247" s="135"/>
      <c r="L247" s="135"/>
      <c r="M247" s="135"/>
      <c r="N247" s="135"/>
      <c r="O247" s="135"/>
      <c r="P247" s="135"/>
      <c r="Q247" s="135"/>
      <c r="R247" s="136"/>
      <c r="S247" s="136"/>
      <c r="T247" s="136">
        <v>2</v>
      </c>
      <c r="U247" s="309">
        <f>AVERAGE(I247:T247)</f>
        <v>2</v>
      </c>
      <c r="V247" s="310"/>
      <c r="W247" s="309">
        <f t="shared" si="18"/>
        <v>2</v>
      </c>
      <c r="X247" s="310"/>
    </row>
    <row r="248" spans="2:24" x14ac:dyDescent="0.3">
      <c r="B248" s="437"/>
      <c r="C248" s="333" t="s">
        <v>31</v>
      </c>
      <c r="D248" s="334"/>
      <c r="E248" s="334"/>
      <c r="F248" s="334"/>
      <c r="G248" s="334"/>
      <c r="H248" s="335"/>
      <c r="I248" s="133"/>
      <c r="J248" s="134"/>
      <c r="K248" s="135"/>
      <c r="L248" s="135"/>
      <c r="M248" s="135"/>
      <c r="N248" s="135"/>
      <c r="O248" s="135"/>
      <c r="P248" s="135"/>
      <c r="Q248" s="135"/>
      <c r="R248" s="52">
        <v>0</v>
      </c>
      <c r="S248" s="52">
        <v>0</v>
      </c>
      <c r="T248" s="52">
        <v>0</v>
      </c>
      <c r="U248" s="309">
        <f t="shared" ref="U248:U295" si="21">AVERAGE(I248:T248)</f>
        <v>0</v>
      </c>
      <c r="V248" s="310"/>
      <c r="W248" s="309">
        <f t="shared" si="18"/>
        <v>0</v>
      </c>
      <c r="X248" s="310"/>
    </row>
    <row r="249" spans="2:24" x14ac:dyDescent="0.3">
      <c r="B249" s="437"/>
      <c r="C249" s="333" t="s">
        <v>32</v>
      </c>
      <c r="D249" s="334"/>
      <c r="E249" s="334"/>
      <c r="F249" s="334"/>
      <c r="G249" s="334"/>
      <c r="H249" s="335"/>
      <c r="I249" s="133"/>
      <c r="J249" s="134"/>
      <c r="K249" s="135"/>
      <c r="L249" s="135"/>
      <c r="M249" s="135"/>
      <c r="N249" s="135"/>
      <c r="O249" s="135"/>
      <c r="P249" s="135"/>
      <c r="Q249" s="135"/>
      <c r="R249" s="52">
        <v>0</v>
      </c>
      <c r="S249" s="52">
        <v>0</v>
      </c>
      <c r="T249" s="52">
        <v>0</v>
      </c>
      <c r="U249" s="309">
        <f t="shared" si="21"/>
        <v>0</v>
      </c>
      <c r="V249" s="310"/>
      <c r="W249" s="309">
        <f t="shared" si="18"/>
        <v>0</v>
      </c>
      <c r="X249" s="310"/>
    </row>
    <row r="250" spans="2:24" x14ac:dyDescent="0.3">
      <c r="B250" s="437"/>
      <c r="C250" s="321" t="s">
        <v>110</v>
      </c>
      <c r="D250" s="322"/>
      <c r="E250" s="322"/>
      <c r="F250" s="322"/>
      <c r="G250" s="322"/>
      <c r="H250" s="323"/>
      <c r="I250" s="133"/>
      <c r="J250" s="134"/>
      <c r="K250" s="135"/>
      <c r="L250" s="135"/>
      <c r="M250" s="135"/>
      <c r="N250" s="135"/>
      <c r="O250" s="135"/>
      <c r="P250" s="135"/>
      <c r="Q250" s="135"/>
      <c r="R250" s="136"/>
      <c r="S250" s="136"/>
      <c r="T250" s="136">
        <v>3</v>
      </c>
      <c r="U250" s="309">
        <f t="shared" si="21"/>
        <v>3</v>
      </c>
      <c r="V250" s="310"/>
      <c r="W250" s="309">
        <f t="shared" si="18"/>
        <v>3</v>
      </c>
      <c r="X250" s="310"/>
    </row>
    <row r="251" spans="2:24" x14ac:dyDescent="0.3">
      <c r="B251" s="437"/>
      <c r="C251" s="321" t="s">
        <v>111</v>
      </c>
      <c r="D251" s="322"/>
      <c r="E251" s="322"/>
      <c r="F251" s="322"/>
      <c r="G251" s="322"/>
      <c r="H251" s="323"/>
      <c r="I251" s="133"/>
      <c r="J251" s="134"/>
      <c r="K251" s="135"/>
      <c r="L251" s="135"/>
      <c r="M251" s="135"/>
      <c r="N251" s="135"/>
      <c r="O251" s="135"/>
      <c r="P251" s="135"/>
      <c r="Q251" s="135"/>
      <c r="R251" s="136"/>
      <c r="S251" s="136">
        <v>2</v>
      </c>
      <c r="T251" s="136">
        <v>3</v>
      </c>
      <c r="U251" s="309">
        <f t="shared" si="21"/>
        <v>2.5</v>
      </c>
      <c r="V251" s="310"/>
      <c r="W251" s="309">
        <f t="shared" si="18"/>
        <v>5</v>
      </c>
      <c r="X251" s="310"/>
    </row>
    <row r="252" spans="2:24" x14ac:dyDescent="0.3">
      <c r="B252" s="437"/>
      <c r="C252" s="321" t="s">
        <v>112</v>
      </c>
      <c r="D252" s="322"/>
      <c r="E252" s="322"/>
      <c r="F252" s="322"/>
      <c r="G252" s="322"/>
      <c r="H252" s="323"/>
      <c r="I252" s="133"/>
      <c r="J252" s="134"/>
      <c r="K252" s="135"/>
      <c r="L252" s="135"/>
      <c r="M252" s="135"/>
      <c r="N252" s="135"/>
      <c r="O252" s="135"/>
      <c r="P252" s="135"/>
      <c r="Q252" s="135"/>
      <c r="R252" s="136"/>
      <c r="S252" s="136">
        <v>3</v>
      </c>
      <c r="T252" s="136"/>
      <c r="U252" s="309">
        <f t="shared" si="21"/>
        <v>3</v>
      </c>
      <c r="V252" s="310"/>
      <c r="W252" s="309">
        <f t="shared" si="18"/>
        <v>3</v>
      </c>
      <c r="X252" s="310"/>
    </row>
    <row r="253" spans="2:24" x14ac:dyDescent="0.3">
      <c r="B253" s="437"/>
      <c r="C253" s="321" t="s">
        <v>113</v>
      </c>
      <c r="D253" s="322"/>
      <c r="E253" s="322"/>
      <c r="F253" s="322"/>
      <c r="G253" s="322"/>
      <c r="H253" s="323"/>
      <c r="I253" s="133"/>
      <c r="J253" s="134"/>
      <c r="K253" s="135"/>
      <c r="L253" s="135"/>
      <c r="M253" s="135"/>
      <c r="N253" s="135"/>
      <c r="O253" s="135"/>
      <c r="P253" s="135"/>
      <c r="Q253" s="135"/>
      <c r="R253" s="136"/>
      <c r="S253" s="136"/>
      <c r="T253" s="136">
        <v>1</v>
      </c>
      <c r="U253" s="309">
        <f t="shared" si="21"/>
        <v>1</v>
      </c>
      <c r="V253" s="310"/>
      <c r="W253" s="309">
        <f t="shared" si="18"/>
        <v>1</v>
      </c>
      <c r="X253" s="310"/>
    </row>
    <row r="254" spans="2:24" x14ac:dyDescent="0.3">
      <c r="B254" s="437"/>
      <c r="C254" s="321" t="s">
        <v>114</v>
      </c>
      <c r="D254" s="322"/>
      <c r="E254" s="322"/>
      <c r="F254" s="322"/>
      <c r="G254" s="322"/>
      <c r="H254" s="323"/>
      <c r="I254" s="133"/>
      <c r="J254" s="134"/>
      <c r="K254" s="135"/>
      <c r="L254" s="135"/>
      <c r="M254" s="135"/>
      <c r="N254" s="135"/>
      <c r="O254" s="135"/>
      <c r="P254" s="135"/>
      <c r="Q254" s="135"/>
      <c r="R254" s="136"/>
      <c r="S254" s="136"/>
      <c r="T254" s="136">
        <v>2</v>
      </c>
      <c r="U254" s="309">
        <f t="shared" si="21"/>
        <v>2</v>
      </c>
      <c r="V254" s="310"/>
      <c r="W254" s="309">
        <f t="shared" si="18"/>
        <v>2</v>
      </c>
      <c r="X254" s="310"/>
    </row>
    <row r="255" spans="2:24" x14ac:dyDescent="0.3">
      <c r="B255" s="437"/>
      <c r="C255" s="321" t="s">
        <v>115</v>
      </c>
      <c r="D255" s="322"/>
      <c r="E255" s="322"/>
      <c r="F255" s="322"/>
      <c r="G255" s="322"/>
      <c r="H255" s="323"/>
      <c r="I255" s="133"/>
      <c r="J255" s="134"/>
      <c r="K255" s="135"/>
      <c r="L255" s="135"/>
      <c r="M255" s="135"/>
      <c r="N255" s="135"/>
      <c r="O255" s="135"/>
      <c r="P255" s="135"/>
      <c r="Q255" s="135"/>
      <c r="R255" s="52">
        <v>0</v>
      </c>
      <c r="S255" s="52">
        <v>0</v>
      </c>
      <c r="T255" s="52">
        <v>0</v>
      </c>
      <c r="U255" s="309">
        <f t="shared" si="21"/>
        <v>0</v>
      </c>
      <c r="V255" s="310"/>
      <c r="W255" s="309">
        <f t="shared" si="18"/>
        <v>0</v>
      </c>
      <c r="X255" s="310"/>
    </row>
    <row r="256" spans="2:24" x14ac:dyDescent="0.3">
      <c r="B256" s="437"/>
      <c r="C256" s="324" t="s">
        <v>88</v>
      </c>
      <c r="D256" s="325"/>
      <c r="E256" s="325"/>
      <c r="F256" s="325"/>
      <c r="G256" s="325"/>
      <c r="H256" s="326"/>
      <c r="I256" s="137"/>
      <c r="J256" s="138"/>
      <c r="K256" s="139"/>
      <c r="L256" s="139"/>
      <c r="M256" s="139"/>
      <c r="N256" s="139"/>
      <c r="O256" s="139"/>
      <c r="P256" s="139"/>
      <c r="Q256" s="139"/>
      <c r="R256" s="128">
        <v>0</v>
      </c>
      <c r="S256" s="128">
        <v>0</v>
      </c>
      <c r="T256" s="208">
        <v>0</v>
      </c>
      <c r="U256" s="314">
        <f t="shared" si="21"/>
        <v>0</v>
      </c>
      <c r="V256" s="315"/>
      <c r="W256" s="314">
        <f t="shared" si="18"/>
        <v>0</v>
      </c>
      <c r="X256" s="315"/>
    </row>
    <row r="257" spans="2:24" x14ac:dyDescent="0.3">
      <c r="B257" s="437"/>
      <c r="C257" s="300" t="s">
        <v>34</v>
      </c>
      <c r="D257" s="301"/>
      <c r="E257" s="301"/>
      <c r="F257" s="301"/>
      <c r="G257" s="301"/>
      <c r="H257" s="302"/>
      <c r="I257" s="133"/>
      <c r="J257" s="134"/>
      <c r="K257" s="135"/>
      <c r="L257" s="135"/>
      <c r="M257" s="135"/>
      <c r="N257" s="135"/>
      <c r="O257" s="135"/>
      <c r="P257" s="135"/>
      <c r="Q257" s="135"/>
      <c r="R257" s="136">
        <f>SUM(R258:R259)</f>
        <v>0</v>
      </c>
      <c r="S257" s="136">
        <f>SUM(S258:S259)</f>
        <v>37</v>
      </c>
      <c r="T257" s="136">
        <f>SUM(T258:T259)</f>
        <v>53</v>
      </c>
      <c r="U257" s="309">
        <f t="shared" si="21"/>
        <v>30</v>
      </c>
      <c r="V257" s="310"/>
      <c r="W257" s="309">
        <f t="shared" si="18"/>
        <v>90</v>
      </c>
      <c r="X257" s="310"/>
    </row>
    <row r="258" spans="2:24" x14ac:dyDescent="0.3">
      <c r="B258" s="437"/>
      <c r="C258" s="300" t="s">
        <v>35</v>
      </c>
      <c r="D258" s="301"/>
      <c r="E258" s="301"/>
      <c r="F258" s="301"/>
      <c r="G258" s="301"/>
      <c r="H258" s="302"/>
      <c r="I258" s="143"/>
      <c r="J258" s="144"/>
      <c r="K258" s="145"/>
      <c r="L258" s="145"/>
      <c r="M258" s="145"/>
      <c r="N258" s="145"/>
      <c r="O258" s="145"/>
      <c r="P258" s="145"/>
      <c r="Q258" s="145"/>
      <c r="R258" s="146"/>
      <c r="S258" s="146">
        <v>37</v>
      </c>
      <c r="T258" s="146">
        <v>53</v>
      </c>
      <c r="U258" s="309">
        <f t="shared" si="21"/>
        <v>45</v>
      </c>
      <c r="V258" s="310"/>
      <c r="W258" s="309">
        <f t="shared" si="18"/>
        <v>90</v>
      </c>
      <c r="X258" s="310"/>
    </row>
    <row r="259" spans="2:24" x14ac:dyDescent="0.3">
      <c r="B259" s="437"/>
      <c r="C259" s="363" t="s">
        <v>36</v>
      </c>
      <c r="D259" s="364"/>
      <c r="E259" s="364"/>
      <c r="F259" s="364"/>
      <c r="G259" s="364"/>
      <c r="H259" s="365"/>
      <c r="I259" s="147"/>
      <c r="J259" s="148"/>
      <c r="K259" s="149"/>
      <c r="L259" s="149"/>
      <c r="M259" s="149"/>
      <c r="N259" s="149"/>
      <c r="O259" s="149"/>
      <c r="P259" s="149"/>
      <c r="Q259" s="149"/>
      <c r="R259" s="128">
        <v>0</v>
      </c>
      <c r="S259" s="128">
        <v>0</v>
      </c>
      <c r="T259" s="208">
        <v>0</v>
      </c>
      <c r="U259" s="314">
        <f t="shared" si="21"/>
        <v>0</v>
      </c>
      <c r="V259" s="315"/>
      <c r="W259" s="314">
        <f t="shared" si="18"/>
        <v>0</v>
      </c>
      <c r="X259" s="315"/>
    </row>
    <row r="260" spans="2:24" x14ac:dyDescent="0.3">
      <c r="B260" s="437"/>
      <c r="C260" s="300" t="s">
        <v>25</v>
      </c>
      <c r="D260" s="301"/>
      <c r="E260" s="301"/>
      <c r="F260" s="301"/>
      <c r="G260" s="301"/>
      <c r="H260" s="302"/>
      <c r="I260" s="49"/>
      <c r="J260" s="142"/>
      <c r="K260" s="51"/>
      <c r="L260" s="51"/>
      <c r="M260" s="51"/>
      <c r="N260" s="51"/>
      <c r="O260" s="51"/>
      <c r="P260" s="51"/>
      <c r="Q260" s="51"/>
      <c r="R260" s="52">
        <f>R261+R282+R290</f>
        <v>0</v>
      </c>
      <c r="S260" s="52">
        <f>S261+S282+S290</f>
        <v>30</v>
      </c>
      <c r="T260" s="52">
        <f>T261+T282+T290</f>
        <v>38</v>
      </c>
      <c r="U260" s="309">
        <f t="shared" si="21"/>
        <v>22.666666666666668</v>
      </c>
      <c r="V260" s="310"/>
      <c r="W260" s="309">
        <f t="shared" si="18"/>
        <v>68</v>
      </c>
      <c r="X260" s="310"/>
    </row>
    <row r="261" spans="2:24" x14ac:dyDescent="0.3">
      <c r="B261" s="437"/>
      <c r="C261" s="300" t="s">
        <v>29</v>
      </c>
      <c r="D261" s="301"/>
      <c r="E261" s="301"/>
      <c r="F261" s="301"/>
      <c r="G261" s="301"/>
      <c r="H261" s="302"/>
      <c r="I261" s="49"/>
      <c r="J261" s="142"/>
      <c r="K261" s="51"/>
      <c r="L261" s="51"/>
      <c r="M261" s="51"/>
      <c r="N261" s="51"/>
      <c r="O261" s="51"/>
      <c r="P261" s="51"/>
      <c r="Q261" s="51"/>
      <c r="R261" s="52">
        <f>SUM(R262:R281)</f>
        <v>0</v>
      </c>
      <c r="S261" s="52">
        <f>SUM(S262:S281)</f>
        <v>8</v>
      </c>
      <c r="T261" s="52">
        <f>SUM(T262:T281)</f>
        <v>21</v>
      </c>
      <c r="U261" s="309">
        <f t="shared" si="21"/>
        <v>9.6666666666666661</v>
      </c>
      <c r="V261" s="310"/>
      <c r="W261" s="309">
        <f t="shared" si="18"/>
        <v>29</v>
      </c>
      <c r="X261" s="310"/>
    </row>
    <row r="262" spans="2:24" x14ac:dyDescent="0.3">
      <c r="B262" s="437"/>
      <c r="C262" s="321" t="s">
        <v>67</v>
      </c>
      <c r="D262" s="322"/>
      <c r="E262" s="322"/>
      <c r="F262" s="322"/>
      <c r="G262" s="322"/>
      <c r="H262" s="323"/>
      <c r="I262" s="49"/>
      <c r="J262" s="142"/>
      <c r="K262" s="51"/>
      <c r="L262" s="51"/>
      <c r="M262" s="51"/>
      <c r="N262" s="51"/>
      <c r="O262" s="51"/>
      <c r="P262" s="51"/>
      <c r="Q262" s="51"/>
      <c r="R262" s="52"/>
      <c r="S262" s="52"/>
      <c r="T262" s="52">
        <v>3</v>
      </c>
      <c r="U262" s="309">
        <f t="shared" si="21"/>
        <v>3</v>
      </c>
      <c r="V262" s="310"/>
      <c r="W262" s="309">
        <f t="shared" si="18"/>
        <v>3</v>
      </c>
      <c r="X262" s="310"/>
    </row>
    <row r="263" spans="2:24" x14ac:dyDescent="0.3">
      <c r="B263" s="437"/>
      <c r="C263" s="321" t="s">
        <v>68</v>
      </c>
      <c r="D263" s="322"/>
      <c r="E263" s="322"/>
      <c r="F263" s="322"/>
      <c r="G263" s="322"/>
      <c r="H263" s="323"/>
      <c r="I263" s="49"/>
      <c r="J263" s="142"/>
      <c r="K263" s="51"/>
      <c r="L263" s="51"/>
      <c r="M263" s="51"/>
      <c r="N263" s="51"/>
      <c r="O263" s="51"/>
      <c r="P263" s="51"/>
      <c r="Q263" s="51"/>
      <c r="R263" s="52">
        <v>0</v>
      </c>
      <c r="S263" s="52">
        <v>0</v>
      </c>
      <c r="T263" s="52">
        <v>0</v>
      </c>
      <c r="U263" s="309">
        <f t="shared" si="21"/>
        <v>0</v>
      </c>
      <c r="V263" s="310"/>
      <c r="W263" s="309">
        <f t="shared" si="18"/>
        <v>0</v>
      </c>
      <c r="X263" s="310"/>
    </row>
    <row r="264" spans="2:24" x14ac:dyDescent="0.3">
      <c r="B264" s="437"/>
      <c r="C264" s="321" t="s">
        <v>89</v>
      </c>
      <c r="D264" s="322"/>
      <c r="E264" s="322"/>
      <c r="F264" s="322"/>
      <c r="G264" s="322"/>
      <c r="H264" s="323"/>
      <c r="I264" s="49"/>
      <c r="J264" s="142"/>
      <c r="K264" s="51"/>
      <c r="L264" s="51"/>
      <c r="M264" s="51"/>
      <c r="N264" s="51"/>
      <c r="O264" s="51"/>
      <c r="P264" s="51"/>
      <c r="Q264" s="51"/>
      <c r="R264" s="52"/>
      <c r="S264" s="52"/>
      <c r="T264" s="52">
        <v>2</v>
      </c>
      <c r="U264" s="309">
        <f t="shared" si="21"/>
        <v>2</v>
      </c>
      <c r="V264" s="310"/>
      <c r="W264" s="309">
        <f t="shared" si="18"/>
        <v>2</v>
      </c>
      <c r="X264" s="310"/>
    </row>
    <row r="265" spans="2:24" x14ac:dyDescent="0.3">
      <c r="B265" s="437"/>
      <c r="C265" s="321" t="s">
        <v>85</v>
      </c>
      <c r="D265" s="322"/>
      <c r="E265" s="322"/>
      <c r="F265" s="322"/>
      <c r="G265" s="322"/>
      <c r="H265" s="323"/>
      <c r="I265" s="49"/>
      <c r="J265" s="142"/>
      <c r="K265" s="51"/>
      <c r="L265" s="51"/>
      <c r="M265" s="51"/>
      <c r="N265" s="51"/>
      <c r="O265" s="51"/>
      <c r="P265" s="51"/>
      <c r="Q265" s="51"/>
      <c r="R265" s="52"/>
      <c r="S265" s="52"/>
      <c r="T265" s="52">
        <v>1</v>
      </c>
      <c r="U265" s="309">
        <f t="shared" si="21"/>
        <v>1</v>
      </c>
      <c r="V265" s="310"/>
      <c r="W265" s="309">
        <f t="shared" si="18"/>
        <v>1</v>
      </c>
      <c r="X265" s="310"/>
    </row>
    <row r="266" spans="2:24" x14ac:dyDescent="0.3">
      <c r="B266" s="437"/>
      <c r="C266" s="321" t="s">
        <v>90</v>
      </c>
      <c r="D266" s="322"/>
      <c r="E266" s="322"/>
      <c r="F266" s="322"/>
      <c r="G266" s="322"/>
      <c r="H266" s="323"/>
      <c r="I266" s="49"/>
      <c r="J266" s="142"/>
      <c r="K266" s="51"/>
      <c r="L266" s="51"/>
      <c r="M266" s="51"/>
      <c r="N266" s="51"/>
      <c r="O266" s="51"/>
      <c r="P266" s="51"/>
      <c r="Q266" s="51"/>
      <c r="R266" s="52"/>
      <c r="S266" s="52">
        <v>3</v>
      </c>
      <c r="T266" s="52">
        <v>1</v>
      </c>
      <c r="U266" s="309">
        <f t="shared" si="21"/>
        <v>2</v>
      </c>
      <c r="V266" s="310"/>
      <c r="W266" s="309">
        <f t="shared" si="18"/>
        <v>4</v>
      </c>
      <c r="X266" s="310"/>
    </row>
    <row r="267" spans="2:24" x14ac:dyDescent="0.3">
      <c r="B267" s="437"/>
      <c r="C267" s="321" t="s">
        <v>91</v>
      </c>
      <c r="D267" s="322"/>
      <c r="E267" s="322"/>
      <c r="F267" s="322"/>
      <c r="G267" s="322"/>
      <c r="H267" s="323"/>
      <c r="I267" s="49"/>
      <c r="J267" s="142"/>
      <c r="K267" s="51"/>
      <c r="L267" s="51"/>
      <c r="M267" s="51"/>
      <c r="N267" s="51"/>
      <c r="O267" s="51"/>
      <c r="P267" s="51"/>
      <c r="Q267" s="51"/>
      <c r="R267" s="52"/>
      <c r="S267" s="52"/>
      <c r="T267" s="52">
        <v>1</v>
      </c>
      <c r="U267" s="309">
        <f t="shared" si="21"/>
        <v>1</v>
      </c>
      <c r="V267" s="310"/>
      <c r="W267" s="309">
        <f t="shared" si="18"/>
        <v>1</v>
      </c>
      <c r="X267" s="310"/>
    </row>
    <row r="268" spans="2:24" x14ac:dyDescent="0.3">
      <c r="B268" s="437"/>
      <c r="C268" s="321" t="s">
        <v>92</v>
      </c>
      <c r="D268" s="322"/>
      <c r="E268" s="322"/>
      <c r="F268" s="322"/>
      <c r="G268" s="322"/>
      <c r="H268" s="323"/>
      <c r="I268" s="49"/>
      <c r="J268" s="142"/>
      <c r="K268" s="51"/>
      <c r="L268" s="51"/>
      <c r="M268" s="51"/>
      <c r="N268" s="51"/>
      <c r="O268" s="51"/>
      <c r="P268" s="51"/>
      <c r="Q268" s="51"/>
      <c r="R268" s="52"/>
      <c r="S268" s="52"/>
      <c r="T268" s="52">
        <v>1</v>
      </c>
      <c r="U268" s="309">
        <f t="shared" si="21"/>
        <v>1</v>
      </c>
      <c r="V268" s="310"/>
      <c r="W268" s="309">
        <f t="shared" si="18"/>
        <v>1</v>
      </c>
      <c r="X268" s="310"/>
    </row>
    <row r="269" spans="2:24" x14ac:dyDescent="0.3">
      <c r="B269" s="437"/>
      <c r="C269" s="321" t="s">
        <v>93</v>
      </c>
      <c r="D269" s="322"/>
      <c r="E269" s="322"/>
      <c r="F269" s="322"/>
      <c r="G269" s="322"/>
      <c r="H269" s="323"/>
      <c r="I269" s="49"/>
      <c r="J269" s="142"/>
      <c r="K269" s="51"/>
      <c r="L269" s="51"/>
      <c r="M269" s="51"/>
      <c r="N269" s="51"/>
      <c r="O269" s="51"/>
      <c r="P269" s="51"/>
      <c r="Q269" s="51"/>
      <c r="R269" s="52"/>
      <c r="S269" s="52"/>
      <c r="T269" s="52">
        <v>1</v>
      </c>
      <c r="U269" s="309">
        <f t="shared" si="21"/>
        <v>1</v>
      </c>
      <c r="V269" s="310"/>
      <c r="W269" s="309">
        <f t="shared" si="18"/>
        <v>1</v>
      </c>
      <c r="X269" s="310"/>
    </row>
    <row r="270" spans="2:24" x14ac:dyDescent="0.3">
      <c r="B270" s="437"/>
      <c r="C270" s="321" t="s">
        <v>94</v>
      </c>
      <c r="D270" s="322"/>
      <c r="E270" s="322"/>
      <c r="F270" s="322"/>
      <c r="G270" s="322"/>
      <c r="H270" s="323"/>
      <c r="I270" s="49"/>
      <c r="J270" s="142"/>
      <c r="K270" s="51"/>
      <c r="L270" s="51"/>
      <c r="M270" s="51"/>
      <c r="N270" s="51"/>
      <c r="O270" s="51"/>
      <c r="P270" s="51"/>
      <c r="Q270" s="51"/>
      <c r="R270" s="52"/>
      <c r="S270" s="52"/>
      <c r="T270" s="52">
        <v>1</v>
      </c>
      <c r="U270" s="309">
        <f t="shared" si="21"/>
        <v>1</v>
      </c>
      <c r="V270" s="310"/>
      <c r="W270" s="309">
        <f t="shared" si="18"/>
        <v>1</v>
      </c>
      <c r="X270" s="310"/>
    </row>
    <row r="271" spans="2:24" x14ac:dyDescent="0.3">
      <c r="B271" s="437"/>
      <c r="C271" s="321" t="s">
        <v>79</v>
      </c>
      <c r="D271" s="322"/>
      <c r="E271" s="322"/>
      <c r="F271" s="322"/>
      <c r="G271" s="322"/>
      <c r="H271" s="323"/>
      <c r="I271" s="49"/>
      <c r="J271" s="142"/>
      <c r="K271" s="51"/>
      <c r="L271" s="51"/>
      <c r="M271" s="51"/>
      <c r="N271" s="51"/>
      <c r="O271" s="51"/>
      <c r="P271" s="51"/>
      <c r="Q271" s="51"/>
      <c r="R271" s="52">
        <v>0</v>
      </c>
      <c r="S271" s="52">
        <v>0</v>
      </c>
      <c r="T271" s="52">
        <v>0</v>
      </c>
      <c r="U271" s="309">
        <f t="shared" si="21"/>
        <v>0</v>
      </c>
      <c r="V271" s="310"/>
      <c r="W271" s="309">
        <f t="shared" si="18"/>
        <v>0</v>
      </c>
      <c r="X271" s="310"/>
    </row>
    <row r="272" spans="2:24" x14ac:dyDescent="0.3">
      <c r="B272" s="437"/>
      <c r="C272" s="321" t="s">
        <v>80</v>
      </c>
      <c r="D272" s="322"/>
      <c r="E272" s="322"/>
      <c r="F272" s="322"/>
      <c r="G272" s="322"/>
      <c r="H272" s="323"/>
      <c r="I272" s="49"/>
      <c r="J272" s="142"/>
      <c r="K272" s="51"/>
      <c r="L272" s="51"/>
      <c r="M272" s="51"/>
      <c r="N272" s="51"/>
      <c r="O272" s="51"/>
      <c r="P272" s="51"/>
      <c r="Q272" s="51"/>
      <c r="R272" s="52"/>
      <c r="S272" s="52"/>
      <c r="T272" s="52">
        <v>1</v>
      </c>
      <c r="U272" s="309">
        <f t="shared" si="21"/>
        <v>1</v>
      </c>
      <c r="V272" s="310"/>
      <c r="W272" s="309">
        <f t="shared" si="18"/>
        <v>1</v>
      </c>
      <c r="X272" s="310"/>
    </row>
    <row r="273" spans="2:24" x14ac:dyDescent="0.3">
      <c r="B273" s="437"/>
      <c r="C273" s="321" t="s">
        <v>81</v>
      </c>
      <c r="D273" s="322"/>
      <c r="E273" s="322"/>
      <c r="F273" s="322"/>
      <c r="G273" s="322"/>
      <c r="H273" s="323"/>
      <c r="I273" s="49"/>
      <c r="J273" s="142"/>
      <c r="K273" s="51"/>
      <c r="L273" s="51"/>
      <c r="M273" s="51"/>
      <c r="N273" s="51"/>
      <c r="O273" s="51"/>
      <c r="P273" s="51"/>
      <c r="Q273" s="51"/>
      <c r="R273" s="52"/>
      <c r="S273" s="52"/>
      <c r="T273" s="52">
        <v>1</v>
      </c>
      <c r="U273" s="309">
        <f t="shared" si="21"/>
        <v>1</v>
      </c>
      <c r="V273" s="310"/>
      <c r="W273" s="309">
        <f t="shared" si="18"/>
        <v>1</v>
      </c>
      <c r="X273" s="310"/>
    </row>
    <row r="274" spans="2:24" x14ac:dyDescent="0.3">
      <c r="B274" s="437"/>
      <c r="C274" s="321" t="s">
        <v>95</v>
      </c>
      <c r="D274" s="322"/>
      <c r="E274" s="322"/>
      <c r="F274" s="322"/>
      <c r="G274" s="322"/>
      <c r="H274" s="323"/>
      <c r="I274" s="49"/>
      <c r="J274" s="142"/>
      <c r="K274" s="51"/>
      <c r="L274" s="51"/>
      <c r="M274" s="51"/>
      <c r="N274" s="51"/>
      <c r="O274" s="51"/>
      <c r="P274" s="51"/>
      <c r="Q274" s="51"/>
      <c r="R274" s="52"/>
      <c r="S274" s="52"/>
      <c r="T274" s="52">
        <v>1</v>
      </c>
      <c r="U274" s="309">
        <f t="shared" si="21"/>
        <v>1</v>
      </c>
      <c r="V274" s="310"/>
      <c r="W274" s="309">
        <f t="shared" si="18"/>
        <v>1</v>
      </c>
      <c r="X274" s="310"/>
    </row>
    <row r="275" spans="2:24" x14ac:dyDescent="0.3">
      <c r="B275" s="437"/>
      <c r="C275" s="321" t="s">
        <v>83</v>
      </c>
      <c r="D275" s="322"/>
      <c r="E275" s="322"/>
      <c r="F275" s="322"/>
      <c r="G275" s="322"/>
      <c r="H275" s="323"/>
      <c r="I275" s="49"/>
      <c r="J275" s="142"/>
      <c r="K275" s="51"/>
      <c r="L275" s="51"/>
      <c r="M275" s="51"/>
      <c r="N275" s="51"/>
      <c r="O275" s="51"/>
      <c r="P275" s="51"/>
      <c r="Q275" s="51"/>
      <c r="R275" s="52"/>
      <c r="S275" s="52">
        <v>1</v>
      </c>
      <c r="T275" s="52">
        <v>1</v>
      </c>
      <c r="U275" s="309">
        <f t="shared" si="21"/>
        <v>1</v>
      </c>
      <c r="V275" s="310"/>
      <c r="W275" s="309">
        <f t="shared" si="18"/>
        <v>2</v>
      </c>
      <c r="X275" s="310"/>
    </row>
    <row r="276" spans="2:24" x14ac:dyDescent="0.3">
      <c r="B276" s="437"/>
      <c r="C276" s="321" t="s">
        <v>96</v>
      </c>
      <c r="D276" s="322"/>
      <c r="E276" s="322"/>
      <c r="F276" s="322"/>
      <c r="G276" s="322"/>
      <c r="H276" s="323"/>
      <c r="I276" s="49"/>
      <c r="J276" s="142"/>
      <c r="K276" s="51"/>
      <c r="L276" s="51"/>
      <c r="M276" s="51"/>
      <c r="N276" s="51"/>
      <c r="O276" s="51"/>
      <c r="P276" s="51"/>
      <c r="Q276" s="51"/>
      <c r="R276" s="52"/>
      <c r="S276" s="52">
        <v>2</v>
      </c>
      <c r="T276" s="52">
        <v>1</v>
      </c>
      <c r="U276" s="309">
        <f t="shared" si="21"/>
        <v>1.5</v>
      </c>
      <c r="V276" s="310"/>
      <c r="W276" s="309">
        <f t="shared" si="18"/>
        <v>3</v>
      </c>
      <c r="X276" s="310"/>
    </row>
    <row r="277" spans="2:24" x14ac:dyDescent="0.3">
      <c r="B277" s="437"/>
      <c r="C277" s="321" t="s">
        <v>97</v>
      </c>
      <c r="D277" s="322"/>
      <c r="E277" s="322"/>
      <c r="F277" s="322"/>
      <c r="G277" s="322"/>
      <c r="H277" s="323"/>
      <c r="I277" s="49"/>
      <c r="J277" s="142"/>
      <c r="K277" s="51"/>
      <c r="L277" s="51"/>
      <c r="M277" s="51"/>
      <c r="N277" s="51"/>
      <c r="O277" s="51"/>
      <c r="P277" s="51"/>
      <c r="Q277" s="51"/>
      <c r="R277" s="52"/>
      <c r="S277" s="52">
        <v>2</v>
      </c>
      <c r="T277" s="52">
        <v>1</v>
      </c>
      <c r="U277" s="309">
        <f t="shared" si="21"/>
        <v>1.5</v>
      </c>
      <c r="V277" s="310"/>
      <c r="W277" s="309">
        <f t="shared" si="18"/>
        <v>3</v>
      </c>
      <c r="X277" s="310"/>
    </row>
    <row r="278" spans="2:24" x14ac:dyDescent="0.3">
      <c r="B278" s="437"/>
      <c r="C278" s="321" t="s">
        <v>71</v>
      </c>
      <c r="D278" s="322"/>
      <c r="E278" s="322"/>
      <c r="F278" s="322"/>
      <c r="G278" s="322"/>
      <c r="H278" s="323"/>
      <c r="I278" s="49"/>
      <c r="J278" s="142"/>
      <c r="K278" s="51"/>
      <c r="L278" s="51"/>
      <c r="M278" s="51"/>
      <c r="N278" s="51"/>
      <c r="O278" s="51"/>
      <c r="P278" s="51"/>
      <c r="Q278" s="51"/>
      <c r="R278" s="52"/>
      <c r="S278" s="52"/>
      <c r="T278" s="52">
        <v>1</v>
      </c>
      <c r="U278" s="309">
        <f t="shared" si="21"/>
        <v>1</v>
      </c>
      <c r="V278" s="310"/>
      <c r="W278" s="309">
        <f t="shared" si="18"/>
        <v>1</v>
      </c>
      <c r="X278" s="310"/>
    </row>
    <row r="279" spans="2:24" x14ac:dyDescent="0.3">
      <c r="B279" s="437"/>
      <c r="C279" s="321" t="s">
        <v>72</v>
      </c>
      <c r="D279" s="322"/>
      <c r="E279" s="322"/>
      <c r="F279" s="322"/>
      <c r="G279" s="322"/>
      <c r="H279" s="323"/>
      <c r="I279" s="49"/>
      <c r="J279" s="142"/>
      <c r="K279" s="51"/>
      <c r="L279" s="51"/>
      <c r="M279" s="51"/>
      <c r="N279" s="51"/>
      <c r="O279" s="51"/>
      <c r="P279" s="51"/>
      <c r="Q279" s="51"/>
      <c r="R279" s="52"/>
      <c r="S279" s="52"/>
      <c r="T279" s="52">
        <v>1</v>
      </c>
      <c r="U279" s="309">
        <f t="shared" si="21"/>
        <v>1</v>
      </c>
      <c r="V279" s="310"/>
      <c r="W279" s="309">
        <f t="shared" si="18"/>
        <v>1</v>
      </c>
      <c r="X279" s="310"/>
    </row>
    <row r="280" spans="2:24" x14ac:dyDescent="0.3">
      <c r="B280" s="437"/>
      <c r="C280" s="321" t="s">
        <v>86</v>
      </c>
      <c r="D280" s="322"/>
      <c r="E280" s="322"/>
      <c r="F280" s="322"/>
      <c r="G280" s="322"/>
      <c r="H280" s="323"/>
      <c r="I280" s="49"/>
      <c r="J280" s="142"/>
      <c r="K280" s="51"/>
      <c r="L280" s="51"/>
      <c r="M280" s="51"/>
      <c r="N280" s="51"/>
      <c r="O280" s="51"/>
      <c r="P280" s="51"/>
      <c r="Q280" s="51"/>
      <c r="R280" s="52"/>
      <c r="S280" s="52"/>
      <c r="T280" s="52">
        <v>1</v>
      </c>
      <c r="U280" s="309">
        <f t="shared" si="21"/>
        <v>1</v>
      </c>
      <c r="V280" s="310"/>
      <c r="W280" s="309">
        <f t="shared" si="18"/>
        <v>1</v>
      </c>
      <c r="X280" s="310"/>
    </row>
    <row r="281" spans="2:24" ht="16.899999999999999" customHeight="1" x14ac:dyDescent="0.3">
      <c r="B281" s="437"/>
      <c r="C281" s="324" t="s">
        <v>73</v>
      </c>
      <c r="D281" s="325"/>
      <c r="E281" s="325"/>
      <c r="F281" s="325"/>
      <c r="G281" s="325"/>
      <c r="H281" s="326"/>
      <c r="I281" s="125"/>
      <c r="J281" s="207"/>
      <c r="K281" s="127"/>
      <c r="L281" s="127"/>
      <c r="M281" s="127"/>
      <c r="N281" s="127"/>
      <c r="O281" s="127"/>
      <c r="P281" s="127"/>
      <c r="Q281" s="127"/>
      <c r="R281" s="128"/>
      <c r="S281" s="128"/>
      <c r="T281" s="208">
        <v>1</v>
      </c>
      <c r="U281" s="314">
        <f t="shared" si="21"/>
        <v>1</v>
      </c>
      <c r="V281" s="315"/>
      <c r="W281" s="314">
        <f t="shared" si="18"/>
        <v>1</v>
      </c>
      <c r="X281" s="315"/>
    </row>
    <row r="282" spans="2:24" x14ac:dyDescent="0.3">
      <c r="B282" s="437"/>
      <c r="C282" s="300" t="s">
        <v>30</v>
      </c>
      <c r="D282" s="301"/>
      <c r="E282" s="301"/>
      <c r="F282" s="301"/>
      <c r="G282" s="301"/>
      <c r="H282" s="302"/>
      <c r="I282" s="133"/>
      <c r="J282" s="134"/>
      <c r="K282" s="135"/>
      <c r="L282" s="135"/>
      <c r="M282" s="135"/>
      <c r="N282" s="135"/>
      <c r="O282" s="135"/>
      <c r="P282" s="135"/>
      <c r="Q282" s="135"/>
      <c r="R282" s="136">
        <f>SUM(R283:R289)</f>
        <v>0</v>
      </c>
      <c r="S282" s="136">
        <f>SUM(S283:S289)</f>
        <v>4</v>
      </c>
      <c r="T282" s="136">
        <f>SUM(T283:T289)</f>
        <v>4</v>
      </c>
      <c r="U282" s="309">
        <f t="shared" si="21"/>
        <v>2.6666666666666665</v>
      </c>
      <c r="V282" s="310"/>
      <c r="W282" s="309">
        <f t="shared" si="18"/>
        <v>8</v>
      </c>
      <c r="X282" s="310"/>
    </row>
    <row r="283" spans="2:24" x14ac:dyDescent="0.3">
      <c r="B283" s="437"/>
      <c r="C283" s="321" t="s">
        <v>87</v>
      </c>
      <c r="D283" s="322"/>
      <c r="E283" s="322"/>
      <c r="F283" s="322"/>
      <c r="G283" s="322"/>
      <c r="H283" s="323"/>
      <c r="I283" s="133"/>
      <c r="J283" s="134"/>
      <c r="K283" s="135"/>
      <c r="L283" s="135"/>
      <c r="M283" s="135"/>
      <c r="N283" s="135"/>
      <c r="O283" s="135"/>
      <c r="P283" s="135"/>
      <c r="Q283" s="135"/>
      <c r="R283" s="52">
        <v>0</v>
      </c>
      <c r="S283" s="52">
        <v>0</v>
      </c>
      <c r="T283" s="52">
        <v>0</v>
      </c>
      <c r="U283" s="309">
        <f t="shared" si="21"/>
        <v>0</v>
      </c>
      <c r="V283" s="310"/>
      <c r="W283" s="309">
        <f t="shared" si="18"/>
        <v>0</v>
      </c>
      <c r="X283" s="310"/>
    </row>
    <row r="284" spans="2:24" x14ac:dyDescent="0.3">
      <c r="B284" s="437"/>
      <c r="C284" s="333" t="s">
        <v>31</v>
      </c>
      <c r="D284" s="334"/>
      <c r="E284" s="334"/>
      <c r="F284" s="334"/>
      <c r="G284" s="334"/>
      <c r="H284" s="335"/>
      <c r="I284" s="133"/>
      <c r="J284" s="134"/>
      <c r="K284" s="135"/>
      <c r="L284" s="135"/>
      <c r="M284" s="135"/>
      <c r="N284" s="135"/>
      <c r="O284" s="135"/>
      <c r="P284" s="135"/>
      <c r="Q284" s="135"/>
      <c r="R284" s="52">
        <v>0</v>
      </c>
      <c r="S284" s="52">
        <v>0</v>
      </c>
      <c r="T284" s="52">
        <v>0</v>
      </c>
      <c r="U284" s="309">
        <f t="shared" si="21"/>
        <v>0</v>
      </c>
      <c r="V284" s="310"/>
      <c r="W284" s="309">
        <f t="shared" si="18"/>
        <v>0</v>
      </c>
      <c r="X284" s="310"/>
    </row>
    <row r="285" spans="2:24" x14ac:dyDescent="0.3">
      <c r="B285" s="437"/>
      <c r="C285" s="333" t="s">
        <v>33</v>
      </c>
      <c r="D285" s="334"/>
      <c r="E285" s="334"/>
      <c r="F285" s="334"/>
      <c r="G285" s="334"/>
      <c r="H285" s="335"/>
      <c r="I285" s="133"/>
      <c r="J285" s="134"/>
      <c r="K285" s="135"/>
      <c r="L285" s="135"/>
      <c r="M285" s="135"/>
      <c r="N285" s="135"/>
      <c r="O285" s="135"/>
      <c r="P285" s="135"/>
      <c r="Q285" s="135"/>
      <c r="R285" s="52">
        <v>0</v>
      </c>
      <c r="S285" s="52">
        <v>0</v>
      </c>
      <c r="T285" s="52">
        <v>0</v>
      </c>
      <c r="U285" s="309">
        <f t="shared" si="21"/>
        <v>0</v>
      </c>
      <c r="V285" s="310"/>
      <c r="W285" s="309">
        <f t="shared" ref="W285:W295" si="22">SUM(I285:T285)</f>
        <v>0</v>
      </c>
      <c r="X285" s="310"/>
    </row>
    <row r="286" spans="2:24" x14ac:dyDescent="0.3">
      <c r="B286" s="437"/>
      <c r="C286" s="321" t="s">
        <v>98</v>
      </c>
      <c r="D286" s="322"/>
      <c r="E286" s="322"/>
      <c r="F286" s="322"/>
      <c r="G286" s="322"/>
      <c r="H286" s="323"/>
      <c r="I286" s="133"/>
      <c r="J286" s="134"/>
      <c r="K286" s="135"/>
      <c r="L286" s="135"/>
      <c r="M286" s="135"/>
      <c r="N286" s="135"/>
      <c r="O286" s="135"/>
      <c r="P286" s="135"/>
      <c r="Q286" s="135"/>
      <c r="R286" s="136"/>
      <c r="S286" s="136"/>
      <c r="T286" s="136">
        <v>1</v>
      </c>
      <c r="U286" s="309">
        <f t="shared" si="21"/>
        <v>1</v>
      </c>
      <c r="V286" s="310"/>
      <c r="W286" s="309">
        <f t="shared" si="22"/>
        <v>1</v>
      </c>
      <c r="X286" s="310"/>
    </row>
    <row r="287" spans="2:24" x14ac:dyDescent="0.3">
      <c r="B287" s="437"/>
      <c r="C287" s="321" t="s">
        <v>99</v>
      </c>
      <c r="D287" s="322"/>
      <c r="E287" s="322"/>
      <c r="F287" s="322"/>
      <c r="G287" s="322"/>
      <c r="H287" s="323"/>
      <c r="I287" s="133"/>
      <c r="J287" s="134"/>
      <c r="K287" s="135"/>
      <c r="L287" s="135"/>
      <c r="M287" s="135"/>
      <c r="N287" s="135"/>
      <c r="O287" s="135"/>
      <c r="P287" s="135"/>
      <c r="Q287" s="135"/>
      <c r="R287" s="136"/>
      <c r="S287" s="136">
        <v>1</v>
      </c>
      <c r="T287" s="136">
        <v>3</v>
      </c>
      <c r="U287" s="309">
        <f t="shared" si="21"/>
        <v>2</v>
      </c>
      <c r="V287" s="310"/>
      <c r="W287" s="309">
        <f t="shared" si="22"/>
        <v>4</v>
      </c>
      <c r="X287" s="310"/>
    </row>
    <row r="288" spans="2:24" x14ac:dyDescent="0.3">
      <c r="B288" s="437"/>
      <c r="C288" s="321" t="s">
        <v>100</v>
      </c>
      <c r="D288" s="322"/>
      <c r="E288" s="322"/>
      <c r="F288" s="322"/>
      <c r="G288" s="322"/>
      <c r="H288" s="323"/>
      <c r="I288" s="133"/>
      <c r="J288" s="134"/>
      <c r="K288" s="135"/>
      <c r="L288" s="135"/>
      <c r="M288" s="135"/>
      <c r="N288" s="135"/>
      <c r="O288" s="135"/>
      <c r="P288" s="135"/>
      <c r="Q288" s="135"/>
      <c r="R288" s="136"/>
      <c r="S288" s="136">
        <v>3</v>
      </c>
      <c r="T288" s="136"/>
      <c r="U288" s="309">
        <f t="shared" si="21"/>
        <v>3</v>
      </c>
      <c r="V288" s="310"/>
      <c r="W288" s="309">
        <f t="shared" si="22"/>
        <v>3</v>
      </c>
      <c r="X288" s="310"/>
    </row>
    <row r="289" spans="2:24" x14ac:dyDescent="0.3">
      <c r="B289" s="437"/>
      <c r="C289" s="324" t="s">
        <v>101</v>
      </c>
      <c r="D289" s="325"/>
      <c r="E289" s="325"/>
      <c r="F289" s="325"/>
      <c r="G289" s="325"/>
      <c r="H289" s="326"/>
      <c r="I289" s="137"/>
      <c r="J289" s="138"/>
      <c r="K289" s="139"/>
      <c r="L289" s="139"/>
      <c r="M289" s="139"/>
      <c r="N289" s="139"/>
      <c r="O289" s="139"/>
      <c r="P289" s="139"/>
      <c r="Q289" s="139"/>
      <c r="R289" s="128">
        <v>0</v>
      </c>
      <c r="S289" s="128">
        <v>0</v>
      </c>
      <c r="T289" s="208">
        <v>0</v>
      </c>
      <c r="U289" s="314">
        <f t="shared" si="21"/>
        <v>0</v>
      </c>
      <c r="V289" s="315"/>
      <c r="W289" s="314">
        <f t="shared" si="22"/>
        <v>0</v>
      </c>
      <c r="X289" s="315"/>
    </row>
    <row r="290" spans="2:24" x14ac:dyDescent="0.3">
      <c r="B290" s="437"/>
      <c r="C290" s="300" t="s">
        <v>34</v>
      </c>
      <c r="D290" s="301"/>
      <c r="E290" s="301"/>
      <c r="F290" s="301"/>
      <c r="G290" s="301"/>
      <c r="H290" s="302"/>
      <c r="I290" s="133"/>
      <c r="J290" s="134"/>
      <c r="K290" s="135"/>
      <c r="L290" s="135"/>
      <c r="M290" s="135"/>
      <c r="N290" s="135"/>
      <c r="O290" s="135"/>
      <c r="P290" s="135"/>
      <c r="Q290" s="135"/>
      <c r="R290" s="136">
        <f>SUM(R291:R292)</f>
        <v>0</v>
      </c>
      <c r="S290" s="136">
        <f>SUM(S291:S292)</f>
        <v>18</v>
      </c>
      <c r="T290" s="136">
        <f>SUM(T291:T292)</f>
        <v>13</v>
      </c>
      <c r="U290" s="309">
        <f t="shared" si="21"/>
        <v>10.333333333333334</v>
      </c>
      <c r="V290" s="310"/>
      <c r="W290" s="309">
        <f t="shared" si="22"/>
        <v>31</v>
      </c>
      <c r="X290" s="310"/>
    </row>
    <row r="291" spans="2:24" x14ac:dyDescent="0.3">
      <c r="B291" s="437"/>
      <c r="C291" s="321" t="s">
        <v>35</v>
      </c>
      <c r="D291" s="322"/>
      <c r="E291" s="322"/>
      <c r="F291" s="322"/>
      <c r="G291" s="322"/>
      <c r="H291" s="323"/>
      <c r="I291" s="143"/>
      <c r="J291" s="144"/>
      <c r="K291" s="145"/>
      <c r="L291" s="145"/>
      <c r="M291" s="145"/>
      <c r="N291" s="145"/>
      <c r="O291" s="145"/>
      <c r="P291" s="145"/>
      <c r="Q291" s="145"/>
      <c r="R291" s="146"/>
      <c r="S291" s="146">
        <v>18</v>
      </c>
      <c r="T291" s="146">
        <v>13</v>
      </c>
      <c r="U291" s="309">
        <f t="shared" si="21"/>
        <v>15.5</v>
      </c>
      <c r="V291" s="310"/>
      <c r="W291" s="309">
        <f t="shared" si="22"/>
        <v>31</v>
      </c>
      <c r="X291" s="310"/>
    </row>
    <row r="292" spans="2:24" x14ac:dyDescent="0.3">
      <c r="B292" s="437"/>
      <c r="C292" s="324" t="s">
        <v>36</v>
      </c>
      <c r="D292" s="325"/>
      <c r="E292" s="325"/>
      <c r="F292" s="325"/>
      <c r="G292" s="325"/>
      <c r="H292" s="326"/>
      <c r="I292" s="147"/>
      <c r="J292" s="148"/>
      <c r="K292" s="149"/>
      <c r="L292" s="149"/>
      <c r="M292" s="149"/>
      <c r="N292" s="149"/>
      <c r="O292" s="149"/>
      <c r="P292" s="149"/>
      <c r="Q292" s="149"/>
      <c r="R292" s="52">
        <v>0</v>
      </c>
      <c r="S292" s="52">
        <v>0</v>
      </c>
      <c r="T292" s="52">
        <v>0</v>
      </c>
      <c r="U292" s="314">
        <f t="shared" si="21"/>
        <v>0</v>
      </c>
      <c r="V292" s="315"/>
      <c r="W292" s="314">
        <f t="shared" si="22"/>
        <v>0</v>
      </c>
      <c r="X292" s="315"/>
    </row>
    <row r="293" spans="2:24" x14ac:dyDescent="0.3">
      <c r="B293" s="437"/>
      <c r="C293" s="327" t="s">
        <v>26</v>
      </c>
      <c r="D293" s="328"/>
      <c r="E293" s="328"/>
      <c r="F293" s="328"/>
      <c r="G293" s="328"/>
      <c r="H293" s="329"/>
      <c r="I293" s="152"/>
      <c r="J293" s="153"/>
      <c r="K293" s="154"/>
      <c r="L293" s="154"/>
      <c r="M293" s="154"/>
      <c r="N293" s="154"/>
      <c r="O293" s="154"/>
      <c r="P293" s="154"/>
      <c r="Q293" s="154"/>
      <c r="R293" s="155"/>
      <c r="S293" s="155"/>
      <c r="T293" s="155">
        <v>7</v>
      </c>
      <c r="U293" s="316">
        <f t="shared" si="21"/>
        <v>7</v>
      </c>
      <c r="V293" s="317"/>
      <c r="W293" s="316">
        <f t="shared" si="22"/>
        <v>7</v>
      </c>
      <c r="X293" s="317"/>
    </row>
    <row r="294" spans="2:24" x14ac:dyDescent="0.3">
      <c r="B294" s="437"/>
      <c r="C294" s="330" t="s">
        <v>161</v>
      </c>
      <c r="D294" s="331"/>
      <c r="E294" s="331"/>
      <c r="F294" s="331"/>
      <c r="G294" s="331"/>
      <c r="H294" s="332"/>
      <c r="I294" s="143"/>
      <c r="J294" s="144"/>
      <c r="K294" s="145"/>
      <c r="L294" s="145"/>
      <c r="M294" s="145"/>
      <c r="N294" s="145"/>
      <c r="O294" s="145"/>
      <c r="P294" s="145"/>
      <c r="Q294" s="145"/>
      <c r="R294" s="146">
        <f>SUM(R295:R295)</f>
        <v>16</v>
      </c>
      <c r="S294" s="146">
        <f>SUM(S295:S295)</f>
        <v>25</v>
      </c>
      <c r="T294" s="146">
        <f>SUM(T295:T295)</f>
        <v>15</v>
      </c>
      <c r="U294" s="309">
        <f t="shared" si="21"/>
        <v>18.666666666666668</v>
      </c>
      <c r="V294" s="310"/>
      <c r="W294" s="309">
        <f t="shared" si="22"/>
        <v>56</v>
      </c>
      <c r="X294" s="310"/>
    </row>
    <row r="295" spans="2:24" x14ac:dyDescent="0.3">
      <c r="B295" s="437"/>
      <c r="C295" s="300" t="s">
        <v>30</v>
      </c>
      <c r="D295" s="301"/>
      <c r="E295" s="301"/>
      <c r="F295" s="301"/>
      <c r="G295" s="301"/>
      <c r="H295" s="302"/>
      <c r="I295" s="143"/>
      <c r="J295" s="144"/>
      <c r="K295" s="145"/>
      <c r="L295" s="145"/>
      <c r="M295" s="145"/>
      <c r="N295" s="145"/>
      <c r="O295" s="145"/>
      <c r="P295" s="145"/>
      <c r="Q295" s="145"/>
      <c r="R295" s="146">
        <v>16</v>
      </c>
      <c r="S295" s="146">
        <v>25</v>
      </c>
      <c r="T295" s="146">
        <v>15</v>
      </c>
      <c r="U295" s="309">
        <f t="shared" si="21"/>
        <v>18.666666666666668</v>
      </c>
      <c r="V295" s="310"/>
      <c r="W295" s="309">
        <f t="shared" si="22"/>
        <v>56</v>
      </c>
      <c r="X295" s="310"/>
    </row>
    <row r="296" spans="2:24" x14ac:dyDescent="0.3">
      <c r="B296" s="437"/>
      <c r="C296" s="340" t="s">
        <v>2</v>
      </c>
      <c r="D296" s="341"/>
      <c r="E296" s="341"/>
      <c r="F296" s="341"/>
      <c r="G296" s="341"/>
      <c r="H296" s="342"/>
      <c r="I296" s="156"/>
      <c r="J296" s="157"/>
      <c r="K296" s="158"/>
      <c r="L296" s="158"/>
      <c r="M296" s="158"/>
      <c r="N296" s="158"/>
      <c r="O296" s="158"/>
      <c r="P296" s="158"/>
      <c r="Q296" s="158"/>
      <c r="R296" s="159"/>
      <c r="S296" s="159"/>
      <c r="T296" s="159"/>
      <c r="U296" s="343"/>
      <c r="V296" s="344"/>
      <c r="W296" s="345"/>
      <c r="X296" s="346"/>
    </row>
    <row r="297" spans="2:24" x14ac:dyDescent="0.3">
      <c r="B297" s="437"/>
      <c r="C297" s="347" t="s">
        <v>102</v>
      </c>
      <c r="D297" s="348"/>
      <c r="E297" s="348"/>
      <c r="F297" s="348"/>
      <c r="G297" s="348"/>
      <c r="H297" s="349"/>
      <c r="I297" s="160"/>
      <c r="J297" s="161"/>
      <c r="K297" s="162"/>
      <c r="L297" s="162"/>
      <c r="M297" s="162"/>
      <c r="N297" s="162"/>
      <c r="O297" s="162"/>
      <c r="P297" s="162"/>
      <c r="Q297" s="162"/>
      <c r="R297" s="163">
        <f>R218/R201</f>
        <v>5.6363636363636367</v>
      </c>
      <c r="S297" s="163">
        <f>S218/S201</f>
        <v>4.0302013422818792</v>
      </c>
      <c r="T297" s="163">
        <f>T218/T201</f>
        <v>3.7959999999999998</v>
      </c>
      <c r="U297" s="350" t="s">
        <v>62</v>
      </c>
      <c r="V297" s="351"/>
      <c r="W297" s="350">
        <f>W218/W201</f>
        <v>4.0206540447504304</v>
      </c>
      <c r="X297" s="351"/>
    </row>
    <row r="298" spans="2:24" x14ac:dyDescent="0.3">
      <c r="B298" s="437"/>
      <c r="C298" s="273" t="s">
        <v>103</v>
      </c>
      <c r="D298" s="274"/>
      <c r="E298" s="274"/>
      <c r="F298" s="274"/>
      <c r="G298" s="274"/>
      <c r="H298" s="275"/>
      <c r="I298" s="164"/>
      <c r="J298" s="165"/>
      <c r="K298" s="166"/>
      <c r="L298" s="166"/>
      <c r="M298" s="166"/>
      <c r="N298" s="166"/>
      <c r="O298" s="166"/>
      <c r="P298" s="166"/>
      <c r="Q298" s="166"/>
      <c r="R298" s="167">
        <f>(R220+R224+R260+R293+R294)/R201</f>
        <v>0.48484848484848486</v>
      </c>
      <c r="S298" s="167">
        <f>(S220+S224+S260+S293+S294)/S201</f>
        <v>1.3892617449664431</v>
      </c>
      <c r="T298" s="167">
        <f>(T220+T224+T260+T293+T294)/T201</f>
        <v>1.532</v>
      </c>
      <c r="U298" s="352" t="s">
        <v>62</v>
      </c>
      <c r="V298" s="353"/>
      <c r="W298" s="352">
        <f t="shared" ref="W298:X298" si="23">(W220+W224+W260+W293+W294)/W201</f>
        <v>1.3993115318416522</v>
      </c>
      <c r="X298" s="353" t="e">
        <f t="shared" si="23"/>
        <v>#DIV/0!</v>
      </c>
    </row>
    <row r="299" spans="2:24" x14ac:dyDescent="0.3">
      <c r="B299" s="437"/>
      <c r="C299" s="291" t="s">
        <v>8</v>
      </c>
      <c r="D299" s="292"/>
      <c r="E299" s="292"/>
      <c r="F299" s="292"/>
      <c r="G299" s="292"/>
      <c r="H299" s="293"/>
      <c r="I299" s="105"/>
      <c r="J299" s="106"/>
      <c r="K299" s="168"/>
      <c r="L299" s="168"/>
      <c r="M299" s="168"/>
      <c r="N299" s="168"/>
      <c r="O299" s="168"/>
      <c r="P299" s="168"/>
      <c r="Q299" s="168"/>
      <c r="R299" s="169">
        <f>R301/R300</f>
        <v>0</v>
      </c>
      <c r="S299" s="169">
        <f>S301/S300</f>
        <v>0</v>
      </c>
      <c r="T299" s="169">
        <f>T301/T300</f>
        <v>0</v>
      </c>
      <c r="U299" s="336" t="s">
        <v>62</v>
      </c>
      <c r="V299" s="337"/>
      <c r="W299" s="338">
        <f>W301/W300</f>
        <v>0</v>
      </c>
      <c r="X299" s="339"/>
    </row>
    <row r="300" spans="2:24" x14ac:dyDescent="0.3">
      <c r="B300" s="437"/>
      <c r="C300" s="358" t="s">
        <v>20</v>
      </c>
      <c r="D300" s="359"/>
      <c r="E300" s="359"/>
      <c r="F300" s="359"/>
      <c r="G300" s="359"/>
      <c r="H300" s="360"/>
      <c r="I300" s="170"/>
      <c r="J300" s="171"/>
      <c r="K300" s="89"/>
      <c r="L300" s="89"/>
      <c r="M300" s="89"/>
      <c r="N300" s="89"/>
      <c r="O300" s="89"/>
      <c r="P300" s="89"/>
      <c r="Q300" s="89"/>
      <c r="R300" s="90">
        <f>R201</f>
        <v>33</v>
      </c>
      <c r="S300" s="90">
        <f>S201</f>
        <v>298</v>
      </c>
      <c r="T300" s="90">
        <f>T201</f>
        <v>250</v>
      </c>
      <c r="U300" s="361" t="s">
        <v>62</v>
      </c>
      <c r="V300" s="362"/>
      <c r="W300" s="361">
        <f>SUM(I300:T300)</f>
        <v>581</v>
      </c>
      <c r="X300" s="362"/>
    </row>
    <row r="301" spans="2:24" ht="15" thickBot="1" x14ac:dyDescent="0.35">
      <c r="B301" s="437"/>
      <c r="C301" s="358" t="s">
        <v>104</v>
      </c>
      <c r="D301" s="359"/>
      <c r="E301" s="359"/>
      <c r="F301" s="359"/>
      <c r="G301" s="359"/>
      <c r="H301" s="360"/>
      <c r="I301" s="172"/>
      <c r="J301" s="50"/>
      <c r="K301" s="51"/>
      <c r="L301" s="51"/>
      <c r="M301" s="51"/>
      <c r="N301" s="51"/>
      <c r="O301" s="51"/>
      <c r="P301" s="51"/>
      <c r="Q301" s="51"/>
      <c r="R301" s="52"/>
      <c r="S301" s="52"/>
      <c r="T301" s="52"/>
      <c r="U301" s="366" t="s">
        <v>62</v>
      </c>
      <c r="V301" s="367"/>
      <c r="W301" s="311">
        <f>SUM(I301:T301)</f>
        <v>0</v>
      </c>
      <c r="X301" s="312"/>
    </row>
    <row r="302" spans="2:24" ht="15" thickBot="1" x14ac:dyDescent="0.35">
      <c r="B302" s="288" t="s">
        <v>9</v>
      </c>
      <c r="C302" s="297" t="s">
        <v>108</v>
      </c>
      <c r="D302" s="298"/>
      <c r="E302" s="298"/>
      <c r="F302" s="298"/>
      <c r="G302" s="298"/>
      <c r="H302" s="299"/>
      <c r="I302" s="173"/>
      <c r="J302" s="174"/>
      <c r="K302" s="175"/>
      <c r="L302" s="175"/>
      <c r="M302" s="175"/>
      <c r="N302" s="175"/>
      <c r="O302" s="175"/>
      <c r="P302" s="175"/>
      <c r="Q302" s="175"/>
      <c r="R302" s="176">
        <f>R305/R304</f>
        <v>0.21052631578947367</v>
      </c>
      <c r="S302" s="176">
        <f>S305/S304</f>
        <v>0.40284360189573459</v>
      </c>
      <c r="T302" s="176">
        <f>T305/T304</f>
        <v>0.31868131868131866</v>
      </c>
      <c r="U302" s="368">
        <f>U305/U304</f>
        <v>0.35679611650485432</v>
      </c>
      <c r="V302" s="369"/>
      <c r="W302" s="370" t="s">
        <v>62</v>
      </c>
      <c r="X302" s="371"/>
    </row>
    <row r="303" spans="2:24" x14ac:dyDescent="0.3">
      <c r="B303" s="289"/>
      <c r="C303" s="297" t="s">
        <v>43</v>
      </c>
      <c r="D303" s="298"/>
      <c r="E303" s="298"/>
      <c r="F303" s="298"/>
      <c r="G303" s="298"/>
      <c r="H303" s="299"/>
      <c r="I303" s="177"/>
      <c r="J303" s="178"/>
      <c r="K303" s="179"/>
      <c r="L303" s="179"/>
      <c r="M303" s="179"/>
      <c r="N303" s="179"/>
      <c r="O303" s="179"/>
      <c r="P303" s="179"/>
      <c r="Q303" s="179"/>
      <c r="R303" s="180">
        <f>R306/R304</f>
        <v>5.2631578947368418E-2</v>
      </c>
      <c r="S303" s="180">
        <f>S306/S304</f>
        <v>0.29383886255924169</v>
      </c>
      <c r="T303" s="180">
        <f>T306/T304</f>
        <v>0.23626373626373626</v>
      </c>
      <c r="U303" s="376">
        <f>U306/U304</f>
        <v>0.25728155339805825</v>
      </c>
      <c r="V303" s="377"/>
      <c r="W303" s="374" t="s">
        <v>62</v>
      </c>
      <c r="X303" s="375"/>
    </row>
    <row r="304" spans="2:24" x14ac:dyDescent="0.3">
      <c r="B304" s="289"/>
      <c r="C304" s="270" t="s">
        <v>65</v>
      </c>
      <c r="D304" s="271"/>
      <c r="E304" s="271"/>
      <c r="F304" s="271"/>
      <c r="G304" s="271"/>
      <c r="H304" s="272"/>
      <c r="I304" s="172"/>
      <c r="J304" s="50"/>
      <c r="K304" s="51"/>
      <c r="L304" s="51"/>
      <c r="M304" s="51"/>
      <c r="N304" s="51"/>
      <c r="O304" s="51"/>
      <c r="P304" s="51"/>
      <c r="Q304" s="51"/>
      <c r="R304" s="52">
        <v>19</v>
      </c>
      <c r="S304" s="52">
        <v>211</v>
      </c>
      <c r="T304" s="52">
        <v>182</v>
      </c>
      <c r="U304" s="311">
        <f>AVERAGE(I304:T304)</f>
        <v>137.33333333333334</v>
      </c>
      <c r="V304" s="312"/>
      <c r="W304" s="311" t="s">
        <v>62</v>
      </c>
      <c r="X304" s="312"/>
    </row>
    <row r="305" spans="2:24" x14ac:dyDescent="0.3">
      <c r="B305" s="289"/>
      <c r="C305" s="300" t="s">
        <v>27</v>
      </c>
      <c r="D305" s="301"/>
      <c r="E305" s="301"/>
      <c r="F305" s="301"/>
      <c r="G305" s="301"/>
      <c r="H305" s="302"/>
      <c r="I305" s="142"/>
      <c r="J305" s="50"/>
      <c r="K305" s="51"/>
      <c r="L305" s="51"/>
      <c r="M305" s="51"/>
      <c r="N305" s="51"/>
      <c r="O305" s="51"/>
      <c r="P305" s="51"/>
      <c r="Q305" s="51"/>
      <c r="R305" s="52">
        <v>4</v>
      </c>
      <c r="S305" s="52">
        <v>85</v>
      </c>
      <c r="T305" s="52">
        <v>58</v>
      </c>
      <c r="U305" s="311">
        <f>AVERAGE(I305:T305)</f>
        <v>49</v>
      </c>
      <c r="V305" s="312"/>
      <c r="W305" s="311" t="s">
        <v>62</v>
      </c>
      <c r="X305" s="312"/>
    </row>
    <row r="306" spans="2:24" x14ac:dyDescent="0.3">
      <c r="B306" s="289"/>
      <c r="C306" s="273" t="s">
        <v>28</v>
      </c>
      <c r="D306" s="274"/>
      <c r="E306" s="274"/>
      <c r="F306" s="274"/>
      <c r="G306" s="274"/>
      <c r="H306" s="275"/>
      <c r="I306" s="181"/>
      <c r="J306" s="182"/>
      <c r="K306" s="183"/>
      <c r="L306" s="183"/>
      <c r="M306" s="183"/>
      <c r="N306" s="183"/>
      <c r="O306" s="183"/>
      <c r="P306" s="183"/>
      <c r="Q306" s="183"/>
      <c r="R306" s="184">
        <v>1</v>
      </c>
      <c r="S306" s="184">
        <v>62</v>
      </c>
      <c r="T306" s="184">
        <v>43</v>
      </c>
      <c r="U306" s="372">
        <f>AVERAGE(I306:T306)</f>
        <v>35.333333333333336</v>
      </c>
      <c r="V306" s="373"/>
      <c r="W306" s="372" t="s">
        <v>62</v>
      </c>
      <c r="X306" s="373"/>
    </row>
    <row r="307" spans="2:24" x14ac:dyDescent="0.3">
      <c r="B307" s="289"/>
      <c r="C307" s="276" t="s">
        <v>10</v>
      </c>
      <c r="D307" s="277"/>
      <c r="E307" s="277"/>
      <c r="F307" s="277"/>
      <c r="G307" s="277"/>
      <c r="H307" s="278"/>
      <c r="I307" s="185"/>
      <c r="J307" s="186"/>
      <c r="K307" s="187"/>
      <c r="L307" s="187"/>
      <c r="M307" s="187"/>
      <c r="N307" s="187"/>
      <c r="O307" s="187"/>
      <c r="P307" s="187"/>
      <c r="Q307" s="187"/>
      <c r="R307" s="188">
        <f>R310/R309</f>
        <v>0</v>
      </c>
      <c r="S307" s="188">
        <f>S310/S309</f>
        <v>9.9526066350710901E-2</v>
      </c>
      <c r="T307" s="188">
        <f>T310/T309</f>
        <v>7.1428571428571425E-2</v>
      </c>
      <c r="U307" s="354">
        <f>U310/U309</f>
        <v>8.2524271844660199E-2</v>
      </c>
      <c r="V307" s="355"/>
      <c r="W307" s="356" t="s">
        <v>62</v>
      </c>
      <c r="X307" s="357"/>
    </row>
    <row r="308" spans="2:24" x14ac:dyDescent="0.3">
      <c r="B308" s="289"/>
      <c r="C308" s="291" t="s">
        <v>11</v>
      </c>
      <c r="D308" s="292"/>
      <c r="E308" s="292"/>
      <c r="F308" s="292"/>
      <c r="G308" s="292"/>
      <c r="H308" s="293"/>
      <c r="I308" s="189"/>
      <c r="J308" s="190"/>
      <c r="K308" s="191"/>
      <c r="L308" s="191"/>
      <c r="M308" s="191"/>
      <c r="N308" s="191"/>
      <c r="O308" s="191"/>
      <c r="P308" s="191"/>
      <c r="Q308" s="191"/>
      <c r="R308" s="192">
        <f>R311/R309</f>
        <v>0</v>
      </c>
      <c r="S308" s="192">
        <f>S311/S309</f>
        <v>3.7914691943127965E-2</v>
      </c>
      <c r="T308" s="192">
        <f>T311/T309</f>
        <v>3.2967032967032968E-2</v>
      </c>
      <c r="U308" s="378">
        <f>U311/U309</f>
        <v>3.3980582524271843E-2</v>
      </c>
      <c r="V308" s="379"/>
      <c r="W308" s="380" t="s">
        <v>62</v>
      </c>
      <c r="X308" s="381"/>
    </row>
    <row r="309" spans="2:24" x14ac:dyDescent="0.3">
      <c r="B309" s="289"/>
      <c r="C309" s="270" t="s">
        <v>65</v>
      </c>
      <c r="D309" s="271"/>
      <c r="E309" s="271"/>
      <c r="F309" s="271"/>
      <c r="G309" s="271"/>
      <c r="H309" s="272"/>
      <c r="I309" s="172"/>
      <c r="J309" s="50"/>
      <c r="K309" s="51"/>
      <c r="L309" s="51"/>
      <c r="M309" s="51"/>
      <c r="N309" s="51"/>
      <c r="O309" s="51"/>
      <c r="P309" s="51"/>
      <c r="Q309" s="51"/>
      <c r="R309" s="52">
        <v>19</v>
      </c>
      <c r="S309" s="52">
        <v>211</v>
      </c>
      <c r="T309" s="52">
        <v>182</v>
      </c>
      <c r="U309" s="311">
        <f>AVERAGE(I309:T309)</f>
        <v>137.33333333333334</v>
      </c>
      <c r="V309" s="312"/>
      <c r="W309" s="311" t="s">
        <v>62</v>
      </c>
      <c r="X309" s="312"/>
    </row>
    <row r="310" spans="2:24" x14ac:dyDescent="0.3">
      <c r="B310" s="289"/>
      <c r="C310" s="270" t="s">
        <v>21</v>
      </c>
      <c r="D310" s="271"/>
      <c r="E310" s="271"/>
      <c r="F310" s="271"/>
      <c r="G310" s="271"/>
      <c r="H310" s="272"/>
      <c r="I310" s="172"/>
      <c r="J310" s="50"/>
      <c r="K310" s="51"/>
      <c r="L310" s="51"/>
      <c r="M310" s="51"/>
      <c r="N310" s="51"/>
      <c r="O310" s="51"/>
      <c r="P310" s="51"/>
      <c r="Q310" s="51"/>
      <c r="R310" s="52">
        <v>0</v>
      </c>
      <c r="S310" s="52">
        <v>21</v>
      </c>
      <c r="T310" s="52">
        <v>13</v>
      </c>
      <c r="U310" s="311">
        <f>AVERAGE(I310:T310)</f>
        <v>11.333333333333334</v>
      </c>
      <c r="V310" s="312"/>
      <c r="W310" s="311" t="s">
        <v>62</v>
      </c>
      <c r="X310" s="312"/>
    </row>
    <row r="311" spans="2:24" ht="15" thickBot="1" x14ac:dyDescent="0.35">
      <c r="B311" s="290"/>
      <c r="C311" s="2" t="s">
        <v>22</v>
      </c>
      <c r="D311" s="3"/>
      <c r="E311" s="3"/>
      <c r="F311" s="3"/>
      <c r="G311" s="3"/>
      <c r="H311" s="193"/>
      <c r="I311" s="194"/>
      <c r="J311" s="195"/>
      <c r="K311" s="196"/>
      <c r="L311" s="196"/>
      <c r="M311" s="196"/>
      <c r="N311" s="196"/>
      <c r="O311" s="196"/>
      <c r="P311" s="196"/>
      <c r="Q311" s="196"/>
      <c r="R311" s="197">
        <v>0</v>
      </c>
      <c r="S311" s="197">
        <v>8</v>
      </c>
      <c r="T311" s="197">
        <v>6</v>
      </c>
      <c r="U311" s="366">
        <f>AVERAGE(I311:T311)</f>
        <v>4.666666666666667</v>
      </c>
      <c r="V311" s="367"/>
      <c r="W311" s="366" t="s">
        <v>62</v>
      </c>
      <c r="X311" s="367"/>
    </row>
  </sheetData>
  <mergeCells count="696">
    <mergeCell ref="W187:X187"/>
    <mergeCell ref="C188:H188"/>
    <mergeCell ref="U188:V188"/>
    <mergeCell ref="W188:X188"/>
    <mergeCell ref="C189:H189"/>
    <mergeCell ref="U189:V189"/>
    <mergeCell ref="W189:X189"/>
    <mergeCell ref="U190:V190"/>
    <mergeCell ref="W190:X190"/>
    <mergeCell ref="C180:H180"/>
    <mergeCell ref="U180:V180"/>
    <mergeCell ref="W180:X180"/>
    <mergeCell ref="B181:B190"/>
    <mergeCell ref="C181:H181"/>
    <mergeCell ref="U181:V181"/>
    <mergeCell ref="W181:X181"/>
    <mergeCell ref="C182:H182"/>
    <mergeCell ref="U182:V182"/>
    <mergeCell ref="W182:X182"/>
    <mergeCell ref="C183:H183"/>
    <mergeCell ref="U183:V183"/>
    <mergeCell ref="W183:X183"/>
    <mergeCell ref="C184:H184"/>
    <mergeCell ref="U184:V184"/>
    <mergeCell ref="W184:X184"/>
    <mergeCell ref="C185:H185"/>
    <mergeCell ref="U185:V185"/>
    <mergeCell ref="W185:X185"/>
    <mergeCell ref="C186:H186"/>
    <mergeCell ref="U186:V186"/>
    <mergeCell ref="W186:X186"/>
    <mergeCell ref="C187:H187"/>
    <mergeCell ref="U187:V187"/>
    <mergeCell ref="C177:H177"/>
    <mergeCell ref="U177:V177"/>
    <mergeCell ref="W177:X177"/>
    <mergeCell ref="C178:H178"/>
    <mergeCell ref="U178:V178"/>
    <mergeCell ref="W178:X178"/>
    <mergeCell ref="C179:H179"/>
    <mergeCell ref="U179:V179"/>
    <mergeCell ref="W179:X179"/>
    <mergeCell ref="C175:H175"/>
    <mergeCell ref="U175:V175"/>
    <mergeCell ref="W175:X175"/>
    <mergeCell ref="C176:H176"/>
    <mergeCell ref="U176:V176"/>
    <mergeCell ref="W176:X176"/>
    <mergeCell ref="W174:X174"/>
    <mergeCell ref="U174:V174"/>
    <mergeCell ref="C174:H174"/>
    <mergeCell ref="C172:H172"/>
    <mergeCell ref="U172:V172"/>
    <mergeCell ref="W172:X172"/>
    <mergeCell ref="C173:H173"/>
    <mergeCell ref="U173:V173"/>
    <mergeCell ref="W173:X173"/>
    <mergeCell ref="C171:H171"/>
    <mergeCell ref="U171:V171"/>
    <mergeCell ref="W171:X171"/>
    <mergeCell ref="C170:H170"/>
    <mergeCell ref="U170:V170"/>
    <mergeCell ref="W170:X170"/>
    <mergeCell ref="C167:H167"/>
    <mergeCell ref="U167:V167"/>
    <mergeCell ref="W167:X167"/>
    <mergeCell ref="C168:H168"/>
    <mergeCell ref="U168:V168"/>
    <mergeCell ref="W168:X168"/>
    <mergeCell ref="C169:H169"/>
    <mergeCell ref="U169:V169"/>
    <mergeCell ref="W169:X169"/>
    <mergeCell ref="C164:H164"/>
    <mergeCell ref="U164:V164"/>
    <mergeCell ref="W164:X164"/>
    <mergeCell ref="C165:H165"/>
    <mergeCell ref="U165:V165"/>
    <mergeCell ref="W165:X165"/>
    <mergeCell ref="C166:H166"/>
    <mergeCell ref="U166:V166"/>
    <mergeCell ref="W166:X166"/>
    <mergeCell ref="C161:H161"/>
    <mergeCell ref="U161:V161"/>
    <mergeCell ref="W161:X161"/>
    <mergeCell ref="C162:H162"/>
    <mergeCell ref="U162:V162"/>
    <mergeCell ref="W162:X162"/>
    <mergeCell ref="C163:H163"/>
    <mergeCell ref="U163:V163"/>
    <mergeCell ref="W163:X163"/>
    <mergeCell ref="C158:H158"/>
    <mergeCell ref="U158:V158"/>
    <mergeCell ref="W158:X158"/>
    <mergeCell ref="C159:H159"/>
    <mergeCell ref="U159:V159"/>
    <mergeCell ref="W159:X159"/>
    <mergeCell ref="C160:H160"/>
    <mergeCell ref="U160:V160"/>
    <mergeCell ref="W160:X160"/>
    <mergeCell ref="C155:H155"/>
    <mergeCell ref="U155:V155"/>
    <mergeCell ref="W155:X155"/>
    <mergeCell ref="C156:H156"/>
    <mergeCell ref="U156:V156"/>
    <mergeCell ref="W156:X156"/>
    <mergeCell ref="C157:H157"/>
    <mergeCell ref="U157:V157"/>
    <mergeCell ref="W157:X157"/>
    <mergeCell ref="C152:H152"/>
    <mergeCell ref="U152:V152"/>
    <mergeCell ref="W152:X152"/>
    <mergeCell ref="C153:H153"/>
    <mergeCell ref="U153:V153"/>
    <mergeCell ref="W153:X153"/>
    <mergeCell ref="C154:H154"/>
    <mergeCell ref="U154:V154"/>
    <mergeCell ref="W154:X154"/>
    <mergeCell ref="C149:H149"/>
    <mergeCell ref="U149:V149"/>
    <mergeCell ref="W149:X149"/>
    <mergeCell ref="C150:H150"/>
    <mergeCell ref="U150:V150"/>
    <mergeCell ref="W150:X150"/>
    <mergeCell ref="C151:H151"/>
    <mergeCell ref="U151:V151"/>
    <mergeCell ref="W151:X151"/>
    <mergeCell ref="C146:H146"/>
    <mergeCell ref="U146:V146"/>
    <mergeCell ref="W146:X146"/>
    <mergeCell ref="C147:H147"/>
    <mergeCell ref="U147:V147"/>
    <mergeCell ref="W147:X147"/>
    <mergeCell ref="C148:H148"/>
    <mergeCell ref="U148:V148"/>
    <mergeCell ref="W148:X148"/>
    <mergeCell ref="C143:H143"/>
    <mergeCell ref="U143:V143"/>
    <mergeCell ref="W143:X143"/>
    <mergeCell ref="C144:H144"/>
    <mergeCell ref="U144:V144"/>
    <mergeCell ref="W144:X144"/>
    <mergeCell ref="C145:H145"/>
    <mergeCell ref="U145:V145"/>
    <mergeCell ref="W145:X145"/>
    <mergeCell ref="C141:H141"/>
    <mergeCell ref="U141:V141"/>
    <mergeCell ref="W141:X141"/>
    <mergeCell ref="C142:H142"/>
    <mergeCell ref="U142:V142"/>
    <mergeCell ref="W142:X142"/>
    <mergeCell ref="C140:H140"/>
    <mergeCell ref="U140:V140"/>
    <mergeCell ref="W140:X140"/>
    <mergeCell ref="C134:H134"/>
    <mergeCell ref="U134:V134"/>
    <mergeCell ref="W134:X134"/>
    <mergeCell ref="C138:H138"/>
    <mergeCell ref="U138:V138"/>
    <mergeCell ref="W138:X138"/>
    <mergeCell ref="C139:H139"/>
    <mergeCell ref="U139:V139"/>
    <mergeCell ref="W139:X139"/>
    <mergeCell ref="C135:H135"/>
    <mergeCell ref="U135:V135"/>
    <mergeCell ref="W135:X135"/>
    <mergeCell ref="C136:H136"/>
    <mergeCell ref="U136:V136"/>
    <mergeCell ref="W136:X136"/>
    <mergeCell ref="C137:H137"/>
    <mergeCell ref="U137:V137"/>
    <mergeCell ref="W137:X137"/>
    <mergeCell ref="C131:H131"/>
    <mergeCell ref="U131:V131"/>
    <mergeCell ref="W131:X131"/>
    <mergeCell ref="C132:H132"/>
    <mergeCell ref="U132:V132"/>
    <mergeCell ref="W132:X132"/>
    <mergeCell ref="C133:H133"/>
    <mergeCell ref="U133:V133"/>
    <mergeCell ref="W133:X133"/>
    <mergeCell ref="C128:H128"/>
    <mergeCell ref="U128:V128"/>
    <mergeCell ref="W128:X128"/>
    <mergeCell ref="C129:H129"/>
    <mergeCell ref="U129:V129"/>
    <mergeCell ref="W129:X129"/>
    <mergeCell ref="C130:H130"/>
    <mergeCell ref="U130:V130"/>
    <mergeCell ref="W130:X130"/>
    <mergeCell ref="C125:H125"/>
    <mergeCell ref="U125:V125"/>
    <mergeCell ref="W125:X125"/>
    <mergeCell ref="C126:H126"/>
    <mergeCell ref="U126:V126"/>
    <mergeCell ref="W126:X126"/>
    <mergeCell ref="C127:H127"/>
    <mergeCell ref="U127:V127"/>
    <mergeCell ref="W127:X127"/>
    <mergeCell ref="C122:H122"/>
    <mergeCell ref="U122:V122"/>
    <mergeCell ref="W122:X122"/>
    <mergeCell ref="C123:H123"/>
    <mergeCell ref="U123:V123"/>
    <mergeCell ref="W123:X123"/>
    <mergeCell ref="C124:H124"/>
    <mergeCell ref="U124:V124"/>
    <mergeCell ref="W124:X124"/>
    <mergeCell ref="U118:V118"/>
    <mergeCell ref="W118:X118"/>
    <mergeCell ref="C119:H119"/>
    <mergeCell ref="U119:V119"/>
    <mergeCell ref="W119:X119"/>
    <mergeCell ref="C120:H120"/>
    <mergeCell ref="U120:V120"/>
    <mergeCell ref="W120:X120"/>
    <mergeCell ref="C121:H121"/>
    <mergeCell ref="U121:V121"/>
    <mergeCell ref="W121:X121"/>
    <mergeCell ref="W114:X114"/>
    <mergeCell ref="C115:H115"/>
    <mergeCell ref="U115:V115"/>
    <mergeCell ref="W115:X115"/>
    <mergeCell ref="C116:H116"/>
    <mergeCell ref="U116:V116"/>
    <mergeCell ref="W116:X116"/>
    <mergeCell ref="C117:H117"/>
    <mergeCell ref="U117:V117"/>
    <mergeCell ref="W117:X117"/>
    <mergeCell ref="W110:X110"/>
    <mergeCell ref="C111:H111"/>
    <mergeCell ref="U111:V111"/>
    <mergeCell ref="W111:X111"/>
    <mergeCell ref="C112:H112"/>
    <mergeCell ref="U112:V112"/>
    <mergeCell ref="W112:X112"/>
    <mergeCell ref="C113:H113"/>
    <mergeCell ref="U113:V113"/>
    <mergeCell ref="W113:X113"/>
    <mergeCell ref="W106:X106"/>
    <mergeCell ref="C107:H107"/>
    <mergeCell ref="U107:V107"/>
    <mergeCell ref="W107:X107"/>
    <mergeCell ref="C108:H108"/>
    <mergeCell ref="U108:V108"/>
    <mergeCell ref="W108:X108"/>
    <mergeCell ref="C109:H109"/>
    <mergeCell ref="U109:V109"/>
    <mergeCell ref="W109:X109"/>
    <mergeCell ref="W98:X98"/>
    <mergeCell ref="C99:H99"/>
    <mergeCell ref="U99:V99"/>
    <mergeCell ref="W99:X99"/>
    <mergeCell ref="B100:B180"/>
    <mergeCell ref="C100:H100"/>
    <mergeCell ref="U100:V100"/>
    <mergeCell ref="W100:X100"/>
    <mergeCell ref="C101:H101"/>
    <mergeCell ref="U101:V101"/>
    <mergeCell ref="W101:X101"/>
    <mergeCell ref="C102:H102"/>
    <mergeCell ref="U102:V102"/>
    <mergeCell ref="W102:X102"/>
    <mergeCell ref="C103:H103"/>
    <mergeCell ref="U103:V103"/>
    <mergeCell ref="W103:X103"/>
    <mergeCell ref="C104:H104"/>
    <mergeCell ref="U104:V104"/>
    <mergeCell ref="W104:X104"/>
    <mergeCell ref="C105:H105"/>
    <mergeCell ref="U105:V105"/>
    <mergeCell ref="W105:X105"/>
    <mergeCell ref="C106:H106"/>
    <mergeCell ref="W94:X94"/>
    <mergeCell ref="C95:H95"/>
    <mergeCell ref="U95:V95"/>
    <mergeCell ref="W95:X95"/>
    <mergeCell ref="C96:H96"/>
    <mergeCell ref="U96:V96"/>
    <mergeCell ref="W96:X96"/>
    <mergeCell ref="C97:H97"/>
    <mergeCell ref="U97:V97"/>
    <mergeCell ref="W97:X97"/>
    <mergeCell ref="W90:X90"/>
    <mergeCell ref="C91:H91"/>
    <mergeCell ref="U91:V91"/>
    <mergeCell ref="W91:X91"/>
    <mergeCell ref="C92:H92"/>
    <mergeCell ref="U92:V92"/>
    <mergeCell ref="W92:X92"/>
    <mergeCell ref="C93:H93"/>
    <mergeCell ref="U93:V93"/>
    <mergeCell ref="W93:X93"/>
    <mergeCell ref="W86:X86"/>
    <mergeCell ref="C87:H87"/>
    <mergeCell ref="U87:V87"/>
    <mergeCell ref="W87:X87"/>
    <mergeCell ref="C88:H88"/>
    <mergeCell ref="U88:V88"/>
    <mergeCell ref="W88:X88"/>
    <mergeCell ref="C89:H89"/>
    <mergeCell ref="U89:V89"/>
    <mergeCell ref="W89:X89"/>
    <mergeCell ref="W77:X77"/>
    <mergeCell ref="B78:H78"/>
    <mergeCell ref="B79:B99"/>
    <mergeCell ref="C79:H79"/>
    <mergeCell ref="U79:V79"/>
    <mergeCell ref="W79:X79"/>
    <mergeCell ref="C80:H80"/>
    <mergeCell ref="U80:V80"/>
    <mergeCell ref="W80:X80"/>
    <mergeCell ref="C81:H81"/>
    <mergeCell ref="U81:V81"/>
    <mergeCell ref="W81:X81"/>
    <mergeCell ref="C82:H82"/>
    <mergeCell ref="U82:V82"/>
    <mergeCell ref="W82:X82"/>
    <mergeCell ref="C83:H83"/>
    <mergeCell ref="U83:V83"/>
    <mergeCell ref="W83:X83"/>
    <mergeCell ref="C84:H84"/>
    <mergeCell ref="U84:V84"/>
    <mergeCell ref="W84:X84"/>
    <mergeCell ref="C85:H85"/>
    <mergeCell ref="U85:V85"/>
    <mergeCell ref="W85:X85"/>
    <mergeCell ref="U285:V285"/>
    <mergeCell ref="U286:V286"/>
    <mergeCell ref="U287:V287"/>
    <mergeCell ref="U288:V288"/>
    <mergeCell ref="U289:V289"/>
    <mergeCell ref="U292:V292"/>
    <mergeCell ref="U293:V293"/>
    <mergeCell ref="U294:V294"/>
    <mergeCell ref="B77:H77"/>
    <mergeCell ref="U77:V77"/>
    <mergeCell ref="C86:H86"/>
    <mergeCell ref="U86:V86"/>
    <mergeCell ref="C90:H90"/>
    <mergeCell ref="U90:V90"/>
    <mergeCell ref="C94:H94"/>
    <mergeCell ref="U94:V94"/>
    <mergeCell ref="C98:H98"/>
    <mergeCell ref="U98:V98"/>
    <mergeCell ref="U106:V106"/>
    <mergeCell ref="C110:H110"/>
    <mergeCell ref="U110:V110"/>
    <mergeCell ref="C114:H114"/>
    <mergeCell ref="U114:V114"/>
    <mergeCell ref="C118:H118"/>
    <mergeCell ref="U268:V268"/>
    <mergeCell ref="U269:V269"/>
    <mergeCell ref="U270:V270"/>
    <mergeCell ref="U271:V271"/>
    <mergeCell ref="U272:V272"/>
    <mergeCell ref="U273:V273"/>
    <mergeCell ref="U274:V274"/>
    <mergeCell ref="U275:V275"/>
    <mergeCell ref="U284:V284"/>
    <mergeCell ref="B194:H194"/>
    <mergeCell ref="U194:V194"/>
    <mergeCell ref="C213:H213"/>
    <mergeCell ref="U213:V213"/>
    <mergeCell ref="C216:H216"/>
    <mergeCell ref="U216:V216"/>
    <mergeCell ref="U245:V245"/>
    <mergeCell ref="U247:V247"/>
    <mergeCell ref="U248:V248"/>
    <mergeCell ref="U246:V246"/>
    <mergeCell ref="U226:V226"/>
    <mergeCell ref="U227:V227"/>
    <mergeCell ref="U228:V228"/>
    <mergeCell ref="U229:V229"/>
    <mergeCell ref="U230:V230"/>
    <mergeCell ref="U231:V231"/>
    <mergeCell ref="U232:V232"/>
    <mergeCell ref="U233:V233"/>
    <mergeCell ref="U220:V220"/>
    <mergeCell ref="U244:V244"/>
    <mergeCell ref="C228:H228"/>
    <mergeCell ref="C229:H229"/>
    <mergeCell ref="B217:B301"/>
    <mergeCell ref="C220:H220"/>
    <mergeCell ref="W194:X194"/>
    <mergeCell ref="B195:H195"/>
    <mergeCell ref="B196:B216"/>
    <mergeCell ref="C196:H196"/>
    <mergeCell ref="U196:V196"/>
    <mergeCell ref="W196:X196"/>
    <mergeCell ref="C197:H197"/>
    <mergeCell ref="U197:V197"/>
    <mergeCell ref="C199:H199"/>
    <mergeCell ref="U199:V199"/>
    <mergeCell ref="W199:X199"/>
    <mergeCell ref="C201:H201"/>
    <mergeCell ref="C202:H202"/>
    <mergeCell ref="U202:V202"/>
    <mergeCell ref="W202:X202"/>
    <mergeCell ref="W197:X197"/>
    <mergeCell ref="C198:H198"/>
    <mergeCell ref="U198:V198"/>
    <mergeCell ref="W198:X198"/>
    <mergeCell ref="C205:H205"/>
    <mergeCell ref="U205:V205"/>
    <mergeCell ref="W205:X205"/>
    <mergeCell ref="C203:H203"/>
    <mergeCell ref="U203:V203"/>
    <mergeCell ref="W203:X203"/>
    <mergeCell ref="C204:H204"/>
    <mergeCell ref="U204:V204"/>
    <mergeCell ref="W204:X204"/>
    <mergeCell ref="C208:H208"/>
    <mergeCell ref="U208:V208"/>
    <mergeCell ref="W208:X208"/>
    <mergeCell ref="C209:H209"/>
    <mergeCell ref="U209:V209"/>
    <mergeCell ref="W209:X209"/>
    <mergeCell ref="C206:H206"/>
    <mergeCell ref="U206:V206"/>
    <mergeCell ref="W206:X206"/>
    <mergeCell ref="C207:H207"/>
    <mergeCell ref="U207:V207"/>
    <mergeCell ref="W207:X207"/>
    <mergeCell ref="W213:X213"/>
    <mergeCell ref="C212:H212"/>
    <mergeCell ref="U212:V212"/>
    <mergeCell ref="W212:X212"/>
    <mergeCell ref="C210:H210"/>
    <mergeCell ref="U210:V210"/>
    <mergeCell ref="W210:X210"/>
    <mergeCell ref="C211:H211"/>
    <mergeCell ref="U211:V211"/>
    <mergeCell ref="W211:X211"/>
    <mergeCell ref="W216:X216"/>
    <mergeCell ref="C214:H214"/>
    <mergeCell ref="U214:V214"/>
    <mergeCell ref="W214:X214"/>
    <mergeCell ref="C215:H215"/>
    <mergeCell ref="U215:V215"/>
    <mergeCell ref="W215:X215"/>
    <mergeCell ref="C218:H218"/>
    <mergeCell ref="U218:V218"/>
    <mergeCell ref="W218:X218"/>
    <mergeCell ref="W217:X217"/>
    <mergeCell ref="C217:H217"/>
    <mergeCell ref="U217:V217"/>
    <mergeCell ref="U260:V260"/>
    <mergeCell ref="U261:V261"/>
    <mergeCell ref="U262:V262"/>
    <mergeCell ref="C230:H230"/>
    <mergeCell ref="C231:H231"/>
    <mergeCell ref="C243:H243"/>
    <mergeCell ref="W220:X220"/>
    <mergeCell ref="U221:V221"/>
    <mergeCell ref="W221:X221"/>
    <mergeCell ref="U224:V224"/>
    <mergeCell ref="U225:V225"/>
    <mergeCell ref="U240:V240"/>
    <mergeCell ref="U241:V241"/>
    <mergeCell ref="U242:V242"/>
    <mergeCell ref="U243:V243"/>
    <mergeCell ref="U234:V234"/>
    <mergeCell ref="U235:V235"/>
    <mergeCell ref="U236:V236"/>
    <mergeCell ref="U237:V237"/>
    <mergeCell ref="U238:V238"/>
    <mergeCell ref="U239:V239"/>
    <mergeCell ref="W236:X236"/>
    <mergeCell ref="W237:X237"/>
    <mergeCell ref="W238:X238"/>
    <mergeCell ref="W219:X219"/>
    <mergeCell ref="C227:H227"/>
    <mergeCell ref="C223:H223"/>
    <mergeCell ref="U223:V223"/>
    <mergeCell ref="W223:X223"/>
    <mergeCell ref="C224:H224"/>
    <mergeCell ref="C225:H225"/>
    <mergeCell ref="C226:H226"/>
    <mergeCell ref="C222:H222"/>
    <mergeCell ref="U222:V222"/>
    <mergeCell ref="W222:X222"/>
    <mergeCell ref="C221:H221"/>
    <mergeCell ref="C219:H219"/>
    <mergeCell ref="U219:V219"/>
    <mergeCell ref="C308:H308"/>
    <mergeCell ref="U308:V308"/>
    <mergeCell ref="W308:X308"/>
    <mergeCell ref="W257:X257"/>
    <mergeCell ref="C258:H258"/>
    <mergeCell ref="U258:V258"/>
    <mergeCell ref="W258:X258"/>
    <mergeCell ref="W248:X248"/>
    <mergeCell ref="W249:X249"/>
    <mergeCell ref="W250:X250"/>
    <mergeCell ref="W251:X251"/>
    <mergeCell ref="U251:V251"/>
    <mergeCell ref="U252:V252"/>
    <mergeCell ref="U253:V253"/>
    <mergeCell ref="U254:V254"/>
    <mergeCell ref="U255:V255"/>
    <mergeCell ref="U256:V256"/>
    <mergeCell ref="U249:V249"/>
    <mergeCell ref="U263:V263"/>
    <mergeCell ref="U264:V264"/>
    <mergeCell ref="U265:V265"/>
    <mergeCell ref="U266:V266"/>
    <mergeCell ref="U250:V250"/>
    <mergeCell ref="C256:H256"/>
    <mergeCell ref="C301:H301"/>
    <mergeCell ref="U301:V301"/>
    <mergeCell ref="W301:X301"/>
    <mergeCell ref="W262:X262"/>
    <mergeCell ref="B302:B311"/>
    <mergeCell ref="C302:H302"/>
    <mergeCell ref="U302:V302"/>
    <mergeCell ref="W302:X302"/>
    <mergeCell ref="C304:H304"/>
    <mergeCell ref="U304:V304"/>
    <mergeCell ref="W304:X304"/>
    <mergeCell ref="C306:H306"/>
    <mergeCell ref="U306:V306"/>
    <mergeCell ref="W306:X306"/>
    <mergeCell ref="U311:V311"/>
    <mergeCell ref="W311:X311"/>
    <mergeCell ref="U305:V305"/>
    <mergeCell ref="W305:X305"/>
    <mergeCell ref="W303:X303"/>
    <mergeCell ref="U303:V303"/>
    <mergeCell ref="C305:H305"/>
    <mergeCell ref="C273:H273"/>
    <mergeCell ref="U282:V282"/>
    <mergeCell ref="U267:V267"/>
    <mergeCell ref="U259:V259"/>
    <mergeCell ref="W259:X259"/>
    <mergeCell ref="C257:H257"/>
    <mergeCell ref="C251:H251"/>
    <mergeCell ref="C252:H252"/>
    <mergeCell ref="C244:H244"/>
    <mergeCell ref="C245:H245"/>
    <mergeCell ref="C238:H238"/>
    <mergeCell ref="C239:H239"/>
    <mergeCell ref="C240:H240"/>
    <mergeCell ref="C241:H241"/>
    <mergeCell ref="C242:H242"/>
    <mergeCell ref="C255:H255"/>
    <mergeCell ref="U257:V257"/>
    <mergeCell ref="W239:X239"/>
    <mergeCell ref="W240:X240"/>
    <mergeCell ref="W241:X241"/>
    <mergeCell ref="W242:X242"/>
    <mergeCell ref="W243:X243"/>
    <mergeCell ref="W244:X244"/>
    <mergeCell ref="C232:H232"/>
    <mergeCell ref="C233:H233"/>
    <mergeCell ref="C234:H234"/>
    <mergeCell ref="C235:H235"/>
    <mergeCell ref="C236:H236"/>
    <mergeCell ref="C237:H237"/>
    <mergeCell ref="C260:H260"/>
    <mergeCell ref="C261:H261"/>
    <mergeCell ref="C259:H259"/>
    <mergeCell ref="C310:H310"/>
    <mergeCell ref="U310:V310"/>
    <mergeCell ref="W310:X310"/>
    <mergeCell ref="C299:H299"/>
    <mergeCell ref="U299:V299"/>
    <mergeCell ref="W299:X299"/>
    <mergeCell ref="C296:H296"/>
    <mergeCell ref="U296:V296"/>
    <mergeCell ref="W296:X296"/>
    <mergeCell ref="C297:H297"/>
    <mergeCell ref="U297:V297"/>
    <mergeCell ref="W297:X297"/>
    <mergeCell ref="C298:H298"/>
    <mergeCell ref="U298:V298"/>
    <mergeCell ref="W298:X298"/>
    <mergeCell ref="C309:H309"/>
    <mergeCell ref="U309:V309"/>
    <mergeCell ref="W309:X309"/>
    <mergeCell ref="C307:H307"/>
    <mergeCell ref="U307:V307"/>
    <mergeCell ref="W307:X307"/>
    <mergeCell ref="C300:H300"/>
    <mergeCell ref="U300:V300"/>
    <mergeCell ref="W300:X300"/>
    <mergeCell ref="C272:H272"/>
    <mergeCell ref="C246:H246"/>
    <mergeCell ref="C247:H247"/>
    <mergeCell ref="C248:H248"/>
    <mergeCell ref="C249:H249"/>
    <mergeCell ref="C250:H250"/>
    <mergeCell ref="C268:H268"/>
    <mergeCell ref="C269:H269"/>
    <mergeCell ref="C270:H270"/>
    <mergeCell ref="C271:H271"/>
    <mergeCell ref="C263:H263"/>
    <mergeCell ref="C264:H264"/>
    <mergeCell ref="C265:H265"/>
    <mergeCell ref="C266:H266"/>
    <mergeCell ref="C267:H267"/>
    <mergeCell ref="C262:H262"/>
    <mergeCell ref="C253:H253"/>
    <mergeCell ref="C254:H254"/>
    <mergeCell ref="W282:X282"/>
    <mergeCell ref="C283:H283"/>
    <mergeCell ref="C277:H277"/>
    <mergeCell ref="C278:H278"/>
    <mergeCell ref="C279:H279"/>
    <mergeCell ref="C281:H281"/>
    <mergeCell ref="C274:H274"/>
    <mergeCell ref="C275:H275"/>
    <mergeCell ref="U281:V281"/>
    <mergeCell ref="U283:V283"/>
    <mergeCell ref="W281:X281"/>
    <mergeCell ref="W283:X283"/>
    <mergeCell ref="W279:X279"/>
    <mergeCell ref="W280:X280"/>
    <mergeCell ref="W278:X278"/>
    <mergeCell ref="U276:V276"/>
    <mergeCell ref="U277:V277"/>
    <mergeCell ref="U278:V278"/>
    <mergeCell ref="U279:V279"/>
    <mergeCell ref="U280:V280"/>
    <mergeCell ref="C284:H284"/>
    <mergeCell ref="C285:H285"/>
    <mergeCell ref="C286:H286"/>
    <mergeCell ref="C287:H287"/>
    <mergeCell ref="C288:H288"/>
    <mergeCell ref="C289:H289"/>
    <mergeCell ref="C276:H276"/>
    <mergeCell ref="C280:H280"/>
    <mergeCell ref="C282:H282"/>
    <mergeCell ref="C200:H200"/>
    <mergeCell ref="C303:H303"/>
    <mergeCell ref="C291:H291"/>
    <mergeCell ref="U291:V291"/>
    <mergeCell ref="W291:X291"/>
    <mergeCell ref="C292:H292"/>
    <mergeCell ref="C293:H293"/>
    <mergeCell ref="C294:H294"/>
    <mergeCell ref="C290:H290"/>
    <mergeCell ref="U290:V290"/>
    <mergeCell ref="W290:X290"/>
    <mergeCell ref="C295:H295"/>
    <mergeCell ref="W224:X224"/>
    <mergeCell ref="W225:X225"/>
    <mergeCell ref="W226:X226"/>
    <mergeCell ref="W227:X227"/>
    <mergeCell ref="W228:X228"/>
    <mergeCell ref="W229:X229"/>
    <mergeCell ref="W230:X230"/>
    <mergeCell ref="W231:X231"/>
    <mergeCell ref="W232:X232"/>
    <mergeCell ref="W233:X233"/>
    <mergeCell ref="W234:X234"/>
    <mergeCell ref="W235:X235"/>
    <mergeCell ref="W266:X266"/>
    <mergeCell ref="W267:X267"/>
    <mergeCell ref="W268:X268"/>
    <mergeCell ref="W269:X269"/>
    <mergeCell ref="W270:X270"/>
    <mergeCell ref="W271:X271"/>
    <mergeCell ref="W245:X245"/>
    <mergeCell ref="W247:X247"/>
    <mergeCell ref="W252:X252"/>
    <mergeCell ref="W253:X253"/>
    <mergeCell ref="W254:X254"/>
    <mergeCell ref="W255:X255"/>
    <mergeCell ref="W256:X256"/>
    <mergeCell ref="W260:X260"/>
    <mergeCell ref="W261:X261"/>
    <mergeCell ref="W246:X246"/>
    <mergeCell ref="W295:X295"/>
    <mergeCell ref="U295:V295"/>
    <mergeCell ref="U200:V200"/>
    <mergeCell ref="U201:V201"/>
    <mergeCell ref="W200:X200"/>
    <mergeCell ref="W201:X201"/>
    <mergeCell ref="W284:X284"/>
    <mergeCell ref="W285:X285"/>
    <mergeCell ref="W286:X286"/>
    <mergeCell ref="W287:X287"/>
    <mergeCell ref="W288:X288"/>
    <mergeCell ref="W289:X289"/>
    <mergeCell ref="W292:X292"/>
    <mergeCell ref="W293:X293"/>
    <mergeCell ref="W294:X294"/>
    <mergeCell ref="W272:X272"/>
    <mergeCell ref="W273:X273"/>
    <mergeCell ref="W274:X274"/>
    <mergeCell ref="W275:X275"/>
    <mergeCell ref="W276:X276"/>
    <mergeCell ref="W277:X277"/>
    <mergeCell ref="W263:X263"/>
    <mergeCell ref="W264:X264"/>
    <mergeCell ref="W265:X265"/>
  </mergeCells>
  <phoneticPr fontId="2" type="noConversion"/>
  <conditionalFormatting sqref="H19:H20 J19:J20">
    <cfRule type="cellIs" dxfId="105" priority="5" operator="lessThan">
      <formula>0</formula>
    </cfRule>
    <cfRule type="cellIs" dxfId="104" priority="6" operator="greaterThan">
      <formula>0</formula>
    </cfRule>
    <cfRule type="cellIs" dxfId="103" priority="7" operator="greaterThan">
      <formula>0</formula>
    </cfRule>
    <cfRule type="cellIs" dxfId="102" priority="8" operator="lessThan">
      <formula>0</formula>
    </cfRule>
  </conditionalFormatting>
  <conditionalFormatting sqref="P11:P18 R19:R20">
    <cfRule type="cellIs" dxfId="101" priority="31" operator="greaterThan">
      <formula>0</formula>
    </cfRule>
    <cfRule type="cellIs" dxfId="100" priority="32" operator="lessThan">
      <formula>0</formula>
    </cfRule>
  </conditionalFormatting>
  <pageMargins left="0.7" right="0.7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B3C01B-E701-41E7-9F57-83A9C6B1A8F8}">
  <dimension ref="B1:X306"/>
  <sheetViews>
    <sheetView showGridLines="0" topLeftCell="A59" zoomScale="85" zoomScaleNormal="85" workbookViewId="0">
      <selection activeCell="I88" sqref="I88:I89"/>
    </sheetView>
  </sheetViews>
  <sheetFormatPr defaultColWidth="8.75" defaultRowHeight="14.25" x14ac:dyDescent="0.3"/>
  <cols>
    <col min="1" max="1" width="3.375" style="1" customWidth="1"/>
    <col min="2" max="2" width="13.75" style="1" customWidth="1"/>
    <col min="3" max="4" width="8.75" style="1"/>
    <col min="5" max="5" width="25.125" style="1" customWidth="1"/>
    <col min="6" max="6" width="10.125" style="1" bestFit="1" customWidth="1"/>
    <col min="7" max="8" width="8.75" style="1"/>
    <col min="9" max="20" width="13.625" style="1" customWidth="1"/>
    <col min="21" max="16384" width="8.75" style="1"/>
  </cols>
  <sheetData>
    <row r="1" spans="2:21" ht="15.75" customHeight="1" x14ac:dyDescent="0.3"/>
    <row r="2" spans="2:21" ht="20.25" x14ac:dyDescent="0.3">
      <c r="B2" s="7" t="s">
        <v>116</v>
      </c>
      <c r="C2" s="7"/>
      <c r="D2" s="7"/>
      <c r="E2" s="7"/>
      <c r="F2" s="7"/>
    </row>
    <row r="3" spans="2:21" x14ac:dyDescent="0.3">
      <c r="B3" s="8" t="s">
        <v>109</v>
      </c>
    </row>
    <row r="4" spans="2:21" x14ac:dyDescent="0.3">
      <c r="B4" s="9" t="s">
        <v>274</v>
      </c>
    </row>
    <row r="5" spans="2:21" x14ac:dyDescent="0.3">
      <c r="B5" s="9" t="s">
        <v>37</v>
      </c>
    </row>
    <row r="6" spans="2:21" x14ac:dyDescent="0.3">
      <c r="B6" s="9" t="s">
        <v>38</v>
      </c>
    </row>
    <row r="7" spans="2:21" x14ac:dyDescent="0.3">
      <c r="B7" s="9" t="s">
        <v>39</v>
      </c>
    </row>
    <row r="8" spans="2:21" ht="8.1" customHeight="1" x14ac:dyDescent="0.3">
      <c r="H8" s="10"/>
      <c r="J8" s="8"/>
      <c r="K8" s="11"/>
      <c r="L8" s="12"/>
      <c r="P8" s="8"/>
      <c r="Q8" s="8"/>
      <c r="R8" s="8"/>
      <c r="S8" s="8"/>
      <c r="T8" s="8"/>
      <c r="U8" s="8"/>
    </row>
    <row r="9" spans="2:21" ht="18" customHeight="1" x14ac:dyDescent="0.3">
      <c r="M9" s="8"/>
      <c r="N9" s="8"/>
      <c r="O9" s="8"/>
      <c r="P9" s="8"/>
      <c r="Q9" s="8"/>
      <c r="R9" s="8"/>
      <c r="S9" s="8"/>
    </row>
    <row r="10" spans="2:21" x14ac:dyDescent="0.3">
      <c r="M10" s="8"/>
      <c r="N10" s="8"/>
      <c r="O10" s="8"/>
      <c r="P10" s="8"/>
      <c r="Q10" s="8"/>
      <c r="R10" s="8"/>
      <c r="S10" s="8"/>
    </row>
    <row r="11" spans="2:21" x14ac:dyDescent="0.3">
      <c r="M11" s="8"/>
      <c r="N11" s="8"/>
      <c r="O11" s="8"/>
      <c r="P11" s="8"/>
      <c r="Q11" s="8"/>
      <c r="R11" s="8"/>
      <c r="S11" s="8"/>
    </row>
    <row r="12" spans="2:21" x14ac:dyDescent="0.3">
      <c r="M12" s="8"/>
      <c r="N12" s="8"/>
      <c r="O12" s="8"/>
      <c r="P12" s="8"/>
      <c r="Q12" s="8"/>
      <c r="R12" s="8"/>
      <c r="S12" s="8"/>
    </row>
    <row r="13" spans="2:21" ht="17.45" customHeight="1" x14ac:dyDescent="0.3">
      <c r="M13" s="8"/>
      <c r="N13" s="8"/>
      <c r="O13" s="8"/>
      <c r="P13" s="8"/>
      <c r="Q13" s="8"/>
      <c r="R13" s="8"/>
      <c r="S13" s="8"/>
    </row>
    <row r="14" spans="2:21" ht="17.45" customHeight="1" x14ac:dyDescent="0.3">
      <c r="M14" s="8"/>
      <c r="N14" s="8"/>
      <c r="O14" s="8"/>
      <c r="P14" s="8"/>
      <c r="Q14" s="8"/>
      <c r="R14" s="8"/>
      <c r="S14" s="8"/>
    </row>
    <row r="15" spans="2:21" x14ac:dyDescent="0.3">
      <c r="M15" s="8"/>
      <c r="N15" s="8"/>
      <c r="O15" s="8"/>
      <c r="P15" s="8"/>
      <c r="Q15" s="8"/>
      <c r="R15" s="8"/>
      <c r="S15" s="8"/>
    </row>
    <row r="16" spans="2:21" ht="17.45" customHeight="1" x14ac:dyDescent="0.3">
      <c r="M16" s="8"/>
      <c r="N16" s="8"/>
      <c r="O16" s="8"/>
      <c r="P16" s="8"/>
      <c r="Q16" s="8"/>
      <c r="R16" s="8"/>
      <c r="S16" s="8"/>
    </row>
    <row r="17" spans="2:19" ht="17.45" customHeight="1" x14ac:dyDescent="0.3">
      <c r="M17" s="8"/>
      <c r="N17" s="8"/>
      <c r="O17" s="8"/>
      <c r="P17" s="8"/>
      <c r="Q17" s="8"/>
      <c r="R17" s="8"/>
      <c r="S17" s="8"/>
    </row>
    <row r="18" spans="2:19" ht="18" customHeight="1" x14ac:dyDescent="0.3">
      <c r="M18" s="8"/>
      <c r="N18" s="8"/>
      <c r="O18" s="8"/>
      <c r="P18" s="8"/>
      <c r="Q18" s="8"/>
      <c r="R18" s="8"/>
      <c r="S18" s="8"/>
    </row>
    <row r="19" spans="2:19" x14ac:dyDescent="0.3">
      <c r="I19" s="1" t="s">
        <v>287</v>
      </c>
      <c r="O19" s="1" t="s">
        <v>338</v>
      </c>
    </row>
    <row r="20" spans="2:19" x14ac:dyDescent="0.3">
      <c r="B20" s="43" t="s">
        <v>162</v>
      </c>
    </row>
    <row r="21" spans="2:19" x14ac:dyDescent="0.3">
      <c r="B21" s="1" t="s">
        <v>163</v>
      </c>
      <c r="C21" s="1" t="s">
        <v>337</v>
      </c>
    </row>
    <row r="22" spans="2:19" x14ac:dyDescent="0.3">
      <c r="B22" s="1" t="s">
        <v>164</v>
      </c>
      <c r="C22" s="1" t="s">
        <v>335</v>
      </c>
    </row>
    <row r="23" spans="2:19" x14ac:dyDescent="0.3">
      <c r="B23" s="1" t="s">
        <v>165</v>
      </c>
      <c r="C23" s="1" t="s">
        <v>336</v>
      </c>
    </row>
    <row r="71" spans="2:24" ht="15" thickBot="1" x14ac:dyDescent="0.35"/>
    <row r="72" spans="2:24" ht="15" thickBot="1" x14ac:dyDescent="0.35">
      <c r="B72" s="279">
        <v>2026</v>
      </c>
      <c r="C72" s="280"/>
      <c r="D72" s="280"/>
      <c r="E72" s="280"/>
      <c r="F72" s="280"/>
      <c r="G72" s="280"/>
      <c r="H72" s="281"/>
      <c r="I72" s="5" t="s">
        <v>46</v>
      </c>
      <c r="J72" s="6" t="s">
        <v>47</v>
      </c>
      <c r="K72" s="6" t="s">
        <v>50</v>
      </c>
      <c r="L72" s="6" t="s">
        <v>51</v>
      </c>
      <c r="M72" s="6" t="s">
        <v>52</v>
      </c>
      <c r="N72" s="6" t="s">
        <v>53</v>
      </c>
      <c r="O72" s="6" t="s">
        <v>54</v>
      </c>
      <c r="P72" s="6" t="s">
        <v>55</v>
      </c>
      <c r="Q72" s="6" t="s">
        <v>56</v>
      </c>
      <c r="R72" s="6" t="s">
        <v>57</v>
      </c>
      <c r="S72" s="6" t="s">
        <v>58</v>
      </c>
      <c r="T72" s="6" t="s">
        <v>59</v>
      </c>
      <c r="U72" s="279" t="s">
        <v>60</v>
      </c>
      <c r="V72" s="281"/>
      <c r="W72" s="279" t="s">
        <v>61</v>
      </c>
      <c r="X72" s="281"/>
    </row>
    <row r="73" spans="2:24" ht="15" thickBot="1" x14ac:dyDescent="0.35">
      <c r="B73" s="421"/>
      <c r="C73" s="421"/>
      <c r="D73" s="421"/>
      <c r="E73" s="421"/>
      <c r="F73" s="421"/>
      <c r="G73" s="421"/>
      <c r="H73" s="421"/>
    </row>
    <row r="74" spans="2:24" x14ac:dyDescent="0.3">
      <c r="B74" s="282" t="s">
        <v>4</v>
      </c>
      <c r="C74" s="285" t="s">
        <v>12</v>
      </c>
      <c r="D74" s="286"/>
      <c r="E74" s="286"/>
      <c r="F74" s="286"/>
      <c r="G74" s="286"/>
      <c r="H74" s="287"/>
      <c r="I74" s="48"/>
      <c r="J74" s="48"/>
      <c r="K74" s="48"/>
      <c r="L74" s="48"/>
      <c r="M74" s="48"/>
      <c r="N74" s="48"/>
      <c r="O74" s="48"/>
      <c r="P74" s="48"/>
      <c r="Q74" s="48"/>
      <c r="R74" s="48"/>
      <c r="S74" s="48"/>
      <c r="T74" s="48"/>
      <c r="U74" s="422"/>
      <c r="V74" s="423"/>
      <c r="W74" s="424"/>
      <c r="X74" s="423"/>
    </row>
    <row r="75" spans="2:24" x14ac:dyDescent="0.3">
      <c r="B75" s="283"/>
      <c r="C75" s="270" t="s">
        <v>48</v>
      </c>
      <c r="D75" s="271"/>
      <c r="E75" s="271"/>
      <c r="F75" s="271"/>
      <c r="G75" s="271"/>
      <c r="H75" s="272"/>
      <c r="I75" s="52">
        <v>2759</v>
      </c>
      <c r="J75" s="52">
        <v>2662</v>
      </c>
      <c r="K75" s="52"/>
      <c r="L75" s="52"/>
      <c r="M75" s="52"/>
      <c r="N75" s="52"/>
      <c r="O75" s="52"/>
      <c r="P75" s="52"/>
      <c r="Q75" s="52"/>
      <c r="R75" s="52"/>
      <c r="S75" s="52"/>
      <c r="T75" s="52"/>
      <c r="U75" s="311">
        <f t="shared" ref="U75:U87" si="0">AVERAGE(I75:T75)</f>
        <v>2710.5</v>
      </c>
      <c r="V75" s="312"/>
      <c r="W75" s="410">
        <f t="shared" ref="W75:W79" si="1">SUM(I75:T75)</f>
        <v>5421</v>
      </c>
      <c r="X75" s="312"/>
    </row>
    <row r="76" spans="2:24" x14ac:dyDescent="0.3">
      <c r="B76" s="283"/>
      <c r="C76" s="270" t="s">
        <v>117</v>
      </c>
      <c r="D76" s="271"/>
      <c r="E76" s="271"/>
      <c r="F76" s="271"/>
      <c r="G76" s="271"/>
      <c r="H76" s="272"/>
      <c r="I76" s="52">
        <v>158</v>
      </c>
      <c r="J76" s="52">
        <v>172</v>
      </c>
      <c r="K76" s="52"/>
      <c r="L76" s="52"/>
      <c r="M76" s="52"/>
      <c r="N76" s="52"/>
      <c r="O76" s="52"/>
      <c r="P76" s="52"/>
      <c r="Q76" s="52"/>
      <c r="R76" s="52"/>
      <c r="S76" s="52"/>
      <c r="T76" s="52"/>
      <c r="U76" s="311">
        <f t="shared" si="0"/>
        <v>165</v>
      </c>
      <c r="V76" s="312"/>
      <c r="W76" s="410">
        <f t="shared" si="1"/>
        <v>330</v>
      </c>
      <c r="X76" s="312"/>
    </row>
    <row r="77" spans="2:24" x14ac:dyDescent="0.3">
      <c r="B77" s="283"/>
      <c r="C77" s="425" t="s">
        <v>0</v>
      </c>
      <c r="D77" s="426"/>
      <c r="E77" s="426"/>
      <c r="F77" s="426"/>
      <c r="G77" s="426"/>
      <c r="H77" s="427"/>
      <c r="I77" s="56"/>
      <c r="J77" s="56"/>
      <c r="K77" s="56"/>
      <c r="L77" s="56"/>
      <c r="M77" s="56"/>
      <c r="N77" s="56"/>
      <c r="O77" s="56"/>
      <c r="P77" s="56"/>
      <c r="Q77" s="56"/>
      <c r="R77" s="56"/>
      <c r="S77" s="56"/>
      <c r="T77" s="56"/>
      <c r="U77" s="428"/>
      <c r="V77" s="420"/>
      <c r="W77" s="419"/>
      <c r="X77" s="420"/>
    </row>
    <row r="78" spans="2:24" x14ac:dyDescent="0.3">
      <c r="B78" s="283"/>
      <c r="C78" s="318" t="s">
        <v>23</v>
      </c>
      <c r="D78" s="319"/>
      <c r="E78" s="319"/>
      <c r="F78" s="319"/>
      <c r="G78" s="319"/>
      <c r="H78" s="320"/>
      <c r="I78" s="219">
        <v>1905</v>
      </c>
      <c r="J78" s="219">
        <v>1800</v>
      </c>
      <c r="K78" s="219"/>
      <c r="L78" s="219"/>
      <c r="M78" s="219"/>
      <c r="N78" s="219"/>
      <c r="O78" s="219"/>
      <c r="P78" s="219"/>
      <c r="Q78" s="219"/>
      <c r="R78" s="219"/>
      <c r="S78" s="219"/>
      <c r="T78" s="219"/>
      <c r="U78" s="461">
        <f t="shared" si="0"/>
        <v>1852.5</v>
      </c>
      <c r="V78" s="462"/>
      <c r="W78" s="483">
        <f t="shared" si="1"/>
        <v>3705</v>
      </c>
      <c r="X78" s="462"/>
    </row>
    <row r="79" spans="2:24" x14ac:dyDescent="0.3">
      <c r="B79" s="283"/>
      <c r="C79" s="458" t="s">
        <v>170</v>
      </c>
      <c r="D79" s="459"/>
      <c r="E79" s="459"/>
      <c r="F79" s="459"/>
      <c r="G79" s="459"/>
      <c r="H79" s="460"/>
      <c r="I79" s="233">
        <v>161</v>
      </c>
      <c r="J79" s="234">
        <v>167</v>
      </c>
      <c r="K79" s="234"/>
      <c r="L79" s="234"/>
      <c r="M79" s="234"/>
      <c r="N79" s="234"/>
      <c r="O79" s="234"/>
      <c r="P79" s="234"/>
      <c r="Q79" s="234"/>
      <c r="R79" s="234"/>
      <c r="S79" s="234"/>
      <c r="T79" s="235"/>
      <c r="U79" s="486">
        <f t="shared" si="0"/>
        <v>164</v>
      </c>
      <c r="V79" s="487"/>
      <c r="W79" s="486">
        <f t="shared" si="1"/>
        <v>328</v>
      </c>
      <c r="X79" s="487"/>
    </row>
    <row r="80" spans="2:24" x14ac:dyDescent="0.3">
      <c r="B80" s="283"/>
      <c r="C80" s="270" t="s">
        <v>13</v>
      </c>
      <c r="D80" s="271"/>
      <c r="E80" s="271"/>
      <c r="F80" s="271"/>
      <c r="G80" s="271"/>
      <c r="H80" s="272"/>
      <c r="I80" s="221">
        <f>I79-I81</f>
        <v>106</v>
      </c>
      <c r="J80" s="221">
        <f>J79-J81</f>
        <v>99</v>
      </c>
      <c r="K80" s="221"/>
      <c r="L80" s="221"/>
      <c r="M80" s="221"/>
      <c r="N80" s="221"/>
      <c r="O80" s="221"/>
      <c r="P80" s="221"/>
      <c r="Q80" s="221"/>
      <c r="R80" s="221"/>
      <c r="S80" s="221"/>
      <c r="T80" s="221"/>
      <c r="U80" s="311">
        <f t="shared" si="0"/>
        <v>102.5</v>
      </c>
      <c r="V80" s="312"/>
      <c r="W80" s="410">
        <f>W79-W81</f>
        <v>205</v>
      </c>
      <c r="X80" s="312"/>
    </row>
    <row r="81" spans="2:24" x14ac:dyDescent="0.3">
      <c r="B81" s="283"/>
      <c r="C81" s="270" t="s">
        <v>14</v>
      </c>
      <c r="D81" s="271"/>
      <c r="E81" s="271"/>
      <c r="F81" s="271"/>
      <c r="G81" s="271"/>
      <c r="H81" s="272"/>
      <c r="I81" s="52">
        <v>55</v>
      </c>
      <c r="J81" s="52">
        <v>68</v>
      </c>
      <c r="K81" s="52"/>
      <c r="L81" s="52"/>
      <c r="M81" s="52"/>
      <c r="N81" s="52"/>
      <c r="O81" s="52"/>
      <c r="P81" s="52"/>
      <c r="Q81" s="52"/>
      <c r="R81" s="52"/>
      <c r="S81" s="52"/>
      <c r="T81" s="52"/>
      <c r="U81" s="311">
        <f t="shared" si="0"/>
        <v>61.5</v>
      </c>
      <c r="V81" s="312"/>
      <c r="W81" s="313">
        <f t="shared" ref="W81:W87" si="2">SUM(I81:T81)</f>
        <v>123</v>
      </c>
      <c r="X81" s="310"/>
    </row>
    <row r="82" spans="2:24" x14ac:dyDescent="0.3">
      <c r="B82" s="283"/>
      <c r="C82" s="300" t="s">
        <v>5</v>
      </c>
      <c r="D82" s="301"/>
      <c r="E82" s="301"/>
      <c r="F82" s="301"/>
      <c r="G82" s="301"/>
      <c r="H82" s="302"/>
      <c r="I82" s="136">
        <v>10</v>
      </c>
      <c r="J82" s="136">
        <v>12</v>
      </c>
      <c r="K82" s="136"/>
      <c r="L82" s="136"/>
      <c r="M82" s="136"/>
      <c r="N82" s="136"/>
      <c r="O82" s="136"/>
      <c r="P82" s="136"/>
      <c r="Q82" s="136"/>
      <c r="R82" s="136"/>
      <c r="S82" s="136"/>
      <c r="T82" s="136"/>
      <c r="U82" s="311">
        <f t="shared" si="0"/>
        <v>11</v>
      </c>
      <c r="V82" s="312"/>
      <c r="W82" s="313">
        <f t="shared" si="2"/>
        <v>22</v>
      </c>
      <c r="X82" s="310"/>
    </row>
    <row r="83" spans="2:24" x14ac:dyDescent="0.3">
      <c r="B83" s="283"/>
      <c r="C83" s="363" t="s">
        <v>49</v>
      </c>
      <c r="D83" s="364"/>
      <c r="E83" s="364"/>
      <c r="F83" s="364"/>
      <c r="G83" s="364"/>
      <c r="H83" s="365"/>
      <c r="I83" s="140">
        <f>I79-I80-I82</f>
        <v>45</v>
      </c>
      <c r="J83" s="140">
        <f>J79-J80-J82</f>
        <v>56</v>
      </c>
      <c r="K83" s="140"/>
      <c r="L83" s="140"/>
      <c r="M83" s="140"/>
      <c r="N83" s="140"/>
      <c r="O83" s="140"/>
      <c r="P83" s="140"/>
      <c r="Q83" s="140"/>
      <c r="R83" s="140"/>
      <c r="S83" s="140"/>
      <c r="T83" s="140"/>
      <c r="U83" s="390">
        <f t="shared" si="0"/>
        <v>50.5</v>
      </c>
      <c r="V83" s="391"/>
      <c r="W83" s="429">
        <f t="shared" si="2"/>
        <v>101</v>
      </c>
      <c r="X83" s="315"/>
    </row>
    <row r="84" spans="2:24" x14ac:dyDescent="0.3">
      <c r="B84" s="283"/>
      <c r="C84" s="488" t="s">
        <v>107</v>
      </c>
      <c r="D84" s="489"/>
      <c r="E84" s="489"/>
      <c r="F84" s="489"/>
      <c r="G84" s="489"/>
      <c r="H84" s="490"/>
      <c r="I84" s="232">
        <v>118</v>
      </c>
      <c r="J84" s="232">
        <v>112</v>
      </c>
      <c r="K84" s="232"/>
      <c r="L84" s="232"/>
      <c r="M84" s="232"/>
      <c r="N84" s="232"/>
      <c r="O84" s="232"/>
      <c r="P84" s="232"/>
      <c r="Q84" s="232"/>
      <c r="R84" s="232"/>
      <c r="S84" s="232"/>
      <c r="T84" s="232"/>
      <c r="U84" s="491">
        <f t="shared" si="0"/>
        <v>115</v>
      </c>
      <c r="V84" s="492"/>
      <c r="W84" s="493">
        <f t="shared" si="2"/>
        <v>230</v>
      </c>
      <c r="X84" s="492"/>
    </row>
    <row r="85" spans="2:24" x14ac:dyDescent="0.3">
      <c r="B85" s="283"/>
      <c r="C85" s="395" t="s">
        <v>1</v>
      </c>
      <c r="D85" s="396"/>
      <c r="E85" s="396"/>
      <c r="F85" s="396"/>
      <c r="G85" s="396"/>
      <c r="H85" s="397"/>
      <c r="I85" s="86"/>
      <c r="J85" s="86"/>
      <c r="K85" s="86"/>
      <c r="L85" s="86"/>
      <c r="M85" s="86"/>
      <c r="N85" s="86"/>
      <c r="O85" s="86"/>
      <c r="P85" s="86"/>
      <c r="Q85" s="86"/>
      <c r="R85" s="86"/>
      <c r="S85" s="86"/>
      <c r="T85" s="86"/>
      <c r="U85" s="417"/>
      <c r="V85" s="418"/>
      <c r="W85" s="419"/>
      <c r="X85" s="420"/>
    </row>
    <row r="86" spans="2:24" x14ac:dyDescent="0.3">
      <c r="B86" s="283"/>
      <c r="C86" s="347" t="s">
        <v>23</v>
      </c>
      <c r="D86" s="348"/>
      <c r="E86" s="348"/>
      <c r="F86" s="348"/>
      <c r="G86" s="348"/>
      <c r="H86" s="349"/>
      <c r="I86" s="90">
        <v>1282</v>
      </c>
      <c r="J86" s="90">
        <v>1271</v>
      </c>
      <c r="K86" s="90"/>
      <c r="L86" s="90"/>
      <c r="M86" s="90"/>
      <c r="N86" s="90"/>
      <c r="O86" s="90"/>
      <c r="P86" s="90"/>
      <c r="Q86" s="90"/>
      <c r="R86" s="90"/>
      <c r="S86" s="90"/>
      <c r="T86" s="90"/>
      <c r="U86" s="361">
        <f t="shared" si="0"/>
        <v>1276.5</v>
      </c>
      <c r="V86" s="362"/>
      <c r="W86" s="409">
        <f t="shared" si="2"/>
        <v>2553</v>
      </c>
      <c r="X86" s="362"/>
    </row>
    <row r="87" spans="2:24" x14ac:dyDescent="0.3">
      <c r="B87" s="283"/>
      <c r="C87" s="270" t="s">
        <v>118</v>
      </c>
      <c r="D87" s="271"/>
      <c r="E87" s="271"/>
      <c r="F87" s="271"/>
      <c r="G87" s="271"/>
      <c r="H87" s="272"/>
      <c r="I87" s="52">
        <v>72</v>
      </c>
      <c r="J87" s="52">
        <v>75</v>
      </c>
      <c r="K87" s="52"/>
      <c r="L87" s="52"/>
      <c r="M87" s="52"/>
      <c r="N87" s="52"/>
      <c r="O87" s="52"/>
      <c r="P87" s="52"/>
      <c r="Q87" s="52"/>
      <c r="R87" s="52"/>
      <c r="S87" s="52"/>
      <c r="T87" s="52"/>
      <c r="U87" s="311">
        <f t="shared" si="0"/>
        <v>73.5</v>
      </c>
      <c r="V87" s="312"/>
      <c r="W87" s="410">
        <f t="shared" si="2"/>
        <v>147</v>
      </c>
      <c r="X87" s="312"/>
    </row>
    <row r="88" spans="2:24" x14ac:dyDescent="0.3">
      <c r="B88" s="283"/>
      <c r="C88" s="306" t="s">
        <v>6</v>
      </c>
      <c r="D88" s="307"/>
      <c r="E88" s="307"/>
      <c r="F88" s="307"/>
      <c r="G88" s="307"/>
      <c r="H88" s="308"/>
      <c r="I88" s="94"/>
      <c r="J88" s="94"/>
      <c r="K88" s="94"/>
      <c r="L88" s="94"/>
      <c r="M88" s="94"/>
      <c r="N88" s="94"/>
      <c r="O88" s="94"/>
      <c r="P88" s="94"/>
      <c r="Q88" s="94"/>
      <c r="R88" s="94"/>
      <c r="S88" s="94"/>
      <c r="T88" s="94"/>
      <c r="U88" s="404"/>
      <c r="V88" s="405"/>
      <c r="W88" s="406"/>
      <c r="X88" s="407"/>
    </row>
    <row r="89" spans="2:24" x14ac:dyDescent="0.3">
      <c r="B89" s="283"/>
      <c r="C89" s="347" t="s">
        <v>23</v>
      </c>
      <c r="D89" s="348"/>
      <c r="E89" s="348"/>
      <c r="F89" s="348"/>
      <c r="G89" s="348"/>
      <c r="H89" s="349"/>
      <c r="I89" s="98">
        <f>I75/I78</f>
        <v>1.4482939632545933</v>
      </c>
      <c r="J89" s="98">
        <f>J75/J78</f>
        <v>1.4788888888888889</v>
      </c>
      <c r="K89" s="98"/>
      <c r="L89" s="98"/>
      <c r="M89" s="98"/>
      <c r="N89" s="98"/>
      <c r="O89" s="98"/>
      <c r="P89" s="98"/>
      <c r="Q89" s="98"/>
      <c r="R89" s="98"/>
      <c r="S89" s="98"/>
      <c r="T89" s="98"/>
      <c r="U89" s="361" t="s">
        <v>62</v>
      </c>
      <c r="V89" s="362"/>
      <c r="W89" s="408">
        <f>W75/W78</f>
        <v>1.4631578947368422</v>
      </c>
      <c r="X89" s="351"/>
    </row>
    <row r="90" spans="2:24" x14ac:dyDescent="0.3">
      <c r="B90" s="283"/>
      <c r="C90" s="270" t="s">
        <v>171</v>
      </c>
      <c r="D90" s="271"/>
      <c r="E90" s="271"/>
      <c r="F90" s="271"/>
      <c r="G90" s="271"/>
      <c r="H90" s="272"/>
      <c r="I90" s="100">
        <f>I76/I79</f>
        <v>0.98136645962732916</v>
      </c>
      <c r="J90" s="100">
        <f>J76/J79</f>
        <v>1.0299401197604789</v>
      </c>
      <c r="K90" s="100"/>
      <c r="L90" s="100"/>
      <c r="M90" s="100"/>
      <c r="N90" s="100"/>
      <c r="O90" s="100"/>
      <c r="P90" s="100"/>
      <c r="Q90" s="100"/>
      <c r="R90" s="100"/>
      <c r="S90" s="100"/>
      <c r="T90" s="100"/>
      <c r="U90" s="311" t="s">
        <v>62</v>
      </c>
      <c r="V90" s="312"/>
      <c r="W90" s="494">
        <f>W76/W79</f>
        <v>1.0060975609756098</v>
      </c>
      <c r="X90" s="495"/>
    </row>
    <row r="91" spans="2:24" s="231" customFormat="1" x14ac:dyDescent="0.3">
      <c r="B91" s="283"/>
      <c r="C91" s="430" t="s">
        <v>106</v>
      </c>
      <c r="D91" s="431"/>
      <c r="E91" s="431"/>
      <c r="F91" s="431"/>
      <c r="G91" s="431"/>
      <c r="H91" s="432"/>
      <c r="I91" s="230">
        <f>I84/I79</f>
        <v>0.73291925465838514</v>
      </c>
      <c r="J91" s="230">
        <f>J84/J79</f>
        <v>0.6706586826347305</v>
      </c>
      <c r="K91" s="230"/>
      <c r="L91" s="230"/>
      <c r="M91" s="230"/>
      <c r="N91" s="230"/>
      <c r="O91" s="230"/>
      <c r="P91" s="230"/>
      <c r="Q91" s="230"/>
      <c r="R91" s="230"/>
      <c r="S91" s="230"/>
      <c r="T91" s="230"/>
      <c r="U91" s="433" t="s">
        <v>62</v>
      </c>
      <c r="V91" s="403"/>
      <c r="W91" s="402">
        <f>W84/W79</f>
        <v>0.70121951219512191</v>
      </c>
      <c r="X91" s="403"/>
    </row>
    <row r="92" spans="2:24" x14ac:dyDescent="0.3">
      <c r="B92" s="283"/>
      <c r="C92" s="291" t="s">
        <v>3</v>
      </c>
      <c r="D92" s="292"/>
      <c r="E92" s="292"/>
      <c r="F92" s="292"/>
      <c r="G92" s="292"/>
      <c r="H92" s="293"/>
      <c r="I92" s="201"/>
      <c r="J92" s="201"/>
      <c r="K92" s="201"/>
      <c r="L92" s="201"/>
      <c r="M92" s="201"/>
      <c r="N92" s="201"/>
      <c r="O92" s="201"/>
      <c r="P92" s="201"/>
      <c r="Q92" s="201"/>
      <c r="R92" s="201"/>
      <c r="S92" s="201"/>
      <c r="T92" s="201"/>
      <c r="U92" s="380"/>
      <c r="V92" s="381"/>
      <c r="W92" s="394"/>
      <c r="X92" s="339"/>
    </row>
    <row r="93" spans="2:24" x14ac:dyDescent="0.3">
      <c r="B93" s="283"/>
      <c r="C93" s="347" t="s">
        <v>23</v>
      </c>
      <c r="D93" s="348"/>
      <c r="E93" s="348"/>
      <c r="F93" s="348"/>
      <c r="G93" s="348"/>
      <c r="H93" s="349"/>
      <c r="I93" s="112">
        <f>I86/I78</f>
        <v>0.67296587926509188</v>
      </c>
      <c r="J93" s="112">
        <f>J86/J78</f>
        <v>0.70611111111111113</v>
      </c>
      <c r="K93" s="112"/>
      <c r="L93" s="112"/>
      <c r="M93" s="112"/>
      <c r="N93" s="112"/>
      <c r="O93" s="112"/>
      <c r="P93" s="112"/>
      <c r="Q93" s="112"/>
      <c r="R93" s="112"/>
      <c r="S93" s="112"/>
      <c r="T93" s="112"/>
      <c r="U93" s="361" t="s">
        <v>62</v>
      </c>
      <c r="V93" s="362"/>
      <c r="W93" s="496">
        <f>W86/W78</f>
        <v>0.68906882591093122</v>
      </c>
      <c r="X93" s="467"/>
    </row>
    <row r="94" spans="2:24" ht="15" thickBot="1" x14ac:dyDescent="0.35">
      <c r="B94" s="284"/>
      <c r="C94" s="294" t="s">
        <v>118</v>
      </c>
      <c r="D94" s="295"/>
      <c r="E94" s="295"/>
      <c r="F94" s="295"/>
      <c r="G94" s="295"/>
      <c r="H94" s="296"/>
      <c r="I94" s="116">
        <f>I87/I79</f>
        <v>0.44720496894409939</v>
      </c>
      <c r="J94" s="116">
        <f>J87/J79</f>
        <v>0.44910179640718562</v>
      </c>
      <c r="K94" s="116"/>
      <c r="L94" s="116"/>
      <c r="M94" s="116"/>
      <c r="N94" s="116"/>
      <c r="O94" s="116"/>
      <c r="P94" s="116"/>
      <c r="Q94" s="116"/>
      <c r="R94" s="116"/>
      <c r="S94" s="116"/>
      <c r="T94" s="116"/>
      <c r="U94" s="366" t="s">
        <v>62</v>
      </c>
      <c r="V94" s="367"/>
      <c r="W94" s="497">
        <f>W87/W79</f>
        <v>0.44817073170731708</v>
      </c>
      <c r="X94" s="472"/>
    </row>
    <row r="95" spans="2:24" x14ac:dyDescent="0.3">
      <c r="B95" s="436" t="s">
        <v>7</v>
      </c>
      <c r="C95" s="303" t="s">
        <v>15</v>
      </c>
      <c r="D95" s="304"/>
      <c r="E95" s="304"/>
      <c r="F95" s="304"/>
      <c r="G95" s="304"/>
      <c r="H95" s="305"/>
      <c r="I95" s="120">
        <v>109</v>
      </c>
      <c r="J95" s="120">
        <v>162</v>
      </c>
      <c r="K95" s="120"/>
      <c r="L95" s="120"/>
      <c r="M95" s="120"/>
      <c r="N95" s="120"/>
      <c r="O95" s="120"/>
      <c r="P95" s="120"/>
      <c r="Q95" s="120"/>
      <c r="R95" s="120"/>
      <c r="S95" s="120"/>
      <c r="T95" s="120"/>
      <c r="U95" s="400">
        <f t="shared" ref="U95:U154" si="3">AVERAGE(I95:T95)</f>
        <v>135.5</v>
      </c>
      <c r="V95" s="401"/>
      <c r="W95" s="400" t="s">
        <v>62</v>
      </c>
      <c r="X95" s="401"/>
    </row>
    <row r="96" spans="2:24" x14ac:dyDescent="0.3">
      <c r="B96" s="437"/>
      <c r="C96" s="395" t="s">
        <v>119</v>
      </c>
      <c r="D96" s="396"/>
      <c r="E96" s="396"/>
      <c r="F96" s="396"/>
      <c r="G96" s="396"/>
      <c r="H96" s="397"/>
      <c r="I96" s="124">
        <v>512</v>
      </c>
      <c r="J96" s="124">
        <v>627</v>
      </c>
      <c r="K96" s="124"/>
      <c r="L96" s="124"/>
      <c r="M96" s="124"/>
      <c r="N96" s="124"/>
      <c r="O96" s="124"/>
      <c r="P96" s="124"/>
      <c r="Q96" s="124"/>
      <c r="R96" s="124"/>
      <c r="S96" s="124"/>
      <c r="T96" s="124"/>
      <c r="U96" s="398">
        <f t="shared" si="3"/>
        <v>569.5</v>
      </c>
      <c r="V96" s="399"/>
      <c r="W96" s="398">
        <f t="shared" ref="W96:W100" si="4">SUM(I96:T96)</f>
        <v>1139</v>
      </c>
      <c r="X96" s="399"/>
    </row>
    <row r="97" spans="2:24" x14ac:dyDescent="0.3">
      <c r="B97" s="437"/>
      <c r="C97" s="387" t="s">
        <v>17</v>
      </c>
      <c r="D97" s="388"/>
      <c r="E97" s="388"/>
      <c r="F97" s="388"/>
      <c r="G97" s="388"/>
      <c r="H97" s="389"/>
      <c r="I97" s="128">
        <v>43</v>
      </c>
      <c r="J97" s="128">
        <v>55</v>
      </c>
      <c r="K97" s="128"/>
      <c r="L97" s="128"/>
      <c r="M97" s="128"/>
      <c r="N97" s="128"/>
      <c r="O97" s="128"/>
      <c r="P97" s="128"/>
      <c r="Q97" s="128"/>
      <c r="R97" s="128"/>
      <c r="S97" s="128"/>
      <c r="T97" s="128"/>
      <c r="U97" s="390">
        <f t="shared" si="3"/>
        <v>49</v>
      </c>
      <c r="V97" s="391"/>
      <c r="W97" s="390">
        <f t="shared" si="4"/>
        <v>98</v>
      </c>
      <c r="X97" s="391"/>
    </row>
    <row r="98" spans="2:24" x14ac:dyDescent="0.3">
      <c r="B98" s="437"/>
      <c r="C98" s="438" t="s">
        <v>18</v>
      </c>
      <c r="D98" s="439"/>
      <c r="E98" s="439"/>
      <c r="F98" s="439"/>
      <c r="G98" s="439"/>
      <c r="H98" s="440"/>
      <c r="I98" s="132">
        <f>SUM(I99:I100)</f>
        <v>12</v>
      </c>
      <c r="J98" s="132">
        <f>SUM(J99:J100)</f>
        <v>68</v>
      </c>
      <c r="K98" s="132"/>
      <c r="L98" s="132"/>
      <c r="M98" s="132"/>
      <c r="N98" s="132"/>
      <c r="O98" s="132"/>
      <c r="P98" s="132"/>
      <c r="Q98" s="132"/>
      <c r="R98" s="132"/>
      <c r="S98" s="132"/>
      <c r="T98" s="132"/>
      <c r="U98" s="434">
        <f t="shared" si="3"/>
        <v>40</v>
      </c>
      <c r="V98" s="435"/>
      <c r="W98" s="434">
        <f t="shared" si="4"/>
        <v>80</v>
      </c>
      <c r="X98" s="435"/>
    </row>
    <row r="99" spans="2:24" x14ac:dyDescent="0.3">
      <c r="B99" s="437"/>
      <c r="C99" s="300" t="s">
        <v>122</v>
      </c>
      <c r="D99" s="301"/>
      <c r="E99" s="301"/>
      <c r="F99" s="301"/>
      <c r="G99" s="301"/>
      <c r="H99" s="302"/>
      <c r="I99" s="136">
        <v>0</v>
      </c>
      <c r="J99" s="136">
        <v>49</v>
      </c>
      <c r="K99" s="136"/>
      <c r="L99" s="136"/>
      <c r="M99" s="136"/>
      <c r="N99" s="136"/>
      <c r="O99" s="136"/>
      <c r="P99" s="136"/>
      <c r="Q99" s="136"/>
      <c r="R99" s="136"/>
      <c r="S99" s="136"/>
      <c r="T99" s="136"/>
      <c r="U99" s="309">
        <f t="shared" si="3"/>
        <v>24.5</v>
      </c>
      <c r="V99" s="310"/>
      <c r="W99" s="309">
        <f t="shared" si="4"/>
        <v>49</v>
      </c>
      <c r="X99" s="310"/>
    </row>
    <row r="100" spans="2:24" x14ac:dyDescent="0.3">
      <c r="B100" s="437"/>
      <c r="C100" s="363" t="s">
        <v>123</v>
      </c>
      <c r="D100" s="364"/>
      <c r="E100" s="364"/>
      <c r="F100" s="364"/>
      <c r="G100" s="364"/>
      <c r="H100" s="365"/>
      <c r="I100" s="140">
        <v>12</v>
      </c>
      <c r="J100" s="140">
        <v>19</v>
      </c>
      <c r="K100" s="140"/>
      <c r="L100" s="140"/>
      <c r="M100" s="140"/>
      <c r="N100" s="140"/>
      <c r="O100" s="140"/>
      <c r="P100" s="140"/>
      <c r="Q100" s="140"/>
      <c r="R100" s="140"/>
      <c r="S100" s="140"/>
      <c r="T100" s="140"/>
      <c r="U100" s="314">
        <f t="shared" si="3"/>
        <v>15.5</v>
      </c>
      <c r="V100" s="315"/>
      <c r="W100" s="314">
        <f t="shared" si="4"/>
        <v>31</v>
      </c>
      <c r="X100" s="315"/>
    </row>
    <row r="101" spans="2:24" x14ac:dyDescent="0.3">
      <c r="B101" s="437"/>
      <c r="C101" s="384" t="s">
        <v>19</v>
      </c>
      <c r="D101" s="385"/>
      <c r="E101" s="385"/>
      <c r="F101" s="385"/>
      <c r="G101" s="385"/>
      <c r="H101" s="386"/>
      <c r="I101" s="52">
        <f t="shared" ref="I101:J101" si="5">SUM(I102+I141)</f>
        <v>33</v>
      </c>
      <c r="J101" s="52">
        <f t="shared" si="5"/>
        <v>140</v>
      </c>
      <c r="K101" s="52"/>
      <c r="L101" s="52"/>
      <c r="M101" s="52"/>
      <c r="N101" s="52"/>
      <c r="O101" s="52"/>
      <c r="P101" s="52"/>
      <c r="Q101" s="52"/>
      <c r="R101" s="52"/>
      <c r="S101" s="52"/>
      <c r="T101" s="52"/>
      <c r="U101" s="309">
        <f t="shared" si="3"/>
        <v>86.5</v>
      </c>
      <c r="V101" s="310"/>
      <c r="W101" s="309">
        <f t="shared" ref="W101:W161" si="6">SUM(I101:T101)</f>
        <v>173</v>
      </c>
      <c r="X101" s="310"/>
    </row>
    <row r="102" spans="2:24" x14ac:dyDescent="0.3">
      <c r="B102" s="437"/>
      <c r="C102" s="300" t="s">
        <v>123</v>
      </c>
      <c r="D102" s="301"/>
      <c r="E102" s="301"/>
      <c r="F102" s="301"/>
      <c r="G102" s="301"/>
      <c r="H102" s="302"/>
      <c r="I102" s="52">
        <f>SUM(I103+I109+I113+I115+I123+I125+I128+I133+I137+I139)</f>
        <v>22</v>
      </c>
      <c r="J102" s="52">
        <f>SUM(J103+J109+J113+J115+J123+J125+J128+J133+J137+J139)</f>
        <v>135</v>
      </c>
      <c r="K102" s="52"/>
      <c r="L102" s="52"/>
      <c r="M102" s="52"/>
      <c r="N102" s="52"/>
      <c r="O102" s="52"/>
      <c r="P102" s="52"/>
      <c r="Q102" s="52"/>
      <c r="R102" s="52"/>
      <c r="S102" s="52"/>
      <c r="T102" s="52"/>
      <c r="U102" s="309">
        <f t="shared" si="3"/>
        <v>78.5</v>
      </c>
      <c r="V102" s="310"/>
      <c r="W102" s="309">
        <f t="shared" si="6"/>
        <v>157</v>
      </c>
      <c r="X102" s="310"/>
    </row>
    <row r="103" spans="2:24" x14ac:dyDescent="0.3">
      <c r="B103" s="437"/>
      <c r="C103" s="300" t="s">
        <v>129</v>
      </c>
      <c r="D103" s="301"/>
      <c r="E103" s="301"/>
      <c r="F103" s="301"/>
      <c r="G103" s="301"/>
      <c r="H103" s="302"/>
      <c r="I103" s="52">
        <f>SUM(I104:I108)</f>
        <v>15</v>
      </c>
      <c r="J103" s="52">
        <f>SUM(J104:J108)</f>
        <v>40</v>
      </c>
      <c r="K103" s="52"/>
      <c r="L103" s="52"/>
      <c r="M103" s="52"/>
      <c r="N103" s="52"/>
      <c r="O103" s="52"/>
      <c r="P103" s="52"/>
      <c r="Q103" s="52"/>
      <c r="R103" s="52"/>
      <c r="S103" s="52"/>
      <c r="T103" s="52"/>
      <c r="U103" s="309">
        <f t="shared" si="3"/>
        <v>27.5</v>
      </c>
      <c r="V103" s="310"/>
      <c r="W103" s="309">
        <f t="shared" si="6"/>
        <v>55</v>
      </c>
      <c r="X103" s="310"/>
    </row>
    <row r="104" spans="2:24" x14ac:dyDescent="0.3">
      <c r="B104" s="437"/>
      <c r="C104" s="321" t="s">
        <v>124</v>
      </c>
      <c r="D104" s="322"/>
      <c r="E104" s="322"/>
      <c r="F104" s="322"/>
      <c r="G104" s="322"/>
      <c r="H104" s="323"/>
      <c r="I104" s="52">
        <v>7</v>
      </c>
      <c r="J104" s="52">
        <v>21</v>
      </c>
      <c r="K104" s="52"/>
      <c r="L104" s="52"/>
      <c r="M104" s="52"/>
      <c r="N104" s="52"/>
      <c r="O104" s="52"/>
      <c r="P104" s="52"/>
      <c r="Q104" s="52"/>
      <c r="R104" s="52"/>
      <c r="S104" s="52"/>
      <c r="T104" s="52"/>
      <c r="U104" s="309">
        <f t="shared" si="3"/>
        <v>14</v>
      </c>
      <c r="V104" s="310"/>
      <c r="W104" s="309">
        <f t="shared" si="6"/>
        <v>28</v>
      </c>
      <c r="X104" s="310"/>
    </row>
    <row r="105" spans="2:24" x14ac:dyDescent="0.3">
      <c r="B105" s="437"/>
      <c r="C105" s="321" t="s">
        <v>125</v>
      </c>
      <c r="D105" s="322"/>
      <c r="E105" s="322"/>
      <c r="F105" s="322"/>
      <c r="G105" s="322"/>
      <c r="H105" s="323"/>
      <c r="I105" s="52">
        <v>1</v>
      </c>
      <c r="J105" s="52">
        <v>6</v>
      </c>
      <c r="K105" s="52"/>
      <c r="L105" s="52"/>
      <c r="M105" s="52"/>
      <c r="N105" s="52"/>
      <c r="O105" s="52"/>
      <c r="P105" s="52"/>
      <c r="Q105" s="52"/>
      <c r="R105" s="52"/>
      <c r="S105" s="52"/>
      <c r="T105" s="52"/>
      <c r="U105" s="309">
        <f t="shared" si="3"/>
        <v>3.5</v>
      </c>
      <c r="V105" s="310"/>
      <c r="W105" s="309">
        <f t="shared" si="6"/>
        <v>7</v>
      </c>
      <c r="X105" s="310"/>
    </row>
    <row r="106" spans="2:24" x14ac:dyDescent="0.3">
      <c r="B106" s="437"/>
      <c r="C106" s="321" t="s">
        <v>94</v>
      </c>
      <c r="D106" s="322"/>
      <c r="E106" s="322"/>
      <c r="F106" s="322"/>
      <c r="G106" s="322"/>
      <c r="H106" s="323"/>
      <c r="I106" s="52">
        <v>4</v>
      </c>
      <c r="J106" s="52">
        <v>5</v>
      </c>
      <c r="K106" s="52"/>
      <c r="L106" s="52"/>
      <c r="M106" s="52"/>
      <c r="N106" s="52"/>
      <c r="O106" s="52"/>
      <c r="P106" s="52"/>
      <c r="Q106" s="52"/>
      <c r="R106" s="52"/>
      <c r="S106" s="52"/>
      <c r="T106" s="52"/>
      <c r="U106" s="309">
        <f t="shared" si="3"/>
        <v>4.5</v>
      </c>
      <c r="V106" s="310"/>
      <c r="W106" s="309">
        <f t="shared" si="6"/>
        <v>9</v>
      </c>
      <c r="X106" s="310"/>
    </row>
    <row r="107" spans="2:24" x14ac:dyDescent="0.3">
      <c r="B107" s="437"/>
      <c r="C107" s="321" t="s">
        <v>127</v>
      </c>
      <c r="D107" s="322"/>
      <c r="E107" s="322"/>
      <c r="F107" s="322"/>
      <c r="G107" s="322"/>
      <c r="H107" s="323"/>
      <c r="I107" s="52">
        <v>2</v>
      </c>
      <c r="J107" s="52">
        <v>4</v>
      </c>
      <c r="K107" s="52"/>
      <c r="L107" s="52"/>
      <c r="M107" s="52"/>
      <c r="N107" s="52"/>
      <c r="O107" s="52"/>
      <c r="P107" s="52"/>
      <c r="Q107" s="52"/>
      <c r="R107" s="52"/>
      <c r="S107" s="52"/>
      <c r="T107" s="52"/>
      <c r="U107" s="309">
        <f t="shared" si="3"/>
        <v>3</v>
      </c>
      <c r="V107" s="310"/>
      <c r="W107" s="309">
        <f t="shared" si="6"/>
        <v>6</v>
      </c>
      <c r="X107" s="310"/>
    </row>
    <row r="108" spans="2:24" x14ac:dyDescent="0.3">
      <c r="B108" s="437"/>
      <c r="C108" s="321" t="s">
        <v>128</v>
      </c>
      <c r="D108" s="322"/>
      <c r="E108" s="322"/>
      <c r="F108" s="322"/>
      <c r="G108" s="322"/>
      <c r="H108" s="323"/>
      <c r="I108" s="52">
        <v>1</v>
      </c>
      <c r="J108" s="52">
        <v>4</v>
      </c>
      <c r="K108" s="52"/>
      <c r="L108" s="52"/>
      <c r="M108" s="52"/>
      <c r="N108" s="52"/>
      <c r="O108" s="52"/>
      <c r="P108" s="52"/>
      <c r="Q108" s="52"/>
      <c r="R108" s="52"/>
      <c r="S108" s="52"/>
      <c r="T108" s="52"/>
      <c r="U108" s="309">
        <f t="shared" si="3"/>
        <v>2.5</v>
      </c>
      <c r="V108" s="310"/>
      <c r="W108" s="309">
        <f t="shared" si="6"/>
        <v>5</v>
      </c>
      <c r="X108" s="310"/>
    </row>
    <row r="109" spans="2:24" x14ac:dyDescent="0.3">
      <c r="B109" s="437"/>
      <c r="C109" s="300" t="s">
        <v>130</v>
      </c>
      <c r="D109" s="301"/>
      <c r="E109" s="301"/>
      <c r="F109" s="301"/>
      <c r="G109" s="301"/>
      <c r="H109" s="302"/>
      <c r="I109" s="52">
        <f>SUM(I110:I112)</f>
        <v>1</v>
      </c>
      <c r="J109" s="52">
        <f>SUM(J110:J112)</f>
        <v>18</v>
      </c>
      <c r="K109" s="52"/>
      <c r="L109" s="52"/>
      <c r="M109" s="52"/>
      <c r="N109" s="52"/>
      <c r="O109" s="52"/>
      <c r="P109" s="52"/>
      <c r="Q109" s="52"/>
      <c r="R109" s="52"/>
      <c r="S109" s="52"/>
      <c r="T109" s="52"/>
      <c r="U109" s="309">
        <f t="shared" si="3"/>
        <v>9.5</v>
      </c>
      <c r="V109" s="310"/>
      <c r="W109" s="309">
        <f t="shared" si="6"/>
        <v>19</v>
      </c>
      <c r="X109" s="310"/>
    </row>
    <row r="110" spans="2:24" x14ac:dyDescent="0.3">
      <c r="B110" s="437"/>
      <c r="C110" s="321" t="s">
        <v>132</v>
      </c>
      <c r="D110" s="322"/>
      <c r="E110" s="322"/>
      <c r="F110" s="322"/>
      <c r="G110" s="322"/>
      <c r="H110" s="323"/>
      <c r="I110" s="52">
        <v>0</v>
      </c>
      <c r="J110" s="52">
        <v>4</v>
      </c>
      <c r="K110" s="52"/>
      <c r="L110" s="52"/>
      <c r="M110" s="52"/>
      <c r="N110" s="52"/>
      <c r="O110" s="52"/>
      <c r="P110" s="52"/>
      <c r="Q110" s="52"/>
      <c r="R110" s="52"/>
      <c r="S110" s="52"/>
      <c r="T110" s="52"/>
      <c r="U110" s="309">
        <f t="shared" si="3"/>
        <v>2</v>
      </c>
      <c r="V110" s="310"/>
      <c r="W110" s="309">
        <f t="shared" si="6"/>
        <v>4</v>
      </c>
      <c r="X110" s="310"/>
    </row>
    <row r="111" spans="2:24" x14ac:dyDescent="0.3">
      <c r="B111" s="437"/>
      <c r="C111" s="321" t="s">
        <v>131</v>
      </c>
      <c r="D111" s="322"/>
      <c r="E111" s="322"/>
      <c r="F111" s="322"/>
      <c r="G111" s="322"/>
      <c r="H111" s="323"/>
      <c r="I111" s="52">
        <v>1</v>
      </c>
      <c r="J111" s="52">
        <v>7</v>
      </c>
      <c r="K111" s="52"/>
      <c r="L111" s="52"/>
      <c r="M111" s="52"/>
      <c r="N111" s="52"/>
      <c r="O111" s="52"/>
      <c r="P111" s="52"/>
      <c r="Q111" s="52"/>
      <c r="R111" s="52"/>
      <c r="S111" s="52"/>
      <c r="T111" s="52"/>
      <c r="U111" s="309">
        <f t="shared" si="3"/>
        <v>4</v>
      </c>
      <c r="V111" s="310"/>
      <c r="W111" s="309">
        <f t="shared" si="6"/>
        <v>8</v>
      </c>
      <c r="X111" s="310"/>
    </row>
    <row r="112" spans="2:24" x14ac:dyDescent="0.3">
      <c r="B112" s="437"/>
      <c r="C112" s="321" t="s">
        <v>133</v>
      </c>
      <c r="D112" s="322"/>
      <c r="E112" s="322"/>
      <c r="F112" s="322"/>
      <c r="G112" s="322"/>
      <c r="H112" s="323"/>
      <c r="I112" s="52">
        <v>0</v>
      </c>
      <c r="J112" s="52">
        <v>7</v>
      </c>
      <c r="K112" s="52"/>
      <c r="L112" s="52"/>
      <c r="M112" s="52"/>
      <c r="N112" s="52"/>
      <c r="O112" s="52"/>
      <c r="P112" s="52"/>
      <c r="Q112" s="52"/>
      <c r="R112" s="52"/>
      <c r="S112" s="52"/>
      <c r="T112" s="52"/>
      <c r="U112" s="309">
        <f t="shared" si="3"/>
        <v>3.5</v>
      </c>
      <c r="V112" s="310"/>
      <c r="W112" s="309">
        <f t="shared" si="6"/>
        <v>7</v>
      </c>
      <c r="X112" s="310"/>
    </row>
    <row r="113" spans="2:24" x14ac:dyDescent="0.3">
      <c r="B113" s="437"/>
      <c r="C113" s="300" t="s">
        <v>135</v>
      </c>
      <c r="D113" s="301"/>
      <c r="E113" s="301"/>
      <c r="F113" s="301"/>
      <c r="G113" s="301"/>
      <c r="H113" s="302"/>
      <c r="I113" s="52">
        <f t="shared" ref="I113:J113" si="7">SUM(I114)</f>
        <v>0</v>
      </c>
      <c r="J113" s="52">
        <f t="shared" si="7"/>
        <v>0</v>
      </c>
      <c r="K113" s="52"/>
      <c r="L113" s="52"/>
      <c r="M113" s="52"/>
      <c r="N113" s="52"/>
      <c r="O113" s="52"/>
      <c r="P113" s="52"/>
      <c r="Q113" s="52"/>
      <c r="R113" s="52"/>
      <c r="S113" s="52"/>
      <c r="T113" s="52"/>
      <c r="U113" s="309">
        <f t="shared" si="3"/>
        <v>0</v>
      </c>
      <c r="V113" s="310"/>
      <c r="W113" s="309">
        <f t="shared" si="6"/>
        <v>0</v>
      </c>
      <c r="X113" s="310"/>
    </row>
    <row r="114" spans="2:24" x14ac:dyDescent="0.3">
      <c r="B114" s="437"/>
      <c r="C114" s="321" t="s">
        <v>134</v>
      </c>
      <c r="D114" s="322"/>
      <c r="E114" s="322"/>
      <c r="F114" s="322"/>
      <c r="G114" s="322"/>
      <c r="H114" s="323"/>
      <c r="I114" s="52">
        <v>0</v>
      </c>
      <c r="J114" s="52"/>
      <c r="K114" s="52"/>
      <c r="L114" s="52"/>
      <c r="M114" s="52"/>
      <c r="N114" s="52"/>
      <c r="O114" s="52"/>
      <c r="P114" s="52"/>
      <c r="Q114" s="52"/>
      <c r="R114" s="52"/>
      <c r="S114" s="52"/>
      <c r="T114" s="52"/>
      <c r="U114" s="309">
        <f t="shared" si="3"/>
        <v>0</v>
      </c>
      <c r="V114" s="310"/>
      <c r="W114" s="309">
        <f t="shared" si="6"/>
        <v>0</v>
      </c>
      <c r="X114" s="310"/>
    </row>
    <row r="115" spans="2:24" x14ac:dyDescent="0.3">
      <c r="B115" s="437"/>
      <c r="C115" s="300" t="s">
        <v>136</v>
      </c>
      <c r="D115" s="301"/>
      <c r="E115" s="301"/>
      <c r="F115" s="301"/>
      <c r="G115" s="301"/>
      <c r="H115" s="302"/>
      <c r="I115" s="52">
        <f>SUM(I116:I122)</f>
        <v>4</v>
      </c>
      <c r="J115" s="52">
        <f>SUM(J116:J122)</f>
        <v>54</v>
      </c>
      <c r="K115" s="52"/>
      <c r="L115" s="52"/>
      <c r="M115" s="52"/>
      <c r="N115" s="52"/>
      <c r="O115" s="52"/>
      <c r="P115" s="52"/>
      <c r="Q115" s="52"/>
      <c r="R115" s="52"/>
      <c r="S115" s="52"/>
      <c r="T115" s="52"/>
      <c r="U115" s="309">
        <f t="shared" si="3"/>
        <v>29</v>
      </c>
      <c r="V115" s="310"/>
      <c r="W115" s="309">
        <f t="shared" si="6"/>
        <v>58</v>
      </c>
      <c r="X115" s="310"/>
    </row>
    <row r="116" spans="2:24" x14ac:dyDescent="0.3">
      <c r="B116" s="437"/>
      <c r="C116" s="321" t="s">
        <v>137</v>
      </c>
      <c r="D116" s="322"/>
      <c r="E116" s="322"/>
      <c r="F116" s="322"/>
      <c r="G116" s="322"/>
      <c r="H116" s="323"/>
      <c r="I116" s="52">
        <v>1</v>
      </c>
      <c r="J116" s="52">
        <v>4</v>
      </c>
      <c r="K116" s="52"/>
      <c r="L116" s="52"/>
      <c r="M116" s="52"/>
      <c r="N116" s="52"/>
      <c r="O116" s="52"/>
      <c r="P116" s="52"/>
      <c r="Q116" s="52"/>
      <c r="R116" s="52"/>
      <c r="S116" s="52"/>
      <c r="T116" s="52"/>
      <c r="U116" s="309">
        <f t="shared" si="3"/>
        <v>2.5</v>
      </c>
      <c r="V116" s="310"/>
      <c r="W116" s="309">
        <f t="shared" si="6"/>
        <v>5</v>
      </c>
      <c r="X116" s="310"/>
    </row>
    <row r="117" spans="2:24" x14ac:dyDescent="0.3">
      <c r="B117" s="437"/>
      <c r="C117" s="321" t="s">
        <v>93</v>
      </c>
      <c r="D117" s="322"/>
      <c r="E117" s="322"/>
      <c r="F117" s="322"/>
      <c r="G117" s="322"/>
      <c r="H117" s="323"/>
      <c r="I117" s="52">
        <v>1</v>
      </c>
      <c r="J117" s="52">
        <v>42</v>
      </c>
      <c r="K117" s="52"/>
      <c r="L117" s="52"/>
      <c r="M117" s="52"/>
      <c r="N117" s="52"/>
      <c r="O117" s="52"/>
      <c r="P117" s="52"/>
      <c r="Q117" s="52"/>
      <c r="R117" s="52"/>
      <c r="S117" s="52"/>
      <c r="T117" s="52"/>
      <c r="U117" s="309">
        <f t="shared" si="3"/>
        <v>21.5</v>
      </c>
      <c r="V117" s="310"/>
      <c r="W117" s="309">
        <f t="shared" si="6"/>
        <v>43</v>
      </c>
      <c r="X117" s="310"/>
    </row>
    <row r="118" spans="2:24" x14ac:dyDescent="0.3">
      <c r="B118" s="437"/>
      <c r="C118" s="321" t="s">
        <v>139</v>
      </c>
      <c r="D118" s="322"/>
      <c r="E118" s="322"/>
      <c r="F118" s="322"/>
      <c r="G118" s="322"/>
      <c r="H118" s="323"/>
      <c r="I118" s="52">
        <v>1</v>
      </c>
      <c r="J118" s="52">
        <v>3</v>
      </c>
      <c r="K118" s="52"/>
      <c r="L118" s="52"/>
      <c r="M118" s="52"/>
      <c r="N118" s="52"/>
      <c r="O118" s="52"/>
      <c r="P118" s="52"/>
      <c r="Q118" s="52"/>
      <c r="R118" s="52"/>
      <c r="S118" s="52"/>
      <c r="T118" s="52"/>
      <c r="U118" s="309">
        <f t="shared" si="3"/>
        <v>2</v>
      </c>
      <c r="V118" s="310"/>
      <c r="W118" s="309">
        <f t="shared" si="6"/>
        <v>4</v>
      </c>
      <c r="X118" s="310"/>
    </row>
    <row r="119" spans="2:24" x14ac:dyDescent="0.3">
      <c r="B119" s="437"/>
      <c r="C119" s="321" t="s">
        <v>124</v>
      </c>
      <c r="D119" s="322"/>
      <c r="E119" s="322"/>
      <c r="F119" s="322"/>
      <c r="G119" s="322"/>
      <c r="H119" s="323"/>
      <c r="I119" s="52">
        <v>0</v>
      </c>
      <c r="J119" s="52">
        <v>2</v>
      </c>
      <c r="K119" s="52"/>
      <c r="L119" s="52"/>
      <c r="M119" s="52"/>
      <c r="N119" s="52"/>
      <c r="O119" s="52"/>
      <c r="P119" s="52"/>
      <c r="Q119" s="52"/>
      <c r="R119" s="52"/>
      <c r="S119" s="52"/>
      <c r="T119" s="52"/>
      <c r="U119" s="309">
        <f t="shared" si="3"/>
        <v>1</v>
      </c>
      <c r="V119" s="310"/>
      <c r="W119" s="309">
        <f t="shared" si="6"/>
        <v>2</v>
      </c>
      <c r="X119" s="310"/>
    </row>
    <row r="120" spans="2:24" x14ac:dyDescent="0.3">
      <c r="B120" s="437"/>
      <c r="C120" s="321" t="s">
        <v>140</v>
      </c>
      <c r="D120" s="322"/>
      <c r="E120" s="322"/>
      <c r="F120" s="322"/>
      <c r="G120" s="322"/>
      <c r="H120" s="323"/>
      <c r="I120" s="52">
        <v>0</v>
      </c>
      <c r="J120" s="52">
        <v>1</v>
      </c>
      <c r="K120" s="52"/>
      <c r="L120" s="52"/>
      <c r="M120" s="52"/>
      <c r="N120" s="52"/>
      <c r="O120" s="52"/>
      <c r="P120" s="52"/>
      <c r="Q120" s="52"/>
      <c r="R120" s="52"/>
      <c r="S120" s="52"/>
      <c r="T120" s="52"/>
      <c r="U120" s="309">
        <f t="shared" si="3"/>
        <v>0.5</v>
      </c>
      <c r="V120" s="310"/>
      <c r="W120" s="309">
        <f t="shared" si="6"/>
        <v>1</v>
      </c>
      <c r="X120" s="310"/>
    </row>
    <row r="121" spans="2:24" x14ac:dyDescent="0.3">
      <c r="B121" s="437"/>
      <c r="C121" s="321" t="s">
        <v>127</v>
      </c>
      <c r="D121" s="322"/>
      <c r="E121" s="322"/>
      <c r="F121" s="322"/>
      <c r="G121" s="322"/>
      <c r="H121" s="323"/>
      <c r="I121" s="52">
        <v>1</v>
      </c>
      <c r="J121" s="52">
        <v>1</v>
      </c>
      <c r="K121" s="52"/>
      <c r="L121" s="52"/>
      <c r="M121" s="52"/>
      <c r="N121" s="52"/>
      <c r="O121" s="52"/>
      <c r="P121" s="52"/>
      <c r="Q121" s="52"/>
      <c r="R121" s="52"/>
      <c r="S121" s="52"/>
      <c r="T121" s="52"/>
      <c r="U121" s="309">
        <f t="shared" si="3"/>
        <v>1</v>
      </c>
      <c r="V121" s="310"/>
      <c r="W121" s="309">
        <f t="shared" si="6"/>
        <v>2</v>
      </c>
      <c r="X121" s="310"/>
    </row>
    <row r="122" spans="2:24" x14ac:dyDescent="0.3">
      <c r="B122" s="437"/>
      <c r="C122" s="321" t="s">
        <v>81</v>
      </c>
      <c r="D122" s="322"/>
      <c r="E122" s="322"/>
      <c r="F122" s="322"/>
      <c r="G122" s="322"/>
      <c r="H122" s="323"/>
      <c r="I122" s="52">
        <v>0</v>
      </c>
      <c r="J122" s="52">
        <v>1</v>
      </c>
      <c r="K122" s="52"/>
      <c r="L122" s="52"/>
      <c r="M122" s="52"/>
      <c r="N122" s="52"/>
      <c r="O122" s="52"/>
      <c r="P122" s="52"/>
      <c r="Q122" s="52"/>
      <c r="R122" s="52"/>
      <c r="S122" s="52"/>
      <c r="T122" s="52"/>
      <c r="U122" s="309">
        <f>AVERAGE(I122:T122)</f>
        <v>0.5</v>
      </c>
      <c r="V122" s="310"/>
      <c r="W122" s="309">
        <f>SUM(I122:T122)</f>
        <v>1</v>
      </c>
      <c r="X122" s="310"/>
    </row>
    <row r="123" spans="2:24" x14ac:dyDescent="0.3">
      <c r="B123" s="437"/>
      <c r="C123" s="300" t="s">
        <v>141</v>
      </c>
      <c r="D123" s="301"/>
      <c r="E123" s="301"/>
      <c r="F123" s="301"/>
      <c r="G123" s="301"/>
      <c r="H123" s="302"/>
      <c r="I123" s="52">
        <f>SUM(I124)</f>
        <v>0</v>
      </c>
      <c r="J123" s="52">
        <f>SUM(J124)</f>
        <v>1</v>
      </c>
      <c r="K123" s="52"/>
      <c r="L123" s="52"/>
      <c r="M123" s="52"/>
      <c r="N123" s="52"/>
      <c r="O123" s="52"/>
      <c r="P123" s="52"/>
      <c r="Q123" s="52"/>
      <c r="R123" s="52"/>
      <c r="S123" s="52"/>
      <c r="T123" s="52"/>
      <c r="U123" s="309">
        <f t="shared" si="3"/>
        <v>0.5</v>
      </c>
      <c r="V123" s="310"/>
      <c r="W123" s="309">
        <f t="shared" si="6"/>
        <v>1</v>
      </c>
      <c r="X123" s="310"/>
    </row>
    <row r="124" spans="2:24" x14ac:dyDescent="0.3">
      <c r="B124" s="437"/>
      <c r="C124" s="321" t="s">
        <v>142</v>
      </c>
      <c r="D124" s="322"/>
      <c r="E124" s="322"/>
      <c r="F124" s="322"/>
      <c r="G124" s="322"/>
      <c r="H124" s="323"/>
      <c r="I124" s="52">
        <v>0</v>
      </c>
      <c r="J124" s="52">
        <v>1</v>
      </c>
      <c r="K124" s="52"/>
      <c r="L124" s="52"/>
      <c r="M124" s="52"/>
      <c r="N124" s="52"/>
      <c r="O124" s="52"/>
      <c r="P124" s="52"/>
      <c r="Q124" s="52"/>
      <c r="R124" s="52"/>
      <c r="S124" s="52"/>
      <c r="T124" s="52"/>
      <c r="U124" s="309">
        <f t="shared" si="3"/>
        <v>0.5</v>
      </c>
      <c r="V124" s="310"/>
      <c r="W124" s="309">
        <f t="shared" si="6"/>
        <v>1</v>
      </c>
      <c r="X124" s="310"/>
    </row>
    <row r="125" spans="2:24" x14ac:dyDescent="0.3">
      <c r="B125" s="437"/>
      <c r="C125" s="300" t="s">
        <v>143</v>
      </c>
      <c r="D125" s="301"/>
      <c r="E125" s="301"/>
      <c r="F125" s="301"/>
      <c r="G125" s="301"/>
      <c r="H125" s="302"/>
      <c r="I125" s="52">
        <f>SUM(I126:I127)</f>
        <v>0</v>
      </c>
      <c r="J125" s="52">
        <f>SUM(J126:J127)</f>
        <v>10</v>
      </c>
      <c r="K125" s="52"/>
      <c r="L125" s="52"/>
      <c r="M125" s="52"/>
      <c r="N125" s="52"/>
      <c r="O125" s="52"/>
      <c r="P125" s="52"/>
      <c r="Q125" s="52"/>
      <c r="R125" s="52"/>
      <c r="S125" s="52"/>
      <c r="T125" s="52"/>
      <c r="U125" s="309">
        <f t="shared" si="3"/>
        <v>5</v>
      </c>
      <c r="V125" s="310"/>
      <c r="W125" s="309">
        <f t="shared" si="6"/>
        <v>10</v>
      </c>
      <c r="X125" s="310"/>
    </row>
    <row r="126" spans="2:24" x14ac:dyDescent="0.3">
      <c r="B126" s="437"/>
      <c r="C126" s="321" t="s">
        <v>139</v>
      </c>
      <c r="D126" s="322"/>
      <c r="E126" s="322"/>
      <c r="F126" s="322"/>
      <c r="G126" s="322"/>
      <c r="H126" s="323"/>
      <c r="I126" s="52">
        <v>0</v>
      </c>
      <c r="J126" s="52">
        <v>7</v>
      </c>
      <c r="K126" s="52"/>
      <c r="L126" s="52"/>
      <c r="M126" s="52"/>
      <c r="N126" s="52"/>
      <c r="O126" s="52"/>
      <c r="P126" s="52"/>
      <c r="Q126" s="52"/>
      <c r="R126" s="52"/>
      <c r="S126" s="52"/>
      <c r="T126" s="52"/>
      <c r="U126" s="309">
        <f t="shared" si="3"/>
        <v>3.5</v>
      </c>
      <c r="V126" s="310"/>
      <c r="W126" s="309">
        <f t="shared" si="6"/>
        <v>7</v>
      </c>
      <c r="X126" s="310"/>
    </row>
    <row r="127" spans="2:24" x14ac:dyDescent="0.3">
      <c r="B127" s="437"/>
      <c r="C127" s="321" t="s">
        <v>144</v>
      </c>
      <c r="D127" s="322"/>
      <c r="E127" s="322"/>
      <c r="F127" s="322"/>
      <c r="G127" s="322"/>
      <c r="H127" s="323"/>
      <c r="I127" s="52">
        <v>0</v>
      </c>
      <c r="J127" s="52">
        <v>3</v>
      </c>
      <c r="K127" s="52"/>
      <c r="L127" s="52"/>
      <c r="M127" s="52"/>
      <c r="N127" s="52"/>
      <c r="O127" s="52"/>
      <c r="P127" s="52"/>
      <c r="Q127" s="52"/>
      <c r="R127" s="52"/>
      <c r="S127" s="52"/>
      <c r="T127" s="52"/>
      <c r="U127" s="309">
        <f t="shared" si="3"/>
        <v>1.5</v>
      </c>
      <c r="V127" s="310"/>
      <c r="W127" s="309">
        <f t="shared" si="6"/>
        <v>3</v>
      </c>
      <c r="X127" s="310"/>
    </row>
    <row r="128" spans="2:24" x14ac:dyDescent="0.3">
      <c r="B128" s="437"/>
      <c r="C128" s="300" t="s">
        <v>145</v>
      </c>
      <c r="D128" s="301"/>
      <c r="E128" s="301"/>
      <c r="F128" s="301"/>
      <c r="G128" s="301"/>
      <c r="H128" s="302"/>
      <c r="I128" s="52">
        <f>SUM(I129:I132)</f>
        <v>0</v>
      </c>
      <c r="J128" s="52">
        <f>SUM(J129:J132)</f>
        <v>9</v>
      </c>
      <c r="K128" s="52"/>
      <c r="L128" s="52"/>
      <c r="M128" s="52"/>
      <c r="N128" s="52"/>
      <c r="O128" s="52"/>
      <c r="P128" s="52"/>
      <c r="Q128" s="52"/>
      <c r="R128" s="52"/>
      <c r="S128" s="52"/>
      <c r="T128" s="52"/>
      <c r="U128" s="309">
        <f t="shared" si="3"/>
        <v>4.5</v>
      </c>
      <c r="V128" s="310"/>
      <c r="W128" s="309">
        <f t="shared" si="6"/>
        <v>9</v>
      </c>
      <c r="X128" s="310"/>
    </row>
    <row r="129" spans="2:24" x14ac:dyDescent="0.3">
      <c r="B129" s="437"/>
      <c r="C129" s="321" t="s">
        <v>146</v>
      </c>
      <c r="D129" s="322"/>
      <c r="E129" s="322"/>
      <c r="F129" s="322"/>
      <c r="G129" s="322"/>
      <c r="H129" s="323"/>
      <c r="I129" s="52">
        <v>0</v>
      </c>
      <c r="J129" s="52">
        <v>1</v>
      </c>
      <c r="K129" s="52"/>
      <c r="L129" s="52"/>
      <c r="M129" s="52"/>
      <c r="N129" s="52"/>
      <c r="O129" s="52"/>
      <c r="P129" s="52"/>
      <c r="Q129" s="52"/>
      <c r="R129" s="52"/>
      <c r="S129" s="52"/>
      <c r="T129" s="52"/>
      <c r="U129" s="309">
        <f t="shared" si="3"/>
        <v>0.5</v>
      </c>
      <c r="V129" s="310"/>
      <c r="W129" s="309">
        <f t="shared" si="6"/>
        <v>1</v>
      </c>
      <c r="X129" s="310"/>
    </row>
    <row r="130" spans="2:24" x14ac:dyDescent="0.3">
      <c r="B130" s="437"/>
      <c r="C130" s="321" t="s">
        <v>147</v>
      </c>
      <c r="D130" s="322"/>
      <c r="E130" s="322"/>
      <c r="F130" s="322"/>
      <c r="G130" s="322"/>
      <c r="H130" s="323"/>
      <c r="I130" s="52">
        <v>0</v>
      </c>
      <c r="J130" s="52">
        <v>2</v>
      </c>
      <c r="K130" s="52"/>
      <c r="L130" s="52"/>
      <c r="M130" s="52"/>
      <c r="N130" s="52"/>
      <c r="O130" s="52"/>
      <c r="P130" s="52"/>
      <c r="Q130" s="52"/>
      <c r="R130" s="52"/>
      <c r="S130" s="52"/>
      <c r="T130" s="52"/>
      <c r="U130" s="309">
        <f t="shared" si="3"/>
        <v>1</v>
      </c>
      <c r="V130" s="310"/>
      <c r="W130" s="309">
        <f t="shared" si="6"/>
        <v>2</v>
      </c>
      <c r="X130" s="310"/>
    </row>
    <row r="131" spans="2:24" x14ac:dyDescent="0.3">
      <c r="B131" s="437"/>
      <c r="C131" s="321" t="s">
        <v>148</v>
      </c>
      <c r="D131" s="322"/>
      <c r="E131" s="322"/>
      <c r="F131" s="322"/>
      <c r="G131" s="322"/>
      <c r="H131" s="323"/>
      <c r="I131" s="52">
        <v>0</v>
      </c>
      <c r="J131" s="52">
        <v>3</v>
      </c>
      <c r="K131" s="52"/>
      <c r="L131" s="52"/>
      <c r="M131" s="52"/>
      <c r="N131" s="52"/>
      <c r="O131" s="52"/>
      <c r="P131" s="52"/>
      <c r="Q131" s="52"/>
      <c r="R131" s="52"/>
      <c r="S131" s="52"/>
      <c r="T131" s="52"/>
      <c r="U131" s="309">
        <f t="shared" si="3"/>
        <v>1.5</v>
      </c>
      <c r="V131" s="310"/>
      <c r="W131" s="309">
        <f t="shared" si="6"/>
        <v>3</v>
      </c>
      <c r="X131" s="310"/>
    </row>
    <row r="132" spans="2:24" x14ac:dyDescent="0.3">
      <c r="B132" s="437"/>
      <c r="C132" s="321" t="s">
        <v>149</v>
      </c>
      <c r="D132" s="322"/>
      <c r="E132" s="322"/>
      <c r="F132" s="322"/>
      <c r="G132" s="322"/>
      <c r="H132" s="323"/>
      <c r="I132" s="52">
        <v>0</v>
      </c>
      <c r="J132" s="52">
        <v>3</v>
      </c>
      <c r="K132" s="52"/>
      <c r="L132" s="52"/>
      <c r="M132" s="52"/>
      <c r="N132" s="52"/>
      <c r="O132" s="52"/>
      <c r="P132" s="52"/>
      <c r="Q132" s="52"/>
      <c r="R132" s="52"/>
      <c r="S132" s="52"/>
      <c r="T132" s="52"/>
      <c r="U132" s="309">
        <f t="shared" si="3"/>
        <v>1.5</v>
      </c>
      <c r="V132" s="310"/>
      <c r="W132" s="309">
        <f t="shared" si="6"/>
        <v>3</v>
      </c>
      <c r="X132" s="310"/>
    </row>
    <row r="133" spans="2:24" x14ac:dyDescent="0.3">
      <c r="B133" s="437"/>
      <c r="C133" s="300" t="s">
        <v>152</v>
      </c>
      <c r="D133" s="301"/>
      <c r="E133" s="301"/>
      <c r="F133" s="301"/>
      <c r="G133" s="301"/>
      <c r="H133" s="302"/>
      <c r="I133" s="52">
        <f>SUM(I134:I136)</f>
        <v>2</v>
      </c>
      <c r="J133" s="52">
        <f>SUM(J134:J136)</f>
        <v>2</v>
      </c>
      <c r="K133" s="52"/>
      <c r="L133" s="52"/>
      <c r="M133" s="52"/>
      <c r="N133" s="52"/>
      <c r="O133" s="52"/>
      <c r="P133" s="52"/>
      <c r="Q133" s="52"/>
      <c r="R133" s="52"/>
      <c r="S133" s="52"/>
      <c r="T133" s="52"/>
      <c r="U133" s="309">
        <f t="shared" si="3"/>
        <v>2</v>
      </c>
      <c r="V133" s="310"/>
      <c r="W133" s="309">
        <f t="shared" si="6"/>
        <v>4</v>
      </c>
      <c r="X133" s="310"/>
    </row>
    <row r="134" spans="2:24" x14ac:dyDescent="0.3">
      <c r="B134" s="437"/>
      <c r="C134" s="321" t="s">
        <v>137</v>
      </c>
      <c r="D134" s="322"/>
      <c r="E134" s="322"/>
      <c r="F134" s="322"/>
      <c r="G134" s="322"/>
      <c r="H134" s="323"/>
      <c r="I134" s="52">
        <v>0</v>
      </c>
      <c r="J134" s="52"/>
      <c r="K134" s="52"/>
      <c r="L134" s="52"/>
      <c r="M134" s="52"/>
      <c r="N134" s="52"/>
      <c r="O134" s="52"/>
      <c r="P134" s="52"/>
      <c r="Q134" s="52"/>
      <c r="R134" s="52"/>
      <c r="S134" s="52"/>
      <c r="T134" s="52"/>
      <c r="U134" s="309">
        <f t="shared" si="3"/>
        <v>0</v>
      </c>
      <c r="V134" s="310"/>
      <c r="W134" s="309">
        <f t="shared" si="6"/>
        <v>0</v>
      </c>
      <c r="X134" s="310"/>
    </row>
    <row r="135" spans="2:24" x14ac:dyDescent="0.3">
      <c r="B135" s="437"/>
      <c r="C135" s="321" t="s">
        <v>93</v>
      </c>
      <c r="D135" s="322"/>
      <c r="E135" s="322"/>
      <c r="F135" s="322"/>
      <c r="G135" s="322"/>
      <c r="H135" s="323"/>
      <c r="I135" s="52">
        <v>0</v>
      </c>
      <c r="J135" s="52">
        <v>1</v>
      </c>
      <c r="K135" s="52"/>
      <c r="L135" s="52"/>
      <c r="M135" s="52"/>
      <c r="N135" s="52"/>
      <c r="O135" s="52"/>
      <c r="P135" s="52"/>
      <c r="Q135" s="52"/>
      <c r="R135" s="52"/>
      <c r="S135" s="52"/>
      <c r="T135" s="52"/>
      <c r="U135" s="309">
        <f t="shared" si="3"/>
        <v>0.5</v>
      </c>
      <c r="V135" s="310"/>
      <c r="W135" s="309">
        <f t="shared" si="6"/>
        <v>1</v>
      </c>
      <c r="X135" s="310"/>
    </row>
    <row r="136" spans="2:24" x14ac:dyDescent="0.3">
      <c r="B136" s="437"/>
      <c r="C136" s="321" t="s">
        <v>124</v>
      </c>
      <c r="D136" s="322"/>
      <c r="E136" s="322"/>
      <c r="F136" s="322"/>
      <c r="G136" s="322"/>
      <c r="H136" s="323"/>
      <c r="I136" s="52">
        <v>2</v>
      </c>
      <c r="J136" s="52">
        <v>1</v>
      </c>
      <c r="K136" s="52"/>
      <c r="L136" s="52"/>
      <c r="M136" s="52"/>
      <c r="N136" s="52"/>
      <c r="O136" s="52"/>
      <c r="P136" s="52"/>
      <c r="Q136" s="52"/>
      <c r="R136" s="52"/>
      <c r="S136" s="52"/>
      <c r="T136" s="52"/>
      <c r="U136" s="309">
        <f t="shared" si="3"/>
        <v>1.5</v>
      </c>
      <c r="V136" s="310"/>
      <c r="W136" s="309">
        <f t="shared" si="6"/>
        <v>3</v>
      </c>
      <c r="X136" s="310"/>
    </row>
    <row r="137" spans="2:24" x14ac:dyDescent="0.3">
      <c r="B137" s="437"/>
      <c r="C137" s="300" t="s">
        <v>151</v>
      </c>
      <c r="D137" s="301"/>
      <c r="E137" s="301"/>
      <c r="F137" s="301"/>
      <c r="G137" s="301"/>
      <c r="H137" s="302"/>
      <c r="I137" s="52">
        <f t="shared" ref="I137:J137" si="8">SUM(I138)</f>
        <v>0</v>
      </c>
      <c r="J137" s="52">
        <f t="shared" si="8"/>
        <v>0</v>
      </c>
      <c r="K137" s="52"/>
      <c r="L137" s="52"/>
      <c r="M137" s="52"/>
      <c r="N137" s="52"/>
      <c r="O137" s="52"/>
      <c r="P137" s="52"/>
      <c r="Q137" s="52"/>
      <c r="R137" s="52"/>
      <c r="S137" s="52"/>
      <c r="T137" s="52"/>
      <c r="U137" s="309">
        <f t="shared" si="3"/>
        <v>0</v>
      </c>
      <c r="V137" s="310"/>
      <c r="W137" s="309">
        <f t="shared" si="6"/>
        <v>0</v>
      </c>
      <c r="X137" s="310"/>
    </row>
    <row r="138" spans="2:24" x14ac:dyDescent="0.3">
      <c r="B138" s="437"/>
      <c r="C138" s="321" t="s">
        <v>142</v>
      </c>
      <c r="D138" s="322"/>
      <c r="E138" s="322"/>
      <c r="F138" s="322"/>
      <c r="G138" s="322"/>
      <c r="H138" s="323"/>
      <c r="I138" s="52">
        <v>0</v>
      </c>
      <c r="J138" s="52"/>
      <c r="K138" s="52"/>
      <c r="L138" s="52"/>
      <c r="M138" s="52"/>
      <c r="N138" s="52"/>
      <c r="O138" s="52"/>
      <c r="P138" s="52"/>
      <c r="Q138" s="52"/>
      <c r="R138" s="52"/>
      <c r="S138" s="52"/>
      <c r="T138" s="52"/>
      <c r="U138" s="309">
        <f t="shared" si="3"/>
        <v>0</v>
      </c>
      <c r="V138" s="310"/>
      <c r="W138" s="309">
        <f t="shared" si="6"/>
        <v>0</v>
      </c>
      <c r="X138" s="310"/>
    </row>
    <row r="139" spans="2:24" x14ac:dyDescent="0.3">
      <c r="B139" s="437"/>
      <c r="C139" s="300" t="s">
        <v>150</v>
      </c>
      <c r="D139" s="301"/>
      <c r="E139" s="301"/>
      <c r="F139" s="301"/>
      <c r="G139" s="301"/>
      <c r="H139" s="302"/>
      <c r="I139" s="52">
        <f t="shared" ref="I139:J139" si="9">SUM(I140)</f>
        <v>0</v>
      </c>
      <c r="J139" s="52">
        <f t="shared" si="9"/>
        <v>1</v>
      </c>
      <c r="K139" s="52"/>
      <c r="L139" s="52"/>
      <c r="M139" s="52"/>
      <c r="N139" s="52"/>
      <c r="O139" s="52"/>
      <c r="P139" s="52"/>
      <c r="Q139" s="52"/>
      <c r="R139" s="52"/>
      <c r="S139" s="52"/>
      <c r="T139" s="52"/>
      <c r="U139" s="309">
        <f t="shared" si="3"/>
        <v>0.5</v>
      </c>
      <c r="V139" s="310"/>
      <c r="W139" s="309">
        <f t="shared" si="6"/>
        <v>1</v>
      </c>
      <c r="X139" s="310"/>
    </row>
    <row r="140" spans="2:24" x14ac:dyDescent="0.3">
      <c r="B140" s="437"/>
      <c r="C140" s="321" t="s">
        <v>134</v>
      </c>
      <c r="D140" s="322"/>
      <c r="E140" s="322"/>
      <c r="F140" s="322"/>
      <c r="G140" s="322"/>
      <c r="H140" s="323"/>
      <c r="I140" s="52">
        <v>0</v>
      </c>
      <c r="J140" s="52">
        <v>1</v>
      </c>
      <c r="K140" s="52"/>
      <c r="L140" s="52"/>
      <c r="M140" s="52"/>
      <c r="N140" s="52"/>
      <c r="O140" s="52"/>
      <c r="P140" s="52"/>
      <c r="Q140" s="52"/>
      <c r="R140" s="52"/>
      <c r="S140" s="52"/>
      <c r="T140" s="52"/>
      <c r="U140" s="309">
        <f t="shared" si="3"/>
        <v>0.5</v>
      </c>
      <c r="V140" s="310"/>
      <c r="W140" s="309">
        <f t="shared" si="6"/>
        <v>1</v>
      </c>
      <c r="X140" s="310"/>
    </row>
    <row r="141" spans="2:24" x14ac:dyDescent="0.3">
      <c r="B141" s="437"/>
      <c r="C141" s="300" t="s">
        <v>122</v>
      </c>
      <c r="D141" s="301"/>
      <c r="E141" s="301"/>
      <c r="F141" s="301"/>
      <c r="G141" s="301"/>
      <c r="H141" s="302"/>
      <c r="I141" s="52">
        <f>SUM(I142+I149+I155+I159+I165+I170)</f>
        <v>11</v>
      </c>
      <c r="J141" s="52">
        <v>5</v>
      </c>
      <c r="K141" s="52"/>
      <c r="L141" s="52"/>
      <c r="M141" s="52"/>
      <c r="N141" s="52"/>
      <c r="O141" s="52"/>
      <c r="P141" s="52"/>
      <c r="Q141" s="52"/>
      <c r="R141" s="52"/>
      <c r="S141" s="52"/>
      <c r="T141" s="52"/>
      <c r="U141" s="309">
        <f t="shared" si="3"/>
        <v>8</v>
      </c>
      <c r="V141" s="310"/>
      <c r="W141" s="309">
        <f t="shared" si="6"/>
        <v>16</v>
      </c>
      <c r="X141" s="310"/>
    </row>
    <row r="142" spans="2:24" x14ac:dyDescent="0.3">
      <c r="B142" s="437"/>
      <c r="C142" s="300" t="s">
        <v>153</v>
      </c>
      <c r="D142" s="301"/>
      <c r="E142" s="301"/>
      <c r="F142" s="301"/>
      <c r="G142" s="301"/>
      <c r="H142" s="302"/>
      <c r="I142" s="52">
        <f>SUM(I143:I148)</f>
        <v>5</v>
      </c>
      <c r="J142" s="52">
        <f>SUM(J143:J148)</f>
        <v>4</v>
      </c>
      <c r="K142" s="52"/>
      <c r="L142" s="52"/>
      <c r="M142" s="52"/>
      <c r="N142" s="52"/>
      <c r="O142" s="52"/>
      <c r="P142" s="52"/>
      <c r="Q142" s="52"/>
      <c r="R142" s="52"/>
      <c r="S142" s="52"/>
      <c r="T142" s="52"/>
      <c r="U142" s="309">
        <f t="shared" si="3"/>
        <v>4.5</v>
      </c>
      <c r="V142" s="310"/>
      <c r="W142" s="309">
        <f t="shared" si="6"/>
        <v>9</v>
      </c>
      <c r="X142" s="310"/>
    </row>
    <row r="143" spans="2:24" x14ac:dyDescent="0.3">
      <c r="B143" s="437"/>
      <c r="C143" s="321" t="s">
        <v>137</v>
      </c>
      <c r="D143" s="322"/>
      <c r="E143" s="322"/>
      <c r="F143" s="322"/>
      <c r="G143" s="322"/>
      <c r="H143" s="323"/>
      <c r="I143" s="52">
        <v>1</v>
      </c>
      <c r="J143" s="52">
        <v>2</v>
      </c>
      <c r="K143" s="52"/>
      <c r="L143" s="52"/>
      <c r="M143" s="52"/>
      <c r="N143" s="52"/>
      <c r="O143" s="52"/>
      <c r="P143" s="52"/>
      <c r="Q143" s="52"/>
      <c r="R143" s="52"/>
      <c r="S143" s="52"/>
      <c r="T143" s="52"/>
      <c r="U143" s="309">
        <f t="shared" si="3"/>
        <v>1.5</v>
      </c>
      <c r="V143" s="310"/>
      <c r="W143" s="309">
        <f t="shared" si="6"/>
        <v>3</v>
      </c>
      <c r="X143" s="310"/>
    </row>
    <row r="144" spans="2:24" x14ac:dyDescent="0.3">
      <c r="B144" s="437"/>
      <c r="C144" s="321" t="s">
        <v>93</v>
      </c>
      <c r="D144" s="322"/>
      <c r="E144" s="322"/>
      <c r="F144" s="322"/>
      <c r="G144" s="322"/>
      <c r="H144" s="323"/>
      <c r="I144" s="52">
        <v>1</v>
      </c>
      <c r="J144" s="52"/>
      <c r="K144" s="52"/>
      <c r="L144" s="52"/>
      <c r="M144" s="52"/>
      <c r="N144" s="52"/>
      <c r="O144" s="52"/>
      <c r="P144" s="52"/>
      <c r="Q144" s="52"/>
      <c r="R144" s="52"/>
      <c r="S144" s="52"/>
      <c r="T144" s="52"/>
      <c r="U144" s="309">
        <f t="shared" si="3"/>
        <v>1</v>
      </c>
      <c r="V144" s="310"/>
      <c r="W144" s="309">
        <f t="shared" si="6"/>
        <v>1</v>
      </c>
      <c r="X144" s="310"/>
    </row>
    <row r="145" spans="2:24" x14ac:dyDescent="0.3">
      <c r="B145" s="437"/>
      <c r="C145" s="321" t="s">
        <v>154</v>
      </c>
      <c r="D145" s="322"/>
      <c r="E145" s="322"/>
      <c r="F145" s="322"/>
      <c r="G145" s="322"/>
      <c r="H145" s="323"/>
      <c r="I145" s="52">
        <v>1</v>
      </c>
      <c r="J145" s="52"/>
      <c r="K145" s="52"/>
      <c r="L145" s="52"/>
      <c r="M145" s="52"/>
      <c r="N145" s="52"/>
      <c r="O145" s="52"/>
      <c r="P145" s="52"/>
      <c r="Q145" s="52"/>
      <c r="R145" s="52"/>
      <c r="S145" s="52"/>
      <c r="T145" s="52"/>
      <c r="U145" s="309">
        <f t="shared" si="3"/>
        <v>1</v>
      </c>
      <c r="V145" s="310"/>
      <c r="W145" s="309">
        <f t="shared" si="6"/>
        <v>1</v>
      </c>
      <c r="X145" s="310"/>
    </row>
    <row r="146" spans="2:24" x14ac:dyDescent="0.3">
      <c r="B146" s="437"/>
      <c r="C146" s="321" t="s">
        <v>94</v>
      </c>
      <c r="D146" s="322"/>
      <c r="E146" s="322"/>
      <c r="F146" s="322"/>
      <c r="G146" s="322"/>
      <c r="H146" s="323"/>
      <c r="I146" s="52">
        <v>0</v>
      </c>
      <c r="J146" s="52"/>
      <c r="K146" s="52"/>
      <c r="L146" s="52"/>
      <c r="M146" s="52"/>
      <c r="N146" s="52"/>
      <c r="O146" s="52"/>
      <c r="P146" s="52"/>
      <c r="Q146" s="52"/>
      <c r="R146" s="52"/>
      <c r="S146" s="52"/>
      <c r="T146" s="52"/>
      <c r="U146" s="309">
        <f t="shared" si="3"/>
        <v>0</v>
      </c>
      <c r="V146" s="310"/>
      <c r="W146" s="309">
        <f t="shared" si="6"/>
        <v>0</v>
      </c>
      <c r="X146" s="310"/>
    </row>
    <row r="147" spans="2:24" x14ac:dyDescent="0.3">
      <c r="B147" s="437"/>
      <c r="C147" s="321" t="s">
        <v>142</v>
      </c>
      <c r="D147" s="322"/>
      <c r="E147" s="322"/>
      <c r="F147" s="322"/>
      <c r="G147" s="322"/>
      <c r="H147" s="323"/>
      <c r="I147" s="52">
        <v>1</v>
      </c>
      <c r="J147" s="52">
        <v>2</v>
      </c>
      <c r="K147" s="52"/>
      <c r="L147" s="52"/>
      <c r="M147" s="52"/>
      <c r="N147" s="52"/>
      <c r="O147" s="52"/>
      <c r="P147" s="52"/>
      <c r="Q147" s="52"/>
      <c r="R147" s="52"/>
      <c r="S147" s="52"/>
      <c r="T147" s="52"/>
      <c r="U147" s="309">
        <f t="shared" si="3"/>
        <v>1.5</v>
      </c>
      <c r="V147" s="310"/>
      <c r="W147" s="309">
        <f t="shared" si="6"/>
        <v>3</v>
      </c>
      <c r="X147" s="310"/>
    </row>
    <row r="148" spans="2:24" x14ac:dyDescent="0.3">
      <c r="B148" s="437"/>
      <c r="C148" s="321" t="s">
        <v>144</v>
      </c>
      <c r="D148" s="322"/>
      <c r="E148" s="322"/>
      <c r="F148" s="322"/>
      <c r="G148" s="322"/>
      <c r="H148" s="323"/>
      <c r="I148" s="52">
        <v>1</v>
      </c>
      <c r="J148" s="52"/>
      <c r="K148" s="52"/>
      <c r="L148" s="52"/>
      <c r="M148" s="52"/>
      <c r="N148" s="52"/>
      <c r="O148" s="52"/>
      <c r="P148" s="52"/>
      <c r="Q148" s="52"/>
      <c r="R148" s="52"/>
      <c r="S148" s="52"/>
      <c r="T148" s="52"/>
      <c r="U148" s="309">
        <f t="shared" si="3"/>
        <v>1</v>
      </c>
      <c r="V148" s="310"/>
      <c r="W148" s="309">
        <f t="shared" si="6"/>
        <v>1</v>
      </c>
      <c r="X148" s="310"/>
    </row>
    <row r="149" spans="2:24" x14ac:dyDescent="0.3">
      <c r="B149" s="437"/>
      <c r="C149" s="300" t="s">
        <v>155</v>
      </c>
      <c r="D149" s="301"/>
      <c r="E149" s="301"/>
      <c r="F149" s="301"/>
      <c r="G149" s="301"/>
      <c r="H149" s="302"/>
      <c r="I149" s="52">
        <f>SUM(I150:I154)</f>
        <v>0</v>
      </c>
      <c r="J149" s="52">
        <f>SUM(J150:J154)</f>
        <v>0</v>
      </c>
      <c r="K149" s="52"/>
      <c r="L149" s="52"/>
      <c r="M149" s="52"/>
      <c r="N149" s="52"/>
      <c r="O149" s="52"/>
      <c r="P149" s="52"/>
      <c r="Q149" s="52"/>
      <c r="R149" s="52"/>
      <c r="S149" s="52"/>
      <c r="T149" s="52"/>
      <c r="U149" s="309">
        <f t="shared" si="3"/>
        <v>0</v>
      </c>
      <c r="V149" s="310"/>
      <c r="W149" s="309">
        <f t="shared" si="6"/>
        <v>0</v>
      </c>
      <c r="X149" s="310"/>
    </row>
    <row r="150" spans="2:24" x14ac:dyDescent="0.3">
      <c r="B150" s="437"/>
      <c r="C150" s="321" t="s">
        <v>139</v>
      </c>
      <c r="D150" s="322"/>
      <c r="E150" s="322"/>
      <c r="F150" s="322"/>
      <c r="G150" s="322"/>
      <c r="H150" s="323"/>
      <c r="I150" s="52">
        <v>0</v>
      </c>
      <c r="J150" s="52"/>
      <c r="K150" s="52"/>
      <c r="L150" s="52"/>
      <c r="M150" s="52"/>
      <c r="N150" s="52"/>
      <c r="O150" s="52"/>
      <c r="P150" s="52"/>
      <c r="Q150" s="52"/>
      <c r="R150" s="52"/>
      <c r="S150" s="52"/>
      <c r="T150" s="52"/>
      <c r="U150" s="309">
        <f t="shared" si="3"/>
        <v>0</v>
      </c>
      <c r="V150" s="310"/>
      <c r="W150" s="309">
        <f t="shared" si="6"/>
        <v>0</v>
      </c>
      <c r="X150" s="310"/>
    </row>
    <row r="151" spans="2:24" x14ac:dyDescent="0.3">
      <c r="B151" s="437"/>
      <c r="C151" s="321" t="s">
        <v>140</v>
      </c>
      <c r="D151" s="322"/>
      <c r="E151" s="322"/>
      <c r="F151" s="322"/>
      <c r="G151" s="322"/>
      <c r="H151" s="323"/>
      <c r="I151" s="52">
        <v>0</v>
      </c>
      <c r="J151" s="52"/>
      <c r="K151" s="52"/>
      <c r="L151" s="52"/>
      <c r="M151" s="52"/>
      <c r="N151" s="52"/>
      <c r="O151" s="52"/>
      <c r="P151" s="52"/>
      <c r="Q151" s="52"/>
      <c r="R151" s="52"/>
      <c r="S151" s="52"/>
      <c r="T151" s="52"/>
      <c r="U151" s="309">
        <f t="shared" si="3"/>
        <v>0</v>
      </c>
      <c r="V151" s="310"/>
      <c r="W151" s="309">
        <f t="shared" si="6"/>
        <v>0</v>
      </c>
      <c r="X151" s="310"/>
    </row>
    <row r="152" spans="2:24" x14ac:dyDescent="0.3">
      <c r="B152" s="437"/>
      <c r="C152" s="321" t="s">
        <v>125</v>
      </c>
      <c r="D152" s="322"/>
      <c r="E152" s="322"/>
      <c r="F152" s="322"/>
      <c r="G152" s="322"/>
      <c r="H152" s="323"/>
      <c r="I152" s="52">
        <v>0</v>
      </c>
      <c r="J152" s="52"/>
      <c r="K152" s="52"/>
      <c r="L152" s="52"/>
      <c r="M152" s="52"/>
      <c r="N152" s="52"/>
      <c r="O152" s="52"/>
      <c r="P152" s="52"/>
      <c r="Q152" s="52"/>
      <c r="R152" s="52"/>
      <c r="S152" s="52"/>
      <c r="T152" s="52"/>
      <c r="U152" s="309">
        <f t="shared" si="3"/>
        <v>0</v>
      </c>
      <c r="V152" s="310"/>
      <c r="W152" s="309">
        <f t="shared" si="6"/>
        <v>0</v>
      </c>
      <c r="X152" s="310"/>
    </row>
    <row r="153" spans="2:24" x14ac:dyDescent="0.3">
      <c r="B153" s="437"/>
      <c r="C153" s="321" t="s">
        <v>127</v>
      </c>
      <c r="D153" s="322"/>
      <c r="E153" s="322"/>
      <c r="F153" s="322"/>
      <c r="G153" s="322"/>
      <c r="H153" s="323"/>
      <c r="I153" s="52">
        <v>0</v>
      </c>
      <c r="J153" s="52"/>
      <c r="K153" s="52"/>
      <c r="L153" s="52"/>
      <c r="M153" s="52"/>
      <c r="N153" s="52"/>
      <c r="O153" s="52"/>
      <c r="P153" s="52"/>
      <c r="Q153" s="52"/>
      <c r="R153" s="52"/>
      <c r="S153" s="52"/>
      <c r="T153" s="52"/>
      <c r="U153" s="309">
        <f t="shared" si="3"/>
        <v>0</v>
      </c>
      <c r="V153" s="310"/>
      <c r="W153" s="309">
        <f t="shared" si="6"/>
        <v>0</v>
      </c>
      <c r="X153" s="310"/>
    </row>
    <row r="154" spans="2:24" x14ac:dyDescent="0.3">
      <c r="B154" s="437"/>
      <c r="C154" s="321" t="s">
        <v>81</v>
      </c>
      <c r="D154" s="322"/>
      <c r="E154" s="322"/>
      <c r="F154" s="322"/>
      <c r="G154" s="322"/>
      <c r="H154" s="323"/>
      <c r="I154" s="52">
        <v>0</v>
      </c>
      <c r="J154" s="52"/>
      <c r="K154" s="52"/>
      <c r="L154" s="52"/>
      <c r="M154" s="52"/>
      <c r="N154" s="52"/>
      <c r="O154" s="52"/>
      <c r="P154" s="52"/>
      <c r="Q154" s="52"/>
      <c r="R154" s="52"/>
      <c r="S154" s="52"/>
      <c r="T154" s="52"/>
      <c r="U154" s="309">
        <f t="shared" si="3"/>
        <v>0</v>
      </c>
      <c r="V154" s="310"/>
      <c r="W154" s="309">
        <f t="shared" si="6"/>
        <v>0</v>
      </c>
      <c r="X154" s="310"/>
    </row>
    <row r="155" spans="2:24" x14ac:dyDescent="0.3">
      <c r="B155" s="437"/>
      <c r="C155" s="300" t="s">
        <v>130</v>
      </c>
      <c r="D155" s="301"/>
      <c r="E155" s="301"/>
      <c r="F155" s="301"/>
      <c r="G155" s="301"/>
      <c r="H155" s="302"/>
      <c r="I155" s="52">
        <f>SUM(I156:I158)</f>
        <v>0</v>
      </c>
      <c r="J155" s="52">
        <f>SUM(J156:J158)</f>
        <v>0</v>
      </c>
      <c r="K155" s="52"/>
      <c r="L155" s="52"/>
      <c r="M155" s="52"/>
      <c r="N155" s="52"/>
      <c r="O155" s="52"/>
      <c r="P155" s="52"/>
      <c r="Q155" s="52"/>
      <c r="R155" s="52"/>
      <c r="S155" s="52"/>
      <c r="T155" s="52"/>
      <c r="U155" s="309">
        <f t="shared" ref="U155:U171" si="10">AVERAGE(I155:T155)</f>
        <v>0</v>
      </c>
      <c r="V155" s="310"/>
      <c r="W155" s="309">
        <f t="shared" si="6"/>
        <v>0</v>
      </c>
      <c r="X155" s="310"/>
    </row>
    <row r="156" spans="2:24" x14ac:dyDescent="0.3">
      <c r="B156" s="437"/>
      <c r="C156" s="321" t="s">
        <v>132</v>
      </c>
      <c r="D156" s="322"/>
      <c r="E156" s="322"/>
      <c r="F156" s="322"/>
      <c r="G156" s="322"/>
      <c r="H156" s="323"/>
      <c r="I156" s="52">
        <v>0</v>
      </c>
      <c r="J156" s="52"/>
      <c r="K156" s="52"/>
      <c r="L156" s="52"/>
      <c r="M156" s="52"/>
      <c r="N156" s="52"/>
      <c r="O156" s="52"/>
      <c r="P156" s="52"/>
      <c r="Q156" s="52"/>
      <c r="R156" s="52"/>
      <c r="S156" s="52"/>
      <c r="T156" s="52"/>
      <c r="U156" s="309">
        <f t="shared" si="10"/>
        <v>0</v>
      </c>
      <c r="V156" s="310"/>
      <c r="W156" s="309">
        <f t="shared" si="6"/>
        <v>0</v>
      </c>
      <c r="X156" s="310"/>
    </row>
    <row r="157" spans="2:24" x14ac:dyDescent="0.3">
      <c r="B157" s="437"/>
      <c r="C157" s="321" t="s">
        <v>131</v>
      </c>
      <c r="D157" s="322"/>
      <c r="E157" s="322"/>
      <c r="F157" s="322"/>
      <c r="G157" s="322"/>
      <c r="H157" s="323"/>
      <c r="I157" s="52">
        <v>0</v>
      </c>
      <c r="J157" s="52"/>
      <c r="K157" s="52"/>
      <c r="L157" s="52"/>
      <c r="M157" s="52"/>
      <c r="N157" s="52"/>
      <c r="O157" s="52"/>
      <c r="P157" s="52"/>
      <c r="Q157" s="52"/>
      <c r="R157" s="52"/>
      <c r="S157" s="52"/>
      <c r="T157" s="52"/>
      <c r="U157" s="309">
        <f t="shared" si="10"/>
        <v>0</v>
      </c>
      <c r="V157" s="310"/>
      <c r="W157" s="309">
        <f t="shared" si="6"/>
        <v>0</v>
      </c>
      <c r="X157" s="310"/>
    </row>
    <row r="158" spans="2:24" x14ac:dyDescent="0.3">
      <c r="B158" s="437"/>
      <c r="C158" s="321" t="s">
        <v>133</v>
      </c>
      <c r="D158" s="322"/>
      <c r="E158" s="322"/>
      <c r="F158" s="322"/>
      <c r="G158" s="322"/>
      <c r="H158" s="323"/>
      <c r="I158" s="52">
        <v>0</v>
      </c>
      <c r="J158" s="52"/>
      <c r="K158" s="52"/>
      <c r="L158" s="52"/>
      <c r="M158" s="52"/>
      <c r="N158" s="52"/>
      <c r="O158" s="52"/>
      <c r="P158" s="52"/>
      <c r="Q158" s="52"/>
      <c r="R158" s="52"/>
      <c r="S158" s="52"/>
      <c r="T158" s="52"/>
      <c r="U158" s="309">
        <f t="shared" si="10"/>
        <v>0</v>
      </c>
      <c r="V158" s="310"/>
      <c r="W158" s="309">
        <f t="shared" si="6"/>
        <v>0</v>
      </c>
      <c r="X158" s="310"/>
    </row>
    <row r="159" spans="2:24" x14ac:dyDescent="0.3">
      <c r="B159" s="437"/>
      <c r="C159" s="300" t="s">
        <v>156</v>
      </c>
      <c r="D159" s="301"/>
      <c r="E159" s="301"/>
      <c r="F159" s="301"/>
      <c r="G159" s="301"/>
      <c r="H159" s="302"/>
      <c r="I159" s="52">
        <f>SUM(I160:I164)</f>
        <v>0</v>
      </c>
      <c r="J159" s="52">
        <f>SUM(J160:J164)</f>
        <v>0</v>
      </c>
      <c r="K159" s="52"/>
      <c r="L159" s="52"/>
      <c r="M159" s="52"/>
      <c r="N159" s="52"/>
      <c r="O159" s="52"/>
      <c r="P159" s="52"/>
      <c r="Q159" s="52"/>
      <c r="R159" s="52"/>
      <c r="S159" s="52"/>
      <c r="T159" s="52"/>
      <c r="U159" s="309">
        <f t="shared" si="10"/>
        <v>0</v>
      </c>
      <c r="V159" s="310"/>
      <c r="W159" s="309">
        <f t="shared" si="6"/>
        <v>0</v>
      </c>
      <c r="X159" s="310"/>
    </row>
    <row r="160" spans="2:24" x14ac:dyDescent="0.3">
      <c r="B160" s="437"/>
      <c r="C160" s="321" t="s">
        <v>134</v>
      </c>
      <c r="D160" s="322"/>
      <c r="E160" s="322"/>
      <c r="F160" s="322"/>
      <c r="G160" s="322"/>
      <c r="H160" s="323"/>
      <c r="I160" s="52">
        <v>0</v>
      </c>
      <c r="J160" s="52"/>
      <c r="K160" s="52"/>
      <c r="L160" s="52"/>
      <c r="M160" s="52"/>
      <c r="N160" s="52"/>
      <c r="O160" s="52"/>
      <c r="P160" s="52"/>
      <c r="Q160" s="52"/>
      <c r="R160" s="52"/>
      <c r="S160" s="52"/>
      <c r="T160" s="52"/>
      <c r="U160" s="309">
        <f t="shared" si="10"/>
        <v>0</v>
      </c>
      <c r="V160" s="310"/>
      <c r="W160" s="309">
        <f t="shared" si="6"/>
        <v>0</v>
      </c>
      <c r="X160" s="310"/>
    </row>
    <row r="161" spans="2:24" x14ac:dyDescent="0.3">
      <c r="B161" s="437"/>
      <c r="C161" s="321" t="s">
        <v>146</v>
      </c>
      <c r="D161" s="322"/>
      <c r="E161" s="322"/>
      <c r="F161" s="322"/>
      <c r="G161" s="322"/>
      <c r="H161" s="323"/>
      <c r="I161" s="52">
        <v>0</v>
      </c>
      <c r="J161" s="52"/>
      <c r="K161" s="52"/>
      <c r="L161" s="52"/>
      <c r="M161" s="52"/>
      <c r="N161" s="52"/>
      <c r="O161" s="52"/>
      <c r="P161" s="52"/>
      <c r="Q161" s="52"/>
      <c r="R161" s="52"/>
      <c r="S161" s="52"/>
      <c r="T161" s="52"/>
      <c r="U161" s="309">
        <f t="shared" si="10"/>
        <v>0</v>
      </c>
      <c r="V161" s="310"/>
      <c r="W161" s="309">
        <f t="shared" si="6"/>
        <v>0</v>
      </c>
      <c r="X161" s="310"/>
    </row>
    <row r="162" spans="2:24" x14ac:dyDescent="0.3">
      <c r="B162" s="437"/>
      <c r="C162" s="321" t="s">
        <v>147</v>
      </c>
      <c r="D162" s="322"/>
      <c r="E162" s="322"/>
      <c r="F162" s="322"/>
      <c r="G162" s="322"/>
      <c r="H162" s="323"/>
      <c r="I162" s="52">
        <v>0</v>
      </c>
      <c r="J162" s="52"/>
      <c r="K162" s="52"/>
      <c r="L162" s="52"/>
      <c r="M162" s="52"/>
      <c r="N162" s="52"/>
      <c r="O162" s="52"/>
      <c r="P162" s="52"/>
      <c r="Q162" s="52"/>
      <c r="R162" s="52"/>
      <c r="S162" s="52"/>
      <c r="T162" s="52"/>
      <c r="U162" s="309">
        <f t="shared" si="10"/>
        <v>0</v>
      </c>
      <c r="V162" s="310"/>
      <c r="W162" s="309">
        <f t="shared" ref="W162:W171" si="11">SUM(I162:T162)</f>
        <v>0</v>
      </c>
      <c r="X162" s="310"/>
    </row>
    <row r="163" spans="2:24" x14ac:dyDescent="0.3">
      <c r="B163" s="437"/>
      <c r="C163" s="321" t="s">
        <v>148</v>
      </c>
      <c r="D163" s="322"/>
      <c r="E163" s="322"/>
      <c r="F163" s="322"/>
      <c r="G163" s="322"/>
      <c r="H163" s="323"/>
      <c r="I163" s="52">
        <v>0</v>
      </c>
      <c r="J163" s="52"/>
      <c r="K163" s="52"/>
      <c r="L163" s="52"/>
      <c r="M163" s="52"/>
      <c r="N163" s="52"/>
      <c r="O163" s="52"/>
      <c r="P163" s="52"/>
      <c r="Q163" s="52"/>
      <c r="R163" s="52"/>
      <c r="S163" s="52"/>
      <c r="T163" s="52"/>
      <c r="U163" s="309">
        <f t="shared" si="10"/>
        <v>0</v>
      </c>
      <c r="V163" s="310"/>
      <c r="W163" s="309">
        <f t="shared" si="11"/>
        <v>0</v>
      </c>
      <c r="X163" s="310"/>
    </row>
    <row r="164" spans="2:24" x14ac:dyDescent="0.3">
      <c r="B164" s="437"/>
      <c r="C164" s="321" t="s">
        <v>149</v>
      </c>
      <c r="D164" s="322"/>
      <c r="E164" s="322"/>
      <c r="F164" s="322"/>
      <c r="G164" s="322"/>
      <c r="H164" s="323"/>
      <c r="I164" s="52">
        <v>0</v>
      </c>
      <c r="J164" s="52"/>
      <c r="K164" s="52"/>
      <c r="L164" s="52"/>
      <c r="M164" s="52"/>
      <c r="N164" s="52"/>
      <c r="O164" s="52"/>
      <c r="P164" s="52"/>
      <c r="Q164" s="52"/>
      <c r="R164" s="52"/>
      <c r="S164" s="52"/>
      <c r="T164" s="52"/>
      <c r="U164" s="309">
        <f t="shared" si="10"/>
        <v>0</v>
      </c>
      <c r="V164" s="310"/>
      <c r="W164" s="309">
        <f t="shared" si="11"/>
        <v>0</v>
      </c>
      <c r="X164" s="310"/>
    </row>
    <row r="165" spans="2:24" x14ac:dyDescent="0.3">
      <c r="B165" s="437"/>
      <c r="C165" s="300" t="s">
        <v>30</v>
      </c>
      <c r="D165" s="301"/>
      <c r="E165" s="301"/>
      <c r="F165" s="301"/>
      <c r="G165" s="301"/>
      <c r="H165" s="302"/>
      <c r="I165" s="136">
        <f>SUM(I166:I169)</f>
        <v>1</v>
      </c>
      <c r="J165" s="136">
        <f>SUM(J166:J169)</f>
        <v>1</v>
      </c>
      <c r="K165" s="136"/>
      <c r="L165" s="136"/>
      <c r="M165" s="136"/>
      <c r="N165" s="136"/>
      <c r="O165" s="136"/>
      <c r="P165" s="136"/>
      <c r="Q165" s="136"/>
      <c r="R165" s="136"/>
      <c r="S165" s="136"/>
      <c r="T165" s="136"/>
      <c r="U165" s="309">
        <f t="shared" si="10"/>
        <v>1</v>
      </c>
      <c r="V165" s="310"/>
      <c r="W165" s="309">
        <f t="shared" si="11"/>
        <v>2</v>
      </c>
      <c r="X165" s="310"/>
    </row>
    <row r="166" spans="2:24" x14ac:dyDescent="0.3">
      <c r="B166" s="437"/>
      <c r="C166" s="321" t="s">
        <v>159</v>
      </c>
      <c r="D166" s="322"/>
      <c r="E166" s="322"/>
      <c r="F166" s="322"/>
      <c r="G166" s="322"/>
      <c r="H166" s="323"/>
      <c r="I166" s="136">
        <v>1</v>
      </c>
      <c r="J166" s="136"/>
      <c r="K166" s="136"/>
      <c r="L166" s="136"/>
      <c r="M166" s="136"/>
      <c r="N166" s="136"/>
      <c r="O166" s="136"/>
      <c r="P166" s="136"/>
      <c r="Q166" s="136"/>
      <c r="R166" s="136"/>
      <c r="S166" s="136"/>
      <c r="T166" s="136"/>
      <c r="U166" s="309">
        <f t="shared" si="10"/>
        <v>1</v>
      </c>
      <c r="V166" s="310"/>
      <c r="W166" s="309">
        <f t="shared" si="11"/>
        <v>1</v>
      </c>
      <c r="X166" s="310"/>
    </row>
    <row r="167" spans="2:24" x14ac:dyDescent="0.3">
      <c r="B167" s="437"/>
      <c r="C167" s="321" t="s">
        <v>158</v>
      </c>
      <c r="D167" s="322"/>
      <c r="E167" s="322"/>
      <c r="F167" s="322"/>
      <c r="G167" s="322"/>
      <c r="H167" s="323"/>
      <c r="I167" s="52">
        <v>0</v>
      </c>
      <c r="J167" s="52">
        <v>1</v>
      </c>
      <c r="K167" s="136"/>
      <c r="L167" s="136"/>
      <c r="M167" s="136"/>
      <c r="N167" s="136"/>
      <c r="O167" s="136"/>
      <c r="P167" s="136"/>
      <c r="Q167" s="136"/>
      <c r="R167" s="136"/>
      <c r="S167" s="136"/>
      <c r="T167" s="136"/>
      <c r="U167" s="309">
        <f t="shared" si="10"/>
        <v>0.5</v>
      </c>
      <c r="V167" s="310"/>
      <c r="W167" s="309">
        <f t="shared" si="11"/>
        <v>1</v>
      </c>
      <c r="X167" s="310"/>
    </row>
    <row r="168" spans="2:24" x14ac:dyDescent="0.3">
      <c r="B168" s="437"/>
      <c r="C168" s="321" t="s">
        <v>157</v>
      </c>
      <c r="D168" s="322"/>
      <c r="E168" s="322"/>
      <c r="F168" s="322"/>
      <c r="G168" s="322"/>
      <c r="H168" s="323"/>
      <c r="I168" s="52">
        <v>0</v>
      </c>
      <c r="J168" s="52"/>
      <c r="K168" s="136"/>
      <c r="L168" s="136"/>
      <c r="M168" s="136"/>
      <c r="N168" s="136"/>
      <c r="O168" s="136"/>
      <c r="P168" s="136"/>
      <c r="Q168" s="136"/>
      <c r="R168" s="136"/>
      <c r="S168" s="136"/>
      <c r="T168" s="136"/>
      <c r="U168" s="309">
        <f t="shared" si="10"/>
        <v>0</v>
      </c>
      <c r="V168" s="310"/>
      <c r="W168" s="309">
        <f t="shared" si="11"/>
        <v>0</v>
      </c>
      <c r="X168" s="310"/>
    </row>
    <row r="169" spans="2:24" x14ac:dyDescent="0.3">
      <c r="B169" s="437"/>
      <c r="C169" s="321" t="s">
        <v>160</v>
      </c>
      <c r="D169" s="322"/>
      <c r="E169" s="322"/>
      <c r="F169" s="322"/>
      <c r="G169" s="322"/>
      <c r="H169" s="323"/>
      <c r="I169" s="52">
        <v>0</v>
      </c>
      <c r="J169" s="52"/>
      <c r="K169" s="136"/>
      <c r="L169" s="136"/>
      <c r="M169" s="136"/>
      <c r="N169" s="136"/>
      <c r="O169" s="136"/>
      <c r="P169" s="136"/>
      <c r="Q169" s="136"/>
      <c r="R169" s="136"/>
      <c r="S169" s="136"/>
      <c r="T169" s="136"/>
      <c r="U169" s="309">
        <f t="shared" si="10"/>
        <v>0</v>
      </c>
      <c r="V169" s="310"/>
      <c r="W169" s="309">
        <f t="shared" si="11"/>
        <v>0</v>
      </c>
      <c r="X169" s="310"/>
    </row>
    <row r="170" spans="2:24" x14ac:dyDescent="0.3">
      <c r="B170" s="437"/>
      <c r="C170" s="300" t="s">
        <v>34</v>
      </c>
      <c r="D170" s="301"/>
      <c r="E170" s="301"/>
      <c r="F170" s="301"/>
      <c r="G170" s="301"/>
      <c r="H170" s="302"/>
      <c r="I170" s="136">
        <v>5</v>
      </c>
      <c r="J170" s="136">
        <v>11</v>
      </c>
      <c r="K170" s="136"/>
      <c r="L170" s="136"/>
      <c r="M170" s="136"/>
      <c r="N170" s="136"/>
      <c r="O170" s="136"/>
      <c r="P170" s="136"/>
      <c r="Q170" s="136"/>
      <c r="R170" s="136"/>
      <c r="S170" s="136"/>
      <c r="T170" s="136"/>
      <c r="U170" s="314">
        <f t="shared" si="10"/>
        <v>8</v>
      </c>
      <c r="V170" s="315"/>
      <c r="W170" s="314">
        <f t="shared" si="11"/>
        <v>16</v>
      </c>
      <c r="X170" s="315"/>
    </row>
    <row r="171" spans="2:24" x14ac:dyDescent="0.3">
      <c r="B171" s="437"/>
      <c r="C171" s="327" t="s">
        <v>26</v>
      </c>
      <c r="D171" s="328"/>
      <c r="E171" s="328"/>
      <c r="F171" s="328"/>
      <c r="G171" s="328"/>
      <c r="H171" s="329"/>
      <c r="I171" s="155">
        <v>3</v>
      </c>
      <c r="J171" s="155">
        <v>1</v>
      </c>
      <c r="K171" s="155"/>
      <c r="L171" s="155"/>
      <c r="M171" s="155"/>
      <c r="N171" s="155"/>
      <c r="O171" s="155"/>
      <c r="P171" s="155"/>
      <c r="Q171" s="155"/>
      <c r="R171" s="155"/>
      <c r="S171" s="155"/>
      <c r="T171" s="155"/>
      <c r="U171" s="475">
        <f t="shared" si="10"/>
        <v>2</v>
      </c>
      <c r="V171" s="476"/>
      <c r="W171" s="309">
        <f t="shared" si="11"/>
        <v>4</v>
      </c>
      <c r="X171" s="310"/>
    </row>
    <row r="172" spans="2:24" x14ac:dyDescent="0.3">
      <c r="B172" s="437"/>
      <c r="C172" s="340" t="s">
        <v>2</v>
      </c>
      <c r="D172" s="341"/>
      <c r="E172" s="341"/>
      <c r="F172" s="341"/>
      <c r="G172" s="341"/>
      <c r="H172" s="342"/>
      <c r="I172" s="159"/>
      <c r="J172" s="159"/>
      <c r="K172" s="159"/>
      <c r="L172" s="159"/>
      <c r="M172" s="159"/>
      <c r="N172" s="159"/>
      <c r="O172" s="159"/>
      <c r="P172" s="159"/>
      <c r="Q172" s="159"/>
      <c r="R172" s="159"/>
      <c r="S172" s="159"/>
      <c r="T172" s="159"/>
      <c r="U172" s="343"/>
      <c r="V172" s="344"/>
      <c r="W172" s="345"/>
      <c r="X172" s="346"/>
    </row>
    <row r="173" spans="2:24" x14ac:dyDescent="0.3">
      <c r="B173" s="437"/>
      <c r="C173" s="347" t="s">
        <v>172</v>
      </c>
      <c r="D173" s="348"/>
      <c r="E173" s="348"/>
      <c r="F173" s="348"/>
      <c r="G173" s="348"/>
      <c r="H173" s="349"/>
      <c r="I173" s="163">
        <f>I96/I79</f>
        <v>3.1801242236024843</v>
      </c>
      <c r="J173" s="163">
        <f>J96/J79</f>
        <v>3.7544910179640718</v>
      </c>
      <c r="K173" s="163"/>
      <c r="L173" s="163"/>
      <c r="M173" s="163"/>
      <c r="N173" s="163"/>
      <c r="O173" s="163"/>
      <c r="P173" s="163"/>
      <c r="Q173" s="163"/>
      <c r="R173" s="163"/>
      <c r="S173" s="163"/>
      <c r="T173" s="163"/>
      <c r="U173" s="350" t="s">
        <v>62</v>
      </c>
      <c r="V173" s="351"/>
      <c r="W173" s="350">
        <f t="shared" ref="W173:X173" si="12">W96/W79</f>
        <v>3.4725609756097562</v>
      </c>
      <c r="X173" s="351" t="e">
        <f t="shared" si="12"/>
        <v>#DIV/0!</v>
      </c>
    </row>
    <row r="174" spans="2:24" x14ac:dyDescent="0.3">
      <c r="B174" s="437"/>
      <c r="C174" s="273" t="s">
        <v>173</v>
      </c>
      <c r="D174" s="274"/>
      <c r="E174" s="274"/>
      <c r="F174" s="274"/>
      <c r="G174" s="274"/>
      <c r="H174" s="275"/>
      <c r="I174" s="167">
        <f>(I98+I101+I171)/I79</f>
        <v>0.29813664596273293</v>
      </c>
      <c r="J174" s="167">
        <f>(J98+J101+J171)/J79</f>
        <v>1.2514970059880239</v>
      </c>
      <c r="K174" s="167"/>
      <c r="L174" s="167"/>
      <c r="M174" s="167"/>
      <c r="N174" s="167"/>
      <c r="O174" s="167"/>
      <c r="P174" s="167"/>
      <c r="Q174" s="167"/>
      <c r="R174" s="167"/>
      <c r="S174" s="167"/>
      <c r="T174" s="167"/>
      <c r="U174" s="352" t="s">
        <v>62</v>
      </c>
      <c r="V174" s="353"/>
      <c r="W174" s="352">
        <f t="shared" ref="W174:X174" si="13">(W98+W101+W171)/W79</f>
        <v>0.78353658536585369</v>
      </c>
      <c r="X174" s="353" t="e">
        <f t="shared" si="13"/>
        <v>#DIV/0!</v>
      </c>
    </row>
    <row r="175" spans="2:24" x14ac:dyDescent="0.3">
      <c r="B175" s="437"/>
      <c r="C175" s="291" t="s">
        <v>8</v>
      </c>
      <c r="D175" s="292"/>
      <c r="E175" s="292"/>
      <c r="F175" s="292"/>
      <c r="G175" s="292"/>
      <c r="H175" s="293"/>
      <c r="I175" s="169">
        <f>I177/I176</f>
        <v>0</v>
      </c>
      <c r="J175" s="169">
        <f>J177/J176</f>
        <v>0</v>
      </c>
      <c r="K175" s="169"/>
      <c r="L175" s="169"/>
      <c r="M175" s="169"/>
      <c r="N175" s="169"/>
      <c r="O175" s="169"/>
      <c r="P175" s="169"/>
      <c r="Q175" s="169"/>
      <c r="R175" s="169"/>
      <c r="S175" s="169"/>
      <c r="T175" s="169"/>
      <c r="U175" s="336" t="s">
        <v>62</v>
      </c>
      <c r="V175" s="337"/>
      <c r="W175" s="338">
        <f>W177/W176</f>
        <v>0</v>
      </c>
      <c r="X175" s="339"/>
    </row>
    <row r="176" spans="2:24" x14ac:dyDescent="0.3">
      <c r="B176" s="437"/>
      <c r="C176" s="358" t="s">
        <v>20</v>
      </c>
      <c r="D176" s="359"/>
      <c r="E176" s="359"/>
      <c r="F176" s="359"/>
      <c r="G176" s="359"/>
      <c r="H176" s="360"/>
      <c r="I176" s="90">
        <f>I79</f>
        <v>161</v>
      </c>
      <c r="J176" s="90">
        <f>J79</f>
        <v>167</v>
      </c>
      <c r="K176" s="90"/>
      <c r="L176" s="90"/>
      <c r="M176" s="90"/>
      <c r="N176" s="90"/>
      <c r="O176" s="90"/>
      <c r="P176" s="90"/>
      <c r="Q176" s="90"/>
      <c r="R176" s="90"/>
      <c r="S176" s="90"/>
      <c r="T176" s="90"/>
      <c r="U176" s="361" t="s">
        <v>62</v>
      </c>
      <c r="V176" s="362"/>
      <c r="W176" s="361">
        <f>SUM(I176:T176)</f>
        <v>328</v>
      </c>
      <c r="X176" s="362"/>
    </row>
    <row r="177" spans="2:24" ht="15" thickBot="1" x14ac:dyDescent="0.35">
      <c r="B177" s="437"/>
      <c r="C177" s="358" t="s">
        <v>104</v>
      </c>
      <c r="D177" s="359"/>
      <c r="E177" s="359"/>
      <c r="F177" s="359"/>
      <c r="G177" s="359"/>
      <c r="H177" s="360"/>
      <c r="I177" s="52"/>
      <c r="J177" s="52"/>
      <c r="K177" s="52"/>
      <c r="L177" s="52"/>
      <c r="M177" s="52"/>
      <c r="N177" s="52"/>
      <c r="O177" s="52"/>
      <c r="P177" s="52"/>
      <c r="Q177" s="52"/>
      <c r="R177" s="52"/>
      <c r="S177" s="52"/>
      <c r="T177" s="52"/>
      <c r="U177" s="366" t="s">
        <v>62</v>
      </c>
      <c r="V177" s="367"/>
      <c r="W177" s="311">
        <f>SUM(I177:T177)</f>
        <v>0</v>
      </c>
      <c r="X177" s="312"/>
    </row>
    <row r="178" spans="2:24" ht="15" thickBot="1" x14ac:dyDescent="0.35">
      <c r="B178" s="288" t="s">
        <v>9</v>
      </c>
      <c r="C178" s="297" t="s">
        <v>108</v>
      </c>
      <c r="D178" s="298"/>
      <c r="E178" s="298"/>
      <c r="F178" s="298"/>
      <c r="G178" s="298"/>
      <c r="H178" s="299"/>
      <c r="I178" s="176">
        <f>I181/I180</f>
        <v>0.39694656488549618</v>
      </c>
      <c r="J178" s="176">
        <f>J181/J180</f>
        <v>0.42857142857142855</v>
      </c>
      <c r="K178" s="176"/>
      <c r="L178" s="176"/>
      <c r="M178" s="176"/>
      <c r="N178" s="176"/>
      <c r="O178" s="176"/>
      <c r="P178" s="176"/>
      <c r="Q178" s="176"/>
      <c r="R178" s="176"/>
      <c r="S178" s="176"/>
      <c r="T178" s="176"/>
      <c r="U178" s="484">
        <f t="shared" ref="U178:V178" si="14">U181/U180</f>
        <v>0.4128787878787879</v>
      </c>
      <c r="V178" s="485" t="e">
        <f t="shared" si="14"/>
        <v>#DIV/0!</v>
      </c>
      <c r="W178" s="370" t="s">
        <v>62</v>
      </c>
      <c r="X178" s="371"/>
    </row>
    <row r="179" spans="2:24" x14ac:dyDescent="0.3">
      <c r="B179" s="289"/>
      <c r="C179" s="297" t="s">
        <v>43</v>
      </c>
      <c r="D179" s="298"/>
      <c r="E179" s="298"/>
      <c r="F179" s="298"/>
      <c r="G179" s="298"/>
      <c r="H179" s="299"/>
      <c r="I179" s="236">
        <f>I182/I180</f>
        <v>0.26717557251908397</v>
      </c>
      <c r="J179" s="237">
        <f>J182/J180</f>
        <v>0.33082706766917291</v>
      </c>
      <c r="K179" s="237"/>
      <c r="L179" s="237"/>
      <c r="M179" s="237"/>
      <c r="N179" s="237"/>
      <c r="O179" s="237"/>
      <c r="P179" s="237"/>
      <c r="Q179" s="237"/>
      <c r="R179" s="237"/>
      <c r="S179" s="237"/>
      <c r="T179" s="238"/>
      <c r="U179" s="484">
        <f t="shared" ref="U179:V179" si="15">U182/U180</f>
        <v>0.29924242424242425</v>
      </c>
      <c r="V179" s="485" t="e">
        <f t="shared" si="15"/>
        <v>#DIV/0!</v>
      </c>
      <c r="W179" s="370" t="s">
        <v>62</v>
      </c>
      <c r="X179" s="371"/>
    </row>
    <row r="180" spans="2:24" x14ac:dyDescent="0.3">
      <c r="B180" s="289"/>
      <c r="C180" s="270" t="s">
        <v>118</v>
      </c>
      <c r="D180" s="271"/>
      <c r="E180" s="271"/>
      <c r="F180" s="271"/>
      <c r="G180" s="271"/>
      <c r="H180" s="272"/>
      <c r="I180" s="52">
        <v>131</v>
      </c>
      <c r="J180" s="52">
        <v>133</v>
      </c>
      <c r="K180" s="52"/>
      <c r="L180" s="52"/>
      <c r="M180" s="52"/>
      <c r="N180" s="52"/>
      <c r="O180" s="52"/>
      <c r="P180" s="52"/>
      <c r="Q180" s="52"/>
      <c r="R180" s="52"/>
      <c r="S180" s="52"/>
      <c r="T180" s="52"/>
      <c r="U180" s="361">
        <f>AVERAGE(I180:T180)</f>
        <v>132</v>
      </c>
      <c r="V180" s="362"/>
      <c r="W180" s="361" t="s">
        <v>62</v>
      </c>
      <c r="X180" s="362"/>
    </row>
    <row r="181" spans="2:24" x14ac:dyDescent="0.3">
      <c r="B181" s="289"/>
      <c r="C181" s="300" t="s">
        <v>27</v>
      </c>
      <c r="D181" s="301"/>
      <c r="E181" s="301"/>
      <c r="F181" s="301"/>
      <c r="G181" s="301"/>
      <c r="H181" s="302"/>
      <c r="I181" s="52">
        <v>52</v>
      </c>
      <c r="J181" s="52">
        <v>57</v>
      </c>
      <c r="K181" s="52"/>
      <c r="L181" s="52"/>
      <c r="M181" s="52"/>
      <c r="N181" s="52"/>
      <c r="O181" s="52"/>
      <c r="P181" s="52"/>
      <c r="Q181" s="52"/>
      <c r="R181" s="52"/>
      <c r="S181" s="52"/>
      <c r="T181" s="52"/>
      <c r="U181" s="361">
        <f>AVERAGE(I181:T181)</f>
        <v>54.5</v>
      </c>
      <c r="V181" s="362"/>
      <c r="W181" s="361" t="s">
        <v>62</v>
      </c>
      <c r="X181" s="362"/>
    </row>
    <row r="182" spans="2:24" x14ac:dyDescent="0.3">
      <c r="B182" s="289"/>
      <c r="C182" s="273" t="s">
        <v>28</v>
      </c>
      <c r="D182" s="274"/>
      <c r="E182" s="274"/>
      <c r="F182" s="274"/>
      <c r="G182" s="274"/>
      <c r="H182" s="275"/>
      <c r="I182" s="184">
        <v>35</v>
      </c>
      <c r="J182" s="184">
        <v>44</v>
      </c>
      <c r="K182" s="184"/>
      <c r="L182" s="184"/>
      <c r="M182" s="184"/>
      <c r="N182" s="184"/>
      <c r="O182" s="184"/>
      <c r="P182" s="184"/>
      <c r="Q182" s="184"/>
      <c r="R182" s="184"/>
      <c r="S182" s="184"/>
      <c r="T182" s="184"/>
      <c r="U182" s="372">
        <f>AVERAGE(I182:T182)</f>
        <v>39.5</v>
      </c>
      <c r="V182" s="373"/>
      <c r="W182" s="372" t="s">
        <v>62</v>
      </c>
      <c r="X182" s="373"/>
    </row>
    <row r="183" spans="2:24" x14ac:dyDescent="0.3">
      <c r="B183" s="289"/>
      <c r="C183" s="276" t="s">
        <v>10</v>
      </c>
      <c r="D183" s="277"/>
      <c r="E183" s="277"/>
      <c r="F183" s="277"/>
      <c r="G183" s="277"/>
      <c r="H183" s="278"/>
      <c r="I183" s="188">
        <f>I186/I185</f>
        <v>6.8702290076335881E-2</v>
      </c>
      <c r="J183" s="188">
        <f>J186/J185</f>
        <v>0.10526315789473684</v>
      </c>
      <c r="K183" s="188"/>
      <c r="L183" s="188"/>
      <c r="M183" s="188"/>
      <c r="N183" s="188"/>
      <c r="O183" s="188"/>
      <c r="P183" s="188"/>
      <c r="Q183" s="188"/>
      <c r="R183" s="188"/>
      <c r="S183" s="188"/>
      <c r="T183" s="188"/>
      <c r="U183" s="354">
        <f>U186/U185</f>
        <v>8.7121212121212127E-2</v>
      </c>
      <c r="V183" s="355"/>
      <c r="W183" s="356" t="s">
        <v>62</v>
      </c>
      <c r="X183" s="357"/>
    </row>
    <row r="184" spans="2:24" x14ac:dyDescent="0.3">
      <c r="B184" s="289"/>
      <c r="C184" s="291" t="s">
        <v>11</v>
      </c>
      <c r="D184" s="292"/>
      <c r="E184" s="292"/>
      <c r="F184" s="292"/>
      <c r="G184" s="292"/>
      <c r="H184" s="293"/>
      <c r="I184" s="192">
        <f>I187/I185</f>
        <v>0</v>
      </c>
      <c r="J184" s="192">
        <f>J187/J185</f>
        <v>7.5187969924812026E-3</v>
      </c>
      <c r="K184" s="192"/>
      <c r="L184" s="192"/>
      <c r="M184" s="192"/>
      <c r="N184" s="192"/>
      <c r="O184" s="192"/>
      <c r="P184" s="192"/>
      <c r="Q184" s="192"/>
      <c r="R184" s="192"/>
      <c r="S184" s="192"/>
      <c r="T184" s="192"/>
      <c r="U184" s="378">
        <f>U187/U185</f>
        <v>3.787878787878788E-3</v>
      </c>
      <c r="V184" s="379"/>
      <c r="W184" s="380" t="s">
        <v>62</v>
      </c>
      <c r="X184" s="381"/>
    </row>
    <row r="185" spans="2:24" x14ac:dyDescent="0.3">
      <c r="B185" s="289"/>
      <c r="C185" s="270" t="s">
        <v>118</v>
      </c>
      <c r="D185" s="271"/>
      <c r="E185" s="271"/>
      <c r="F185" s="271"/>
      <c r="G185" s="271"/>
      <c r="H185" s="272"/>
      <c r="I185" s="52">
        <v>131</v>
      </c>
      <c r="J185" s="52">
        <v>133</v>
      </c>
      <c r="K185" s="52"/>
      <c r="L185" s="52"/>
      <c r="M185" s="52"/>
      <c r="N185" s="52"/>
      <c r="O185" s="52"/>
      <c r="P185" s="52"/>
      <c r="Q185" s="52"/>
      <c r="R185" s="52"/>
      <c r="S185" s="52"/>
      <c r="T185" s="52"/>
      <c r="U185" s="311">
        <f>AVERAGE(I185:T185)</f>
        <v>132</v>
      </c>
      <c r="V185" s="312"/>
      <c r="W185" s="311" t="s">
        <v>62</v>
      </c>
      <c r="X185" s="312"/>
    </row>
    <row r="186" spans="2:24" x14ac:dyDescent="0.3">
      <c r="B186" s="289"/>
      <c r="C186" s="270" t="s">
        <v>21</v>
      </c>
      <c r="D186" s="271"/>
      <c r="E186" s="271"/>
      <c r="F186" s="271"/>
      <c r="G186" s="271"/>
      <c r="H186" s="272"/>
      <c r="I186" s="52">
        <v>9</v>
      </c>
      <c r="J186" s="52">
        <v>14</v>
      </c>
      <c r="K186" s="52"/>
      <c r="L186" s="52"/>
      <c r="M186" s="52"/>
      <c r="N186" s="52"/>
      <c r="O186" s="52"/>
      <c r="P186" s="52"/>
      <c r="Q186" s="52"/>
      <c r="R186" s="52"/>
      <c r="S186" s="52"/>
      <c r="T186" s="52"/>
      <c r="U186" s="311">
        <f>AVERAGE(I186:T186)</f>
        <v>11.5</v>
      </c>
      <c r="V186" s="312"/>
      <c r="W186" s="311" t="s">
        <v>62</v>
      </c>
      <c r="X186" s="312"/>
    </row>
    <row r="187" spans="2:24" ht="15" thickBot="1" x14ac:dyDescent="0.35">
      <c r="B187" s="290"/>
      <c r="C187" s="2" t="s">
        <v>22</v>
      </c>
      <c r="D187" s="3"/>
      <c r="E187" s="3"/>
      <c r="F187" s="3"/>
      <c r="G187" s="3"/>
      <c r="H187" s="193"/>
      <c r="I187" s="197">
        <v>0</v>
      </c>
      <c r="J187" s="197">
        <v>1</v>
      </c>
      <c r="K187" s="197"/>
      <c r="L187" s="197"/>
      <c r="M187" s="197"/>
      <c r="N187" s="197"/>
      <c r="O187" s="197"/>
      <c r="P187" s="197"/>
      <c r="Q187" s="197"/>
      <c r="R187" s="197"/>
      <c r="S187" s="197"/>
      <c r="T187" s="197"/>
      <c r="U187" s="366">
        <f>AVERAGE(I187:T187)</f>
        <v>0.5</v>
      </c>
      <c r="V187" s="367"/>
      <c r="W187" s="366" t="s">
        <v>62</v>
      </c>
      <c r="X187" s="367"/>
    </row>
    <row r="190" spans="2:24" ht="15" thickBot="1" x14ac:dyDescent="0.35"/>
    <row r="191" spans="2:24" ht="15" thickBot="1" x14ac:dyDescent="0.35">
      <c r="B191" s="279">
        <v>2025</v>
      </c>
      <c r="C191" s="280"/>
      <c r="D191" s="280"/>
      <c r="E191" s="280"/>
      <c r="F191" s="280"/>
      <c r="G191" s="280"/>
      <c r="H191" s="281"/>
      <c r="I191" s="5" t="s">
        <v>46</v>
      </c>
      <c r="J191" s="6" t="s">
        <v>47</v>
      </c>
      <c r="K191" s="6" t="s">
        <v>50</v>
      </c>
      <c r="L191" s="6" t="s">
        <v>51</v>
      </c>
      <c r="M191" s="6" t="s">
        <v>52</v>
      </c>
      <c r="N191" s="6" t="s">
        <v>53</v>
      </c>
      <c r="O191" s="6" t="s">
        <v>54</v>
      </c>
      <c r="P191" s="6" t="s">
        <v>55</v>
      </c>
      <c r="Q191" s="6" t="s">
        <v>56</v>
      </c>
      <c r="R191" s="6" t="s">
        <v>57</v>
      </c>
      <c r="S191" s="6" t="s">
        <v>58</v>
      </c>
      <c r="T191" s="6" t="s">
        <v>59</v>
      </c>
      <c r="U191" s="279" t="s">
        <v>60</v>
      </c>
      <c r="V191" s="281"/>
      <c r="W191" s="279" t="s">
        <v>61</v>
      </c>
      <c r="X191" s="281"/>
    </row>
    <row r="192" spans="2:24" ht="15" thickBot="1" x14ac:dyDescent="0.35">
      <c r="B192" s="421"/>
      <c r="C192" s="421"/>
      <c r="D192" s="421"/>
      <c r="E192" s="421"/>
      <c r="F192" s="421"/>
      <c r="G192" s="421"/>
      <c r="H192" s="421"/>
    </row>
    <row r="193" spans="2:24" x14ac:dyDescent="0.3">
      <c r="B193" s="282" t="s">
        <v>4</v>
      </c>
      <c r="C193" s="285" t="s">
        <v>12</v>
      </c>
      <c r="D193" s="286"/>
      <c r="E193" s="286"/>
      <c r="F193" s="286"/>
      <c r="G193" s="286"/>
      <c r="H193" s="287"/>
      <c r="I193" s="45"/>
      <c r="J193" s="46"/>
      <c r="K193" s="47"/>
      <c r="L193" s="47"/>
      <c r="M193" s="47"/>
      <c r="N193" s="47"/>
      <c r="O193" s="47"/>
      <c r="P193" s="47"/>
      <c r="Q193" s="47"/>
      <c r="R193" s="48"/>
      <c r="S193" s="48"/>
      <c r="T193" s="48"/>
      <c r="U193" s="422"/>
      <c r="V193" s="423"/>
      <c r="W193" s="422"/>
      <c r="X193" s="423"/>
    </row>
    <row r="194" spans="2:24" x14ac:dyDescent="0.3">
      <c r="B194" s="283"/>
      <c r="C194" s="270" t="s">
        <v>48</v>
      </c>
      <c r="D194" s="271"/>
      <c r="E194" s="271"/>
      <c r="F194" s="271"/>
      <c r="G194" s="271"/>
      <c r="H194" s="272"/>
      <c r="I194" s="49"/>
      <c r="J194" s="50"/>
      <c r="K194" s="51"/>
      <c r="L194" s="51"/>
      <c r="M194" s="51"/>
      <c r="N194" s="51"/>
      <c r="O194" s="51"/>
      <c r="P194" s="51"/>
      <c r="Q194" s="51"/>
      <c r="R194" s="52">
        <v>1357</v>
      </c>
      <c r="S194" s="52">
        <v>1727</v>
      </c>
      <c r="T194" s="52">
        <v>1371</v>
      </c>
      <c r="U194" s="311">
        <f t="shared" ref="U194:U206" si="16">AVERAGE(I194:T194)</f>
        <v>1485</v>
      </c>
      <c r="V194" s="312"/>
      <c r="W194" s="361">
        <f t="shared" ref="W194:W206" si="17">SUM(I194:T194)</f>
        <v>4455</v>
      </c>
      <c r="X194" s="362"/>
    </row>
    <row r="195" spans="2:24" x14ac:dyDescent="0.3">
      <c r="B195" s="283"/>
      <c r="C195" s="270" t="s">
        <v>117</v>
      </c>
      <c r="D195" s="271"/>
      <c r="E195" s="271"/>
      <c r="F195" s="271"/>
      <c r="G195" s="271"/>
      <c r="H195" s="272"/>
      <c r="I195" s="49"/>
      <c r="J195" s="50"/>
      <c r="K195" s="51"/>
      <c r="L195" s="51"/>
      <c r="M195" s="51"/>
      <c r="N195" s="51"/>
      <c r="O195" s="51"/>
      <c r="P195" s="51"/>
      <c r="Q195" s="51"/>
      <c r="R195" s="52">
        <v>37</v>
      </c>
      <c r="S195" s="52">
        <v>137</v>
      </c>
      <c r="T195" s="52">
        <v>93</v>
      </c>
      <c r="U195" s="311">
        <f t="shared" si="16"/>
        <v>89</v>
      </c>
      <c r="V195" s="312"/>
      <c r="W195" s="311">
        <f t="shared" si="17"/>
        <v>267</v>
      </c>
      <c r="X195" s="312"/>
    </row>
    <row r="196" spans="2:24" x14ac:dyDescent="0.3">
      <c r="B196" s="283"/>
      <c r="C196" s="425" t="s">
        <v>0</v>
      </c>
      <c r="D196" s="426"/>
      <c r="E196" s="426"/>
      <c r="F196" s="426"/>
      <c r="G196" s="426"/>
      <c r="H196" s="427"/>
      <c r="I196" s="53"/>
      <c r="J196" s="54"/>
      <c r="K196" s="55"/>
      <c r="L196" s="55"/>
      <c r="M196" s="55"/>
      <c r="N196" s="55"/>
      <c r="O196" s="55"/>
      <c r="P196" s="55"/>
      <c r="Q196" s="55"/>
      <c r="R196" s="56"/>
      <c r="S196" s="56"/>
      <c r="T196" s="56"/>
      <c r="U196" s="428"/>
      <c r="V196" s="420"/>
      <c r="W196" s="428"/>
      <c r="X196" s="420"/>
    </row>
    <row r="197" spans="2:24" x14ac:dyDescent="0.3">
      <c r="B197" s="283"/>
      <c r="C197" s="318" t="s">
        <v>23</v>
      </c>
      <c r="D197" s="319"/>
      <c r="E197" s="319"/>
      <c r="F197" s="319"/>
      <c r="G197" s="319"/>
      <c r="H197" s="320"/>
      <c r="I197" s="226"/>
      <c r="J197" s="227"/>
      <c r="K197" s="228"/>
      <c r="L197" s="228"/>
      <c r="M197" s="228"/>
      <c r="N197" s="228"/>
      <c r="O197" s="228"/>
      <c r="P197" s="228"/>
      <c r="Q197" s="228"/>
      <c r="R197" s="219">
        <v>981</v>
      </c>
      <c r="S197" s="219">
        <v>1133</v>
      </c>
      <c r="T197" s="219">
        <v>940</v>
      </c>
      <c r="U197" s="461">
        <f>AVERAGE(I197:T197)</f>
        <v>1018</v>
      </c>
      <c r="V197" s="462"/>
      <c r="W197" s="456">
        <f>SUM(I197:T197)</f>
        <v>3054</v>
      </c>
      <c r="X197" s="457"/>
    </row>
    <row r="198" spans="2:24" x14ac:dyDescent="0.3">
      <c r="B198" s="283"/>
      <c r="C198" s="458" t="s">
        <v>170</v>
      </c>
      <c r="D198" s="459"/>
      <c r="E198" s="459"/>
      <c r="F198" s="459"/>
      <c r="G198" s="459"/>
      <c r="H198" s="460"/>
      <c r="I198" s="240"/>
      <c r="J198" s="241"/>
      <c r="K198" s="242"/>
      <c r="L198" s="242"/>
      <c r="M198" s="242"/>
      <c r="N198" s="242"/>
      <c r="O198" s="242"/>
      <c r="P198" s="242"/>
      <c r="Q198" s="242"/>
      <c r="R198" s="234">
        <v>23</v>
      </c>
      <c r="S198" s="234">
        <v>138</v>
      </c>
      <c r="T198" s="235">
        <v>92</v>
      </c>
      <c r="U198" s="461">
        <f t="shared" si="16"/>
        <v>84.333333333333329</v>
      </c>
      <c r="V198" s="462"/>
      <c r="W198" s="456">
        <f>SUM(I198:T198)</f>
        <v>253</v>
      </c>
      <c r="X198" s="457"/>
    </row>
    <row r="199" spans="2:24" x14ac:dyDescent="0.3">
      <c r="B199" s="283"/>
      <c r="C199" s="270" t="s">
        <v>13</v>
      </c>
      <c r="D199" s="271"/>
      <c r="E199" s="271"/>
      <c r="F199" s="271"/>
      <c r="G199" s="271"/>
      <c r="H199" s="272"/>
      <c r="I199" s="49"/>
      <c r="J199" s="50"/>
      <c r="K199" s="225"/>
      <c r="L199" s="225"/>
      <c r="M199" s="225"/>
      <c r="N199" s="225"/>
      <c r="O199" s="225"/>
      <c r="P199" s="225"/>
      <c r="Q199" s="225"/>
      <c r="R199" s="221">
        <f>R198-R200</f>
        <v>13</v>
      </c>
      <c r="S199" s="221">
        <f>S198-S200</f>
        <v>87</v>
      </c>
      <c r="T199" s="221">
        <f>T198-T200</f>
        <v>48</v>
      </c>
      <c r="U199" s="311">
        <f t="shared" si="16"/>
        <v>49.333333333333336</v>
      </c>
      <c r="V199" s="312"/>
      <c r="W199" s="361">
        <f>W198-W200</f>
        <v>148</v>
      </c>
      <c r="X199" s="362"/>
    </row>
    <row r="200" spans="2:24" x14ac:dyDescent="0.3">
      <c r="B200" s="283"/>
      <c r="C200" s="270" t="s">
        <v>14</v>
      </c>
      <c r="D200" s="271"/>
      <c r="E200" s="271"/>
      <c r="F200" s="271"/>
      <c r="G200" s="271"/>
      <c r="H200" s="272"/>
      <c r="I200" s="49"/>
      <c r="J200" s="50"/>
      <c r="K200" s="51"/>
      <c r="L200" s="51"/>
      <c r="M200" s="51"/>
      <c r="N200" s="51"/>
      <c r="O200" s="51"/>
      <c r="P200" s="51"/>
      <c r="Q200" s="51"/>
      <c r="R200" s="52">
        <v>10</v>
      </c>
      <c r="S200" s="52">
        <v>51</v>
      </c>
      <c r="T200" s="52">
        <v>44</v>
      </c>
      <c r="U200" s="311">
        <f t="shared" si="16"/>
        <v>35</v>
      </c>
      <c r="V200" s="312"/>
      <c r="W200" s="309">
        <f>SUM(I200:T200)</f>
        <v>105</v>
      </c>
      <c r="X200" s="310"/>
    </row>
    <row r="201" spans="2:24" x14ac:dyDescent="0.3">
      <c r="B201" s="283"/>
      <c r="C201" s="300" t="s">
        <v>5</v>
      </c>
      <c r="D201" s="301"/>
      <c r="E201" s="301"/>
      <c r="F201" s="301"/>
      <c r="G201" s="301"/>
      <c r="H201" s="302"/>
      <c r="I201" s="133"/>
      <c r="J201" s="134"/>
      <c r="K201" s="135"/>
      <c r="L201" s="135"/>
      <c r="M201" s="135"/>
      <c r="N201" s="135"/>
      <c r="O201" s="135"/>
      <c r="P201" s="135"/>
      <c r="Q201" s="135"/>
      <c r="R201" s="136">
        <v>1</v>
      </c>
      <c r="S201" s="136">
        <v>4</v>
      </c>
      <c r="T201" s="136">
        <v>3</v>
      </c>
      <c r="U201" s="311">
        <f t="shared" si="16"/>
        <v>2.6666666666666665</v>
      </c>
      <c r="V201" s="312"/>
      <c r="W201" s="309">
        <f>SUM(I201:T201)</f>
        <v>8</v>
      </c>
      <c r="X201" s="310"/>
    </row>
    <row r="202" spans="2:24" x14ac:dyDescent="0.3">
      <c r="B202" s="283"/>
      <c r="C202" s="363" t="s">
        <v>49</v>
      </c>
      <c r="D202" s="364"/>
      <c r="E202" s="364"/>
      <c r="F202" s="364"/>
      <c r="G202" s="364"/>
      <c r="H202" s="365"/>
      <c r="I202" s="137"/>
      <c r="J202" s="138"/>
      <c r="K202" s="139"/>
      <c r="L202" s="139"/>
      <c r="M202" s="139"/>
      <c r="N202" s="139"/>
      <c r="O202" s="139"/>
      <c r="P202" s="139"/>
      <c r="Q202" s="139"/>
      <c r="R202" s="140">
        <f>R198-R199-R201</f>
        <v>9</v>
      </c>
      <c r="S202" s="140">
        <f>S198-S199-S201</f>
        <v>47</v>
      </c>
      <c r="T202" s="140">
        <f>T198-T199-T201</f>
        <v>41</v>
      </c>
      <c r="U202" s="390">
        <f t="shared" si="16"/>
        <v>32.333333333333336</v>
      </c>
      <c r="V202" s="391"/>
      <c r="W202" s="445">
        <f>SUM(I202:T202)</f>
        <v>97</v>
      </c>
      <c r="X202" s="446"/>
    </row>
    <row r="203" spans="2:24" x14ac:dyDescent="0.3">
      <c r="B203" s="283"/>
      <c r="C203" s="411" t="s">
        <v>107</v>
      </c>
      <c r="D203" s="412"/>
      <c r="E203" s="412"/>
      <c r="F203" s="412"/>
      <c r="G203" s="412"/>
      <c r="H203" s="413"/>
      <c r="I203" s="79"/>
      <c r="J203" s="80"/>
      <c r="K203" s="81"/>
      <c r="L203" s="81"/>
      <c r="M203" s="81"/>
      <c r="N203" s="81"/>
      <c r="O203" s="81"/>
      <c r="P203" s="81"/>
      <c r="Q203" s="81"/>
      <c r="R203" s="82">
        <v>22</v>
      </c>
      <c r="S203" s="82">
        <v>94</v>
      </c>
      <c r="T203" s="82">
        <v>46</v>
      </c>
      <c r="U203" s="414">
        <f t="shared" si="16"/>
        <v>54</v>
      </c>
      <c r="V203" s="415"/>
      <c r="W203" s="414">
        <f>SUM(I203:T203)</f>
        <v>162</v>
      </c>
      <c r="X203" s="415"/>
    </row>
    <row r="204" spans="2:24" x14ac:dyDescent="0.3">
      <c r="B204" s="283"/>
      <c r="C204" s="395" t="s">
        <v>1</v>
      </c>
      <c r="D204" s="396"/>
      <c r="E204" s="396"/>
      <c r="F204" s="396"/>
      <c r="G204" s="396"/>
      <c r="H204" s="397"/>
      <c r="I204" s="83"/>
      <c r="J204" s="84"/>
      <c r="K204" s="85"/>
      <c r="L204" s="85"/>
      <c r="M204" s="85"/>
      <c r="N204" s="85"/>
      <c r="O204" s="85"/>
      <c r="P204" s="85"/>
      <c r="Q204" s="85"/>
      <c r="R204" s="86"/>
      <c r="S204" s="86"/>
      <c r="T204" s="86"/>
      <c r="U204" s="417"/>
      <c r="V204" s="418"/>
      <c r="W204" s="417"/>
      <c r="X204" s="418"/>
    </row>
    <row r="205" spans="2:24" x14ac:dyDescent="0.3">
      <c r="B205" s="283"/>
      <c r="C205" s="347" t="s">
        <v>23</v>
      </c>
      <c r="D205" s="348"/>
      <c r="E205" s="348"/>
      <c r="F205" s="348"/>
      <c r="G205" s="348"/>
      <c r="H205" s="349"/>
      <c r="I205" s="87"/>
      <c r="J205" s="88"/>
      <c r="K205" s="89"/>
      <c r="L205" s="89"/>
      <c r="M205" s="89"/>
      <c r="N205" s="89"/>
      <c r="O205" s="89"/>
      <c r="P205" s="89"/>
      <c r="Q205" s="89"/>
      <c r="R205" s="90">
        <v>439</v>
      </c>
      <c r="S205" s="90">
        <v>480</v>
      </c>
      <c r="T205" s="90">
        <v>469</v>
      </c>
      <c r="U205" s="361">
        <f t="shared" si="16"/>
        <v>462.66666666666669</v>
      </c>
      <c r="V205" s="362"/>
      <c r="W205" s="361">
        <f t="shared" si="17"/>
        <v>1388</v>
      </c>
      <c r="X205" s="362"/>
    </row>
    <row r="206" spans="2:24" x14ac:dyDescent="0.3">
      <c r="B206" s="283"/>
      <c r="C206" s="270" t="s">
        <v>118</v>
      </c>
      <c r="D206" s="271"/>
      <c r="E206" s="271"/>
      <c r="F206" s="271"/>
      <c r="G206" s="271"/>
      <c r="H206" s="272"/>
      <c r="I206" s="49"/>
      <c r="J206" s="50"/>
      <c r="K206" s="51"/>
      <c r="L206" s="51"/>
      <c r="M206" s="51"/>
      <c r="N206" s="51"/>
      <c r="O206" s="51"/>
      <c r="P206" s="51"/>
      <c r="Q206" s="51"/>
      <c r="R206" s="52">
        <v>8</v>
      </c>
      <c r="S206" s="52">
        <v>68</v>
      </c>
      <c r="T206" s="52">
        <v>46</v>
      </c>
      <c r="U206" s="311">
        <f t="shared" si="16"/>
        <v>40.666666666666664</v>
      </c>
      <c r="V206" s="312"/>
      <c r="W206" s="311">
        <f t="shared" si="17"/>
        <v>122</v>
      </c>
      <c r="X206" s="312"/>
    </row>
    <row r="207" spans="2:24" x14ac:dyDescent="0.3">
      <c r="B207" s="283"/>
      <c r="C207" s="306" t="s">
        <v>6</v>
      </c>
      <c r="D207" s="307"/>
      <c r="E207" s="307"/>
      <c r="F207" s="307"/>
      <c r="G207" s="307"/>
      <c r="H207" s="308"/>
      <c r="I207" s="91"/>
      <c r="J207" s="92"/>
      <c r="K207" s="93"/>
      <c r="L207" s="93"/>
      <c r="M207" s="93"/>
      <c r="N207" s="93"/>
      <c r="O207" s="93"/>
      <c r="P207" s="93"/>
      <c r="Q207" s="93"/>
      <c r="R207" s="94"/>
      <c r="S207" s="94"/>
      <c r="T207" s="94"/>
      <c r="U207" s="404"/>
      <c r="V207" s="405"/>
      <c r="W207" s="463"/>
      <c r="X207" s="407"/>
    </row>
    <row r="208" spans="2:24" x14ac:dyDescent="0.3">
      <c r="B208" s="283"/>
      <c r="C208" s="347" t="s">
        <v>23</v>
      </c>
      <c r="D208" s="348"/>
      <c r="E208" s="348"/>
      <c r="F208" s="348"/>
      <c r="G208" s="348"/>
      <c r="H208" s="349"/>
      <c r="I208" s="95"/>
      <c r="J208" s="96"/>
      <c r="K208" s="97"/>
      <c r="L208" s="97"/>
      <c r="M208" s="97"/>
      <c r="N208" s="97"/>
      <c r="O208" s="97"/>
      <c r="P208" s="97"/>
      <c r="Q208" s="97"/>
      <c r="R208" s="98">
        <f>R194/R197</f>
        <v>1.3832823649337411</v>
      </c>
      <c r="S208" s="98">
        <f>S194/S197</f>
        <v>1.5242718446601942</v>
      </c>
      <c r="T208" s="98">
        <f>T194/T197</f>
        <v>1.4585106382978723</v>
      </c>
      <c r="U208" s="361" t="s">
        <v>62</v>
      </c>
      <c r="V208" s="362"/>
      <c r="W208" s="350">
        <f>W194/W197</f>
        <v>1.4587426326129667</v>
      </c>
      <c r="X208" s="351"/>
    </row>
    <row r="209" spans="2:24" x14ac:dyDescent="0.3">
      <c r="B209" s="283"/>
      <c r="C209" s="270" t="s">
        <v>171</v>
      </c>
      <c r="D209" s="271"/>
      <c r="E209" s="271"/>
      <c r="F209" s="271"/>
      <c r="G209" s="271"/>
      <c r="H209" s="272"/>
      <c r="I209" s="95"/>
      <c r="J209" s="96"/>
      <c r="K209" s="99"/>
      <c r="L209" s="99"/>
      <c r="M209" s="99"/>
      <c r="N209" s="99"/>
      <c r="O209" s="99"/>
      <c r="P209" s="99"/>
      <c r="Q209" s="99"/>
      <c r="R209" s="100">
        <f t="shared" ref="R209:T209" si="18">R195/R198</f>
        <v>1.6086956521739131</v>
      </c>
      <c r="S209" s="100">
        <f t="shared" si="18"/>
        <v>0.99275362318840576</v>
      </c>
      <c r="T209" s="100">
        <f t="shared" si="18"/>
        <v>1.0108695652173914</v>
      </c>
      <c r="U209" s="311" t="s">
        <v>62</v>
      </c>
      <c r="V209" s="312"/>
      <c r="W209" s="352">
        <f>W195/W198</f>
        <v>1.0553359683794465</v>
      </c>
      <c r="X209" s="353"/>
    </row>
    <row r="210" spans="2:24" x14ac:dyDescent="0.3">
      <c r="B210" s="283"/>
      <c r="C210" s="468" t="s">
        <v>106</v>
      </c>
      <c r="D210" s="469"/>
      <c r="E210" s="469"/>
      <c r="F210" s="469"/>
      <c r="G210" s="469"/>
      <c r="H210" s="470"/>
      <c r="I210" s="101"/>
      <c r="J210" s="102"/>
      <c r="K210" s="103"/>
      <c r="L210" s="103"/>
      <c r="M210" s="103"/>
      <c r="N210" s="103"/>
      <c r="O210" s="103"/>
      <c r="P210" s="103"/>
      <c r="Q210" s="103"/>
      <c r="R210" s="230">
        <f>R203/R198</f>
        <v>0.95652173913043481</v>
      </c>
      <c r="S210" s="230">
        <f>S203/S198</f>
        <v>0.6811594202898551</v>
      </c>
      <c r="T210" s="230">
        <f>T203/T198</f>
        <v>0.5</v>
      </c>
      <c r="U210" s="433" t="s">
        <v>62</v>
      </c>
      <c r="V210" s="403"/>
      <c r="W210" s="217">
        <f t="shared" ref="W210:X210" si="19">W203/W198</f>
        <v>0.64031620553359681</v>
      </c>
      <c r="X210" s="218" t="e">
        <f t="shared" si="19"/>
        <v>#DIV/0!</v>
      </c>
    </row>
    <row r="211" spans="2:24" x14ac:dyDescent="0.3">
      <c r="B211" s="283"/>
      <c r="C211" s="291" t="s">
        <v>3</v>
      </c>
      <c r="D211" s="292"/>
      <c r="E211" s="292"/>
      <c r="F211" s="292"/>
      <c r="G211" s="292"/>
      <c r="H211" s="293"/>
      <c r="I211" s="105"/>
      <c r="J211" s="106"/>
      <c r="K211" s="107"/>
      <c r="L211" s="107"/>
      <c r="M211" s="107"/>
      <c r="N211" s="107"/>
      <c r="O211" s="107"/>
      <c r="P211" s="107"/>
      <c r="Q211" s="107"/>
      <c r="R211" s="201"/>
      <c r="S211" s="201"/>
      <c r="T211" s="201"/>
      <c r="U211" s="380"/>
      <c r="V211" s="381"/>
      <c r="W211" s="464"/>
      <c r="X211" s="465"/>
    </row>
    <row r="212" spans="2:24" x14ac:dyDescent="0.3">
      <c r="B212" s="283"/>
      <c r="C212" s="347" t="s">
        <v>23</v>
      </c>
      <c r="D212" s="348"/>
      <c r="E212" s="348"/>
      <c r="F212" s="348"/>
      <c r="G212" s="348"/>
      <c r="H212" s="349"/>
      <c r="I212" s="109"/>
      <c r="J212" s="110"/>
      <c r="K212" s="111"/>
      <c r="L212" s="111"/>
      <c r="M212" s="111"/>
      <c r="N212" s="111"/>
      <c r="O212" s="111"/>
      <c r="P212" s="111"/>
      <c r="Q212" s="111"/>
      <c r="R212" s="112">
        <f t="shared" ref="R212:T213" si="20">R205/R197</f>
        <v>0.44750254841997961</v>
      </c>
      <c r="S212" s="112">
        <f t="shared" si="20"/>
        <v>0.42365401588702561</v>
      </c>
      <c r="T212" s="112">
        <f t="shared" si="20"/>
        <v>0.49893617021276598</v>
      </c>
      <c r="U212" s="361" t="s">
        <v>62</v>
      </c>
      <c r="V212" s="362"/>
      <c r="W212" s="466">
        <f>W205/W197</f>
        <v>0.45448592010478062</v>
      </c>
      <c r="X212" s="467"/>
    </row>
    <row r="213" spans="2:24" ht="15" thickBot="1" x14ac:dyDescent="0.35">
      <c r="B213" s="284"/>
      <c r="C213" s="294" t="s">
        <v>118</v>
      </c>
      <c r="D213" s="295"/>
      <c r="E213" s="295"/>
      <c r="F213" s="295"/>
      <c r="G213" s="295"/>
      <c r="H213" s="296"/>
      <c r="I213" s="113"/>
      <c r="J213" s="114"/>
      <c r="K213" s="115"/>
      <c r="L213" s="115"/>
      <c r="M213" s="115"/>
      <c r="N213" s="115"/>
      <c r="O213" s="115"/>
      <c r="P213" s="115"/>
      <c r="Q213" s="115"/>
      <c r="R213" s="116">
        <f t="shared" si="20"/>
        <v>0.34782608695652173</v>
      </c>
      <c r="S213" s="116">
        <f t="shared" si="20"/>
        <v>0.49275362318840582</v>
      </c>
      <c r="T213" s="116">
        <f t="shared" si="20"/>
        <v>0.5</v>
      </c>
      <c r="U213" s="366" t="s">
        <v>62</v>
      </c>
      <c r="V213" s="367"/>
      <c r="W213" s="471">
        <f>W206/W198</f>
        <v>0.48221343873517786</v>
      </c>
      <c r="X213" s="472"/>
    </row>
    <row r="214" spans="2:24" x14ac:dyDescent="0.3">
      <c r="B214" s="436" t="s">
        <v>7</v>
      </c>
      <c r="C214" s="303" t="s">
        <v>15</v>
      </c>
      <c r="D214" s="304"/>
      <c r="E214" s="304"/>
      <c r="F214" s="304"/>
      <c r="G214" s="304"/>
      <c r="H214" s="305"/>
      <c r="I214" s="117"/>
      <c r="J214" s="118"/>
      <c r="K214" s="119"/>
      <c r="L214" s="119"/>
      <c r="M214" s="119"/>
      <c r="N214" s="119"/>
      <c r="O214" s="119"/>
      <c r="P214" s="119"/>
      <c r="Q214" s="119"/>
      <c r="R214" s="120">
        <v>252</v>
      </c>
      <c r="S214" s="120">
        <v>122</v>
      </c>
      <c r="T214" s="120">
        <v>159</v>
      </c>
      <c r="U214" s="400">
        <f t="shared" ref="U214:U233" si="21">AVERAGE(I214:T214)</f>
        <v>177.66666666666666</v>
      </c>
      <c r="V214" s="401"/>
      <c r="W214" s="400" t="s">
        <v>62</v>
      </c>
      <c r="X214" s="401"/>
    </row>
    <row r="215" spans="2:24" x14ac:dyDescent="0.3">
      <c r="B215" s="437"/>
      <c r="C215" s="395" t="s">
        <v>119</v>
      </c>
      <c r="D215" s="396"/>
      <c r="E215" s="396"/>
      <c r="F215" s="396"/>
      <c r="G215" s="396"/>
      <c r="H215" s="397"/>
      <c r="I215" s="121"/>
      <c r="J215" s="122"/>
      <c r="K215" s="123"/>
      <c r="L215" s="123"/>
      <c r="M215" s="123"/>
      <c r="N215" s="123"/>
      <c r="O215" s="123"/>
      <c r="P215" s="123"/>
      <c r="Q215" s="123"/>
      <c r="R215" s="124">
        <v>125</v>
      </c>
      <c r="S215" s="124">
        <v>382</v>
      </c>
      <c r="T215" s="124">
        <v>267</v>
      </c>
      <c r="U215" s="398">
        <f t="shared" si="21"/>
        <v>258</v>
      </c>
      <c r="V215" s="399"/>
      <c r="W215" s="398">
        <f t="shared" ref="W215:W219" si="22">SUM(I215:T215)</f>
        <v>774</v>
      </c>
      <c r="X215" s="399"/>
    </row>
    <row r="216" spans="2:24" x14ac:dyDescent="0.3">
      <c r="B216" s="437"/>
      <c r="C216" s="387" t="s">
        <v>17</v>
      </c>
      <c r="D216" s="388"/>
      <c r="E216" s="388"/>
      <c r="F216" s="388"/>
      <c r="G216" s="388"/>
      <c r="H216" s="389"/>
      <c r="I216" s="125"/>
      <c r="J216" s="126"/>
      <c r="K216" s="127"/>
      <c r="L216" s="127"/>
      <c r="M216" s="127"/>
      <c r="N216" s="127"/>
      <c r="O216" s="127"/>
      <c r="P216" s="127"/>
      <c r="Q216" s="127"/>
      <c r="R216" s="128">
        <v>1</v>
      </c>
      <c r="S216" s="128">
        <v>33</v>
      </c>
      <c r="T216" s="128">
        <v>22</v>
      </c>
      <c r="U216" s="390">
        <f t="shared" si="21"/>
        <v>18.666666666666668</v>
      </c>
      <c r="V216" s="391"/>
      <c r="W216" s="382">
        <f t="shared" si="22"/>
        <v>56</v>
      </c>
      <c r="X216" s="383"/>
    </row>
    <row r="217" spans="2:24" x14ac:dyDescent="0.3">
      <c r="B217" s="437"/>
      <c r="C217" s="438" t="s">
        <v>18</v>
      </c>
      <c r="D217" s="439"/>
      <c r="E217" s="439"/>
      <c r="F217" s="439"/>
      <c r="G217" s="439"/>
      <c r="H217" s="440"/>
      <c r="I217" s="129"/>
      <c r="J217" s="130"/>
      <c r="K217" s="131"/>
      <c r="L217" s="131"/>
      <c r="M217" s="131"/>
      <c r="N217" s="131"/>
      <c r="O217" s="131"/>
      <c r="P217" s="131"/>
      <c r="Q217" s="131"/>
      <c r="R217" s="132">
        <f>SUM(R218:R219)</f>
        <v>0</v>
      </c>
      <c r="S217" s="132">
        <f>SUM(S218:S219)</f>
        <v>72</v>
      </c>
      <c r="T217" s="132">
        <f>SUM(T218:T219)</f>
        <v>37</v>
      </c>
      <c r="U217" s="434">
        <f t="shared" si="21"/>
        <v>36.333333333333336</v>
      </c>
      <c r="V217" s="435"/>
      <c r="W217" s="434">
        <f t="shared" si="22"/>
        <v>109</v>
      </c>
      <c r="X217" s="435"/>
    </row>
    <row r="218" spans="2:24" x14ac:dyDescent="0.3">
      <c r="B218" s="437"/>
      <c r="C218" s="300" t="s">
        <v>122</v>
      </c>
      <c r="D218" s="301"/>
      <c r="E218" s="301"/>
      <c r="F218" s="301"/>
      <c r="G218" s="301"/>
      <c r="H218" s="302"/>
      <c r="I218" s="133"/>
      <c r="J218" s="134"/>
      <c r="K218" s="135"/>
      <c r="L218" s="135"/>
      <c r="M218" s="135"/>
      <c r="N218" s="135"/>
      <c r="O218" s="135"/>
      <c r="P218" s="135"/>
      <c r="Q218" s="135"/>
      <c r="R218" s="136">
        <v>0</v>
      </c>
      <c r="S218" s="136">
        <v>55</v>
      </c>
      <c r="T218" s="136">
        <v>33</v>
      </c>
      <c r="U218" s="309">
        <f t="shared" si="21"/>
        <v>29.333333333333332</v>
      </c>
      <c r="V218" s="310"/>
      <c r="W218" s="309">
        <f t="shared" si="22"/>
        <v>88</v>
      </c>
      <c r="X218" s="310"/>
    </row>
    <row r="219" spans="2:24" x14ac:dyDescent="0.3">
      <c r="B219" s="437"/>
      <c r="C219" s="363" t="s">
        <v>123</v>
      </c>
      <c r="D219" s="364"/>
      <c r="E219" s="364"/>
      <c r="F219" s="364"/>
      <c r="G219" s="364"/>
      <c r="H219" s="365"/>
      <c r="I219" s="137"/>
      <c r="J219" s="138"/>
      <c r="K219" s="139"/>
      <c r="L219" s="139"/>
      <c r="M219" s="139"/>
      <c r="N219" s="139"/>
      <c r="O219" s="139"/>
      <c r="P219" s="139"/>
      <c r="Q219" s="139"/>
      <c r="R219" s="140">
        <v>0</v>
      </c>
      <c r="S219" s="140">
        <v>17</v>
      </c>
      <c r="T219" s="140">
        <v>4</v>
      </c>
      <c r="U219" s="314">
        <f t="shared" si="21"/>
        <v>7</v>
      </c>
      <c r="V219" s="315"/>
      <c r="W219" s="314">
        <f t="shared" si="22"/>
        <v>21</v>
      </c>
      <c r="X219" s="315"/>
    </row>
    <row r="220" spans="2:24" x14ac:dyDescent="0.3">
      <c r="B220" s="437"/>
      <c r="C220" s="384" t="s">
        <v>19</v>
      </c>
      <c r="D220" s="385"/>
      <c r="E220" s="385"/>
      <c r="F220" s="385"/>
      <c r="G220" s="385"/>
      <c r="H220" s="386"/>
      <c r="I220" s="49"/>
      <c r="J220" s="142"/>
      <c r="K220" s="51"/>
      <c r="L220" s="51"/>
      <c r="M220" s="51"/>
      <c r="N220" s="51"/>
      <c r="O220" s="51"/>
      <c r="P220" s="51"/>
      <c r="Q220" s="51"/>
      <c r="R220" s="52">
        <f>SUM(R221+R260)</f>
        <v>0</v>
      </c>
      <c r="S220" s="52">
        <f>SUM(S221+S260)</f>
        <v>15</v>
      </c>
      <c r="T220" s="52">
        <f>SUM(T221+T260)</f>
        <v>37</v>
      </c>
      <c r="U220" s="309">
        <f t="shared" si="21"/>
        <v>17.333333333333332</v>
      </c>
      <c r="V220" s="310"/>
      <c r="W220" s="473">
        <f t="shared" ref="W220:W280" si="23">SUM(I220:T220)</f>
        <v>52</v>
      </c>
      <c r="X220" s="474"/>
    </row>
    <row r="221" spans="2:24" x14ac:dyDescent="0.3">
      <c r="B221" s="437"/>
      <c r="C221" s="300" t="s">
        <v>123</v>
      </c>
      <c r="D221" s="301"/>
      <c r="E221" s="301"/>
      <c r="F221" s="301"/>
      <c r="G221" s="301"/>
      <c r="H221" s="302"/>
      <c r="I221" s="49"/>
      <c r="J221" s="142"/>
      <c r="K221" s="51"/>
      <c r="L221" s="51"/>
      <c r="M221" s="51"/>
      <c r="N221" s="51"/>
      <c r="O221" s="51"/>
      <c r="P221" s="51"/>
      <c r="Q221" s="51"/>
      <c r="R221" s="52">
        <f>SUM( R222+R227+R231+R233+R241+R243+R247+R251+R255+R258)</f>
        <v>0</v>
      </c>
      <c r="S221" s="52">
        <f>SUM( S222+S227+S231+S233+S241+S243+S247+S251+S255+S258)</f>
        <v>10</v>
      </c>
      <c r="T221" s="52">
        <f>SUM( T222+T227+T231+T233+T241+T243+T247+T251+T255+T258)</f>
        <v>32</v>
      </c>
      <c r="U221" s="309">
        <f t="shared" si="21"/>
        <v>14</v>
      </c>
      <c r="V221" s="310"/>
      <c r="W221" s="309">
        <f t="shared" si="23"/>
        <v>42</v>
      </c>
      <c r="X221" s="310"/>
    </row>
    <row r="222" spans="2:24" x14ac:dyDescent="0.3">
      <c r="B222" s="437"/>
      <c r="C222" s="300" t="s">
        <v>129</v>
      </c>
      <c r="D222" s="301"/>
      <c r="E222" s="301"/>
      <c r="F222" s="301"/>
      <c r="G222" s="301"/>
      <c r="H222" s="302"/>
      <c r="I222" s="49"/>
      <c r="J222" s="142"/>
      <c r="K222" s="51"/>
      <c r="L222" s="51"/>
      <c r="M222" s="51"/>
      <c r="N222" s="51"/>
      <c r="O222" s="51"/>
      <c r="P222" s="51"/>
      <c r="Q222" s="51"/>
      <c r="R222" s="52">
        <f>SUM(R223:R227)</f>
        <v>0</v>
      </c>
      <c r="S222" s="52">
        <f>SUM(S223:S227)</f>
        <v>4</v>
      </c>
      <c r="T222" s="52">
        <f>SUM(T223:T227)</f>
        <v>18</v>
      </c>
      <c r="U222" s="309">
        <f t="shared" si="21"/>
        <v>7.333333333333333</v>
      </c>
      <c r="V222" s="310"/>
      <c r="W222" s="309">
        <f t="shared" si="23"/>
        <v>22</v>
      </c>
      <c r="X222" s="310"/>
    </row>
    <row r="223" spans="2:24" x14ac:dyDescent="0.3">
      <c r="B223" s="437"/>
      <c r="C223" s="321" t="s">
        <v>124</v>
      </c>
      <c r="D223" s="322"/>
      <c r="E223" s="322"/>
      <c r="F223" s="322"/>
      <c r="G223" s="322"/>
      <c r="H223" s="323"/>
      <c r="I223" s="49"/>
      <c r="J223" s="142"/>
      <c r="K223" s="51"/>
      <c r="L223" s="51"/>
      <c r="M223" s="51"/>
      <c r="N223" s="51"/>
      <c r="O223" s="51"/>
      <c r="P223" s="51"/>
      <c r="Q223" s="51"/>
      <c r="R223" s="52"/>
      <c r="S223" s="52">
        <v>3</v>
      </c>
      <c r="T223" s="52">
        <v>4</v>
      </c>
      <c r="U223" s="309">
        <f t="shared" si="21"/>
        <v>3.5</v>
      </c>
      <c r="V223" s="310"/>
      <c r="W223" s="309">
        <f t="shared" si="23"/>
        <v>7</v>
      </c>
      <c r="X223" s="310"/>
    </row>
    <row r="224" spans="2:24" x14ac:dyDescent="0.3">
      <c r="B224" s="437"/>
      <c r="C224" s="321" t="s">
        <v>125</v>
      </c>
      <c r="D224" s="322"/>
      <c r="E224" s="322"/>
      <c r="F224" s="322"/>
      <c r="G224" s="322"/>
      <c r="H224" s="323"/>
      <c r="I224" s="49"/>
      <c r="J224" s="142"/>
      <c r="K224" s="51"/>
      <c r="L224" s="51"/>
      <c r="M224" s="51"/>
      <c r="N224" s="51"/>
      <c r="O224" s="51"/>
      <c r="P224" s="51"/>
      <c r="Q224" s="51"/>
      <c r="R224" s="52"/>
      <c r="S224" s="52">
        <v>1</v>
      </c>
      <c r="T224" s="52">
        <v>4</v>
      </c>
      <c r="U224" s="309">
        <f t="shared" si="21"/>
        <v>2.5</v>
      </c>
      <c r="V224" s="310"/>
      <c r="W224" s="309">
        <f t="shared" si="23"/>
        <v>5</v>
      </c>
      <c r="X224" s="310"/>
    </row>
    <row r="225" spans="2:24" x14ac:dyDescent="0.3">
      <c r="B225" s="437"/>
      <c r="C225" s="321" t="s">
        <v>126</v>
      </c>
      <c r="D225" s="322"/>
      <c r="E225" s="322"/>
      <c r="F225" s="322"/>
      <c r="G225" s="322"/>
      <c r="H225" s="323"/>
      <c r="I225" s="49"/>
      <c r="J225" s="142"/>
      <c r="K225" s="51"/>
      <c r="L225" s="51"/>
      <c r="M225" s="51"/>
      <c r="N225" s="51"/>
      <c r="O225" s="51"/>
      <c r="P225" s="51"/>
      <c r="Q225" s="51"/>
      <c r="R225" s="52"/>
      <c r="S225" s="52">
        <v>0</v>
      </c>
      <c r="T225" s="52">
        <v>3</v>
      </c>
      <c r="U225" s="309">
        <f t="shared" si="21"/>
        <v>1.5</v>
      </c>
      <c r="V225" s="310"/>
      <c r="W225" s="309">
        <f t="shared" si="23"/>
        <v>3</v>
      </c>
      <c r="X225" s="310"/>
    </row>
    <row r="226" spans="2:24" x14ac:dyDescent="0.3">
      <c r="B226" s="437"/>
      <c r="C226" s="321" t="s">
        <v>127</v>
      </c>
      <c r="D226" s="322"/>
      <c r="E226" s="322"/>
      <c r="F226" s="322"/>
      <c r="G226" s="322"/>
      <c r="H226" s="323"/>
      <c r="I226" s="49"/>
      <c r="J226" s="142"/>
      <c r="K226" s="51"/>
      <c r="L226" s="51"/>
      <c r="M226" s="51"/>
      <c r="N226" s="51"/>
      <c r="O226" s="51"/>
      <c r="P226" s="51"/>
      <c r="Q226" s="51"/>
      <c r="R226" s="52"/>
      <c r="S226" s="52">
        <v>0</v>
      </c>
      <c r="T226" s="52">
        <v>3</v>
      </c>
      <c r="U226" s="309">
        <f t="shared" si="21"/>
        <v>1.5</v>
      </c>
      <c r="V226" s="310"/>
      <c r="W226" s="309">
        <f t="shared" si="23"/>
        <v>3</v>
      </c>
      <c r="X226" s="310"/>
    </row>
    <row r="227" spans="2:24" x14ac:dyDescent="0.3">
      <c r="B227" s="437"/>
      <c r="C227" s="321" t="s">
        <v>128</v>
      </c>
      <c r="D227" s="322"/>
      <c r="E227" s="322"/>
      <c r="F227" s="322"/>
      <c r="G227" s="322"/>
      <c r="H227" s="323"/>
      <c r="I227" s="49"/>
      <c r="J227" s="142"/>
      <c r="K227" s="51"/>
      <c r="L227" s="51"/>
      <c r="M227" s="51"/>
      <c r="N227" s="51"/>
      <c r="O227" s="51"/>
      <c r="P227" s="51"/>
      <c r="Q227" s="51"/>
      <c r="R227" s="52"/>
      <c r="S227" s="52">
        <v>0</v>
      </c>
      <c r="T227" s="52">
        <v>4</v>
      </c>
      <c r="U227" s="309">
        <f t="shared" si="21"/>
        <v>2</v>
      </c>
      <c r="V227" s="310"/>
      <c r="W227" s="309">
        <f t="shared" si="23"/>
        <v>4</v>
      </c>
      <c r="X227" s="310"/>
    </row>
    <row r="228" spans="2:24" x14ac:dyDescent="0.3">
      <c r="B228" s="437"/>
      <c r="C228" s="300" t="s">
        <v>130</v>
      </c>
      <c r="D228" s="301"/>
      <c r="E228" s="301"/>
      <c r="F228" s="301"/>
      <c r="G228" s="301"/>
      <c r="H228" s="302"/>
      <c r="I228" s="49"/>
      <c r="J228" s="142"/>
      <c r="K228" s="51"/>
      <c r="L228" s="51"/>
      <c r="M228" s="51"/>
      <c r="N228" s="51"/>
      <c r="O228" s="51"/>
      <c r="P228" s="51"/>
      <c r="Q228" s="51"/>
      <c r="R228" s="52">
        <f>SUM(R229:R231)</f>
        <v>0</v>
      </c>
      <c r="S228" s="52">
        <f>SUM(S229:S231)</f>
        <v>0</v>
      </c>
      <c r="T228" s="52">
        <f>SUM(T229:T231)</f>
        <v>9</v>
      </c>
      <c r="U228" s="309">
        <f>AVERAGE(I228:T228)</f>
        <v>3</v>
      </c>
      <c r="V228" s="310"/>
      <c r="W228" s="309">
        <f t="shared" si="23"/>
        <v>9</v>
      </c>
      <c r="X228" s="310"/>
    </row>
    <row r="229" spans="2:24" x14ac:dyDescent="0.3">
      <c r="B229" s="437"/>
      <c r="C229" s="321" t="s">
        <v>132</v>
      </c>
      <c r="D229" s="322"/>
      <c r="E229" s="322"/>
      <c r="F229" s="322"/>
      <c r="G229" s="322"/>
      <c r="H229" s="323"/>
      <c r="I229" s="49"/>
      <c r="J229" s="142"/>
      <c r="K229" s="51"/>
      <c r="L229" s="51"/>
      <c r="M229" s="51"/>
      <c r="N229" s="51"/>
      <c r="O229" s="51"/>
      <c r="P229" s="51"/>
      <c r="Q229" s="51"/>
      <c r="R229" s="52"/>
      <c r="S229" s="52">
        <v>0</v>
      </c>
      <c r="T229" s="52">
        <v>3</v>
      </c>
      <c r="U229" s="309">
        <f t="shared" si="21"/>
        <v>1.5</v>
      </c>
      <c r="V229" s="310"/>
      <c r="W229" s="309">
        <f t="shared" si="23"/>
        <v>3</v>
      </c>
      <c r="X229" s="310"/>
    </row>
    <row r="230" spans="2:24" x14ac:dyDescent="0.3">
      <c r="B230" s="437"/>
      <c r="C230" s="321" t="s">
        <v>131</v>
      </c>
      <c r="D230" s="322"/>
      <c r="E230" s="322"/>
      <c r="F230" s="322"/>
      <c r="G230" s="322"/>
      <c r="H230" s="323"/>
      <c r="I230" s="49"/>
      <c r="J230" s="142"/>
      <c r="K230" s="51"/>
      <c r="L230" s="51"/>
      <c r="M230" s="51"/>
      <c r="N230" s="51"/>
      <c r="O230" s="51"/>
      <c r="P230" s="51"/>
      <c r="Q230" s="51"/>
      <c r="R230" s="52"/>
      <c r="S230" s="52">
        <v>0</v>
      </c>
      <c r="T230" s="52">
        <v>3</v>
      </c>
      <c r="U230" s="309">
        <f t="shared" si="21"/>
        <v>1.5</v>
      </c>
      <c r="V230" s="310"/>
      <c r="W230" s="309">
        <f t="shared" si="23"/>
        <v>3</v>
      </c>
      <c r="X230" s="310"/>
    </row>
    <row r="231" spans="2:24" x14ac:dyDescent="0.3">
      <c r="B231" s="437"/>
      <c r="C231" s="321" t="s">
        <v>133</v>
      </c>
      <c r="D231" s="322"/>
      <c r="E231" s="322"/>
      <c r="F231" s="322"/>
      <c r="G231" s="322"/>
      <c r="H231" s="323"/>
      <c r="I231" s="49"/>
      <c r="J231" s="142"/>
      <c r="K231" s="51"/>
      <c r="L231" s="51"/>
      <c r="M231" s="51"/>
      <c r="N231" s="51"/>
      <c r="O231" s="51"/>
      <c r="P231" s="51"/>
      <c r="Q231" s="51"/>
      <c r="R231" s="52"/>
      <c r="S231" s="52">
        <v>0</v>
      </c>
      <c r="T231" s="52">
        <v>3</v>
      </c>
      <c r="U231" s="309">
        <f t="shared" si="21"/>
        <v>1.5</v>
      </c>
      <c r="V231" s="310"/>
      <c r="W231" s="309">
        <f t="shared" si="23"/>
        <v>3</v>
      </c>
      <c r="X231" s="310"/>
    </row>
    <row r="232" spans="2:24" x14ac:dyDescent="0.3">
      <c r="B232" s="437"/>
      <c r="C232" s="300" t="s">
        <v>135</v>
      </c>
      <c r="D232" s="301"/>
      <c r="E232" s="301"/>
      <c r="F232" s="301"/>
      <c r="G232" s="301"/>
      <c r="H232" s="302"/>
      <c r="I232" s="49"/>
      <c r="J232" s="142"/>
      <c r="K232" s="51"/>
      <c r="L232" s="51"/>
      <c r="M232" s="51"/>
      <c r="N232" s="51"/>
      <c r="O232" s="51"/>
      <c r="P232" s="51"/>
      <c r="Q232" s="51"/>
      <c r="R232" s="52">
        <f>SUM(R233)</f>
        <v>0</v>
      </c>
      <c r="S232" s="52">
        <f>SUM(S233)</f>
        <v>5</v>
      </c>
      <c r="T232" s="52">
        <f>SUM(T233)</f>
        <v>4</v>
      </c>
      <c r="U232" s="309">
        <f t="shared" si="21"/>
        <v>3</v>
      </c>
      <c r="V232" s="310"/>
      <c r="W232" s="309">
        <f t="shared" si="23"/>
        <v>9</v>
      </c>
      <c r="X232" s="310"/>
    </row>
    <row r="233" spans="2:24" x14ac:dyDescent="0.3">
      <c r="B233" s="437"/>
      <c r="C233" s="321" t="s">
        <v>134</v>
      </c>
      <c r="D233" s="322"/>
      <c r="E233" s="322"/>
      <c r="F233" s="322"/>
      <c r="G233" s="322"/>
      <c r="H233" s="323"/>
      <c r="I233" s="49"/>
      <c r="J233" s="142"/>
      <c r="K233" s="51"/>
      <c r="L233" s="51"/>
      <c r="M233" s="51"/>
      <c r="N233" s="51"/>
      <c r="O233" s="51"/>
      <c r="P233" s="51"/>
      <c r="Q233" s="51"/>
      <c r="R233" s="52"/>
      <c r="S233" s="52">
        <v>5</v>
      </c>
      <c r="T233" s="52">
        <v>4</v>
      </c>
      <c r="U233" s="309">
        <f t="shared" si="21"/>
        <v>4.5</v>
      </c>
      <c r="V233" s="310"/>
      <c r="W233" s="309">
        <f t="shared" si="23"/>
        <v>9</v>
      </c>
      <c r="X233" s="310"/>
    </row>
    <row r="234" spans="2:24" x14ac:dyDescent="0.3">
      <c r="B234" s="437"/>
      <c r="C234" s="300" t="s">
        <v>136</v>
      </c>
      <c r="D234" s="301"/>
      <c r="E234" s="301"/>
      <c r="F234" s="301"/>
      <c r="G234" s="301"/>
      <c r="H234" s="302"/>
      <c r="I234" s="49"/>
      <c r="J234" s="142"/>
      <c r="K234" s="51"/>
      <c r="L234" s="51"/>
      <c r="M234" s="51"/>
      <c r="N234" s="51"/>
      <c r="O234" s="51"/>
      <c r="P234" s="51"/>
      <c r="Q234" s="51"/>
      <c r="R234" s="52">
        <f>SUM(R235:R241)</f>
        <v>0</v>
      </c>
      <c r="S234" s="52">
        <f>SUM(S235:S241)</f>
        <v>2</v>
      </c>
      <c r="T234" s="52">
        <f>SUM(T235:T241)</f>
        <v>4</v>
      </c>
      <c r="U234" s="309">
        <f t="shared" ref="U234:U289" si="24">AVERAGE(I234:T234)</f>
        <v>2</v>
      </c>
      <c r="V234" s="310"/>
      <c r="W234" s="309">
        <f t="shared" si="23"/>
        <v>6</v>
      </c>
      <c r="X234" s="310"/>
    </row>
    <row r="235" spans="2:24" x14ac:dyDescent="0.3">
      <c r="B235" s="437"/>
      <c r="C235" s="321" t="s">
        <v>137</v>
      </c>
      <c r="D235" s="322"/>
      <c r="E235" s="322"/>
      <c r="F235" s="322"/>
      <c r="G235" s="322"/>
      <c r="H235" s="323"/>
      <c r="I235" s="49"/>
      <c r="J235" s="142"/>
      <c r="K235" s="51"/>
      <c r="L235" s="51"/>
      <c r="M235" s="51"/>
      <c r="N235" s="51"/>
      <c r="O235" s="51"/>
      <c r="P235" s="51"/>
      <c r="Q235" s="51"/>
      <c r="R235" s="52"/>
      <c r="S235" s="52">
        <v>0</v>
      </c>
      <c r="T235" s="52">
        <v>2</v>
      </c>
      <c r="U235" s="309">
        <f t="shared" si="24"/>
        <v>1</v>
      </c>
      <c r="V235" s="310"/>
      <c r="W235" s="309">
        <f t="shared" si="23"/>
        <v>2</v>
      </c>
      <c r="X235" s="310"/>
    </row>
    <row r="236" spans="2:24" x14ac:dyDescent="0.3">
      <c r="B236" s="437"/>
      <c r="C236" s="321" t="s">
        <v>138</v>
      </c>
      <c r="D236" s="322"/>
      <c r="E236" s="322"/>
      <c r="F236" s="322"/>
      <c r="G236" s="322"/>
      <c r="H236" s="323"/>
      <c r="I236" s="49"/>
      <c r="J236" s="142"/>
      <c r="K236" s="51"/>
      <c r="L236" s="51"/>
      <c r="M236" s="51"/>
      <c r="N236" s="51"/>
      <c r="O236" s="51"/>
      <c r="P236" s="51"/>
      <c r="Q236" s="51"/>
      <c r="R236" s="52">
        <v>0</v>
      </c>
      <c r="S236" s="52">
        <v>0</v>
      </c>
      <c r="T236" s="52">
        <v>0</v>
      </c>
      <c r="U236" s="309">
        <f t="shared" si="24"/>
        <v>0</v>
      </c>
      <c r="V236" s="310"/>
      <c r="W236" s="309">
        <f t="shared" si="23"/>
        <v>0</v>
      </c>
      <c r="X236" s="310"/>
    </row>
    <row r="237" spans="2:24" x14ac:dyDescent="0.3">
      <c r="B237" s="437"/>
      <c r="C237" s="321" t="s">
        <v>139</v>
      </c>
      <c r="D237" s="322"/>
      <c r="E237" s="322"/>
      <c r="F237" s="322"/>
      <c r="G237" s="322"/>
      <c r="H237" s="323"/>
      <c r="I237" s="49"/>
      <c r="J237" s="142"/>
      <c r="K237" s="51"/>
      <c r="L237" s="51"/>
      <c r="M237" s="51"/>
      <c r="N237" s="51"/>
      <c r="O237" s="51"/>
      <c r="P237" s="51"/>
      <c r="Q237" s="51"/>
      <c r="R237" s="52"/>
      <c r="S237" s="52">
        <v>0</v>
      </c>
      <c r="T237" s="52">
        <v>1</v>
      </c>
      <c r="U237" s="309">
        <f t="shared" si="24"/>
        <v>0.5</v>
      </c>
      <c r="V237" s="310"/>
      <c r="W237" s="309">
        <f t="shared" si="23"/>
        <v>1</v>
      </c>
      <c r="X237" s="310"/>
    </row>
    <row r="238" spans="2:24" x14ac:dyDescent="0.3">
      <c r="B238" s="437"/>
      <c r="C238" s="321" t="s">
        <v>124</v>
      </c>
      <c r="D238" s="322"/>
      <c r="E238" s="322"/>
      <c r="F238" s="322"/>
      <c r="G238" s="322"/>
      <c r="H238" s="323"/>
      <c r="I238" s="49"/>
      <c r="J238" s="142"/>
      <c r="K238" s="51"/>
      <c r="L238" s="51"/>
      <c r="M238" s="51"/>
      <c r="N238" s="51"/>
      <c r="O238" s="51"/>
      <c r="P238" s="51"/>
      <c r="Q238" s="51"/>
      <c r="R238" s="52">
        <v>0</v>
      </c>
      <c r="S238" s="52">
        <v>0</v>
      </c>
      <c r="T238" s="52">
        <v>0</v>
      </c>
      <c r="U238" s="309">
        <f t="shared" si="24"/>
        <v>0</v>
      </c>
      <c r="V238" s="310"/>
      <c r="W238" s="309">
        <f t="shared" si="23"/>
        <v>0</v>
      </c>
      <c r="X238" s="310"/>
    </row>
    <row r="239" spans="2:24" x14ac:dyDescent="0.3">
      <c r="B239" s="437"/>
      <c r="C239" s="321" t="s">
        <v>140</v>
      </c>
      <c r="D239" s="322"/>
      <c r="E239" s="322"/>
      <c r="F239" s="322"/>
      <c r="G239" s="322"/>
      <c r="H239" s="323"/>
      <c r="I239" s="49"/>
      <c r="J239" s="142"/>
      <c r="K239" s="51"/>
      <c r="L239" s="51"/>
      <c r="M239" s="51"/>
      <c r="N239" s="51"/>
      <c r="O239" s="51"/>
      <c r="P239" s="51"/>
      <c r="Q239" s="51"/>
      <c r="R239" s="52">
        <v>0</v>
      </c>
      <c r="S239" s="52">
        <v>0</v>
      </c>
      <c r="T239" s="52">
        <v>0</v>
      </c>
      <c r="U239" s="309">
        <f t="shared" si="24"/>
        <v>0</v>
      </c>
      <c r="V239" s="310"/>
      <c r="W239" s="309">
        <f t="shared" si="23"/>
        <v>0</v>
      </c>
      <c r="X239" s="310"/>
    </row>
    <row r="240" spans="2:24" x14ac:dyDescent="0.3">
      <c r="B240" s="437"/>
      <c r="C240" s="321" t="s">
        <v>127</v>
      </c>
      <c r="D240" s="322"/>
      <c r="E240" s="322"/>
      <c r="F240" s="322"/>
      <c r="G240" s="322"/>
      <c r="H240" s="323"/>
      <c r="I240" s="49"/>
      <c r="J240" s="142"/>
      <c r="K240" s="51"/>
      <c r="L240" s="51"/>
      <c r="M240" s="51"/>
      <c r="N240" s="51"/>
      <c r="O240" s="51"/>
      <c r="P240" s="51"/>
      <c r="Q240" s="51"/>
      <c r="R240" s="52"/>
      <c r="S240" s="52">
        <v>2</v>
      </c>
      <c r="T240" s="52"/>
      <c r="U240" s="309">
        <f t="shared" si="24"/>
        <v>2</v>
      </c>
      <c r="V240" s="310"/>
      <c r="W240" s="309">
        <f t="shared" si="23"/>
        <v>2</v>
      </c>
      <c r="X240" s="310"/>
    </row>
    <row r="241" spans="2:24" x14ac:dyDescent="0.3">
      <c r="B241" s="437"/>
      <c r="C241" s="321" t="s">
        <v>81</v>
      </c>
      <c r="D241" s="322"/>
      <c r="E241" s="322"/>
      <c r="F241" s="322"/>
      <c r="G241" s="322"/>
      <c r="H241" s="323"/>
      <c r="I241" s="49"/>
      <c r="J241" s="142"/>
      <c r="K241" s="51"/>
      <c r="L241" s="51"/>
      <c r="M241" s="51"/>
      <c r="N241" s="51"/>
      <c r="O241" s="51"/>
      <c r="P241" s="51"/>
      <c r="Q241" s="51"/>
      <c r="R241" s="52"/>
      <c r="S241" s="52">
        <v>0</v>
      </c>
      <c r="T241" s="52">
        <v>1</v>
      </c>
      <c r="U241" s="309">
        <f t="shared" si="24"/>
        <v>0.5</v>
      </c>
      <c r="V241" s="310"/>
      <c r="W241" s="309">
        <f t="shared" si="23"/>
        <v>1</v>
      </c>
      <c r="X241" s="310"/>
    </row>
    <row r="242" spans="2:24" x14ac:dyDescent="0.3">
      <c r="B242" s="437"/>
      <c r="C242" s="300" t="s">
        <v>141</v>
      </c>
      <c r="D242" s="301"/>
      <c r="E242" s="301"/>
      <c r="F242" s="301"/>
      <c r="G242" s="301"/>
      <c r="H242" s="302"/>
      <c r="I242" s="49"/>
      <c r="J242" s="142"/>
      <c r="K242" s="51"/>
      <c r="L242" s="51"/>
      <c r="M242" s="51"/>
      <c r="N242" s="51"/>
      <c r="O242" s="51"/>
      <c r="P242" s="51"/>
      <c r="Q242" s="51"/>
      <c r="R242" s="52">
        <f>SUM(R243)</f>
        <v>0</v>
      </c>
      <c r="S242" s="52">
        <f>SUM(S243)</f>
        <v>0</v>
      </c>
      <c r="T242" s="52">
        <f>SUM(T243)</f>
        <v>0</v>
      </c>
      <c r="U242" s="309">
        <f t="shared" si="24"/>
        <v>0</v>
      </c>
      <c r="V242" s="310"/>
      <c r="W242" s="309">
        <f t="shared" si="23"/>
        <v>0</v>
      </c>
      <c r="X242" s="310"/>
    </row>
    <row r="243" spans="2:24" x14ac:dyDescent="0.3">
      <c r="B243" s="437"/>
      <c r="C243" s="321" t="s">
        <v>142</v>
      </c>
      <c r="D243" s="322"/>
      <c r="E243" s="322"/>
      <c r="F243" s="322"/>
      <c r="G243" s="322"/>
      <c r="H243" s="323"/>
      <c r="I243" s="49"/>
      <c r="J243" s="142"/>
      <c r="K243" s="51"/>
      <c r="L243" s="51"/>
      <c r="M243" s="51"/>
      <c r="N243" s="51"/>
      <c r="O243" s="51"/>
      <c r="P243" s="51"/>
      <c r="Q243" s="51"/>
      <c r="R243" s="52">
        <v>0</v>
      </c>
      <c r="S243" s="52">
        <v>0</v>
      </c>
      <c r="T243" s="52">
        <v>0</v>
      </c>
      <c r="U243" s="309">
        <f t="shared" si="24"/>
        <v>0</v>
      </c>
      <c r="V243" s="310"/>
      <c r="W243" s="309">
        <f t="shared" si="23"/>
        <v>0</v>
      </c>
      <c r="X243" s="310"/>
    </row>
    <row r="244" spans="2:24" x14ac:dyDescent="0.3">
      <c r="B244" s="437"/>
      <c r="C244" s="300" t="s">
        <v>143</v>
      </c>
      <c r="D244" s="301"/>
      <c r="E244" s="301"/>
      <c r="F244" s="301"/>
      <c r="G244" s="301"/>
      <c r="H244" s="302"/>
      <c r="I244" s="49"/>
      <c r="J244" s="142"/>
      <c r="K244" s="51"/>
      <c r="L244" s="51"/>
      <c r="M244" s="51"/>
      <c r="N244" s="51"/>
      <c r="O244" s="51"/>
      <c r="P244" s="51"/>
      <c r="Q244" s="51"/>
      <c r="R244" s="52">
        <f>SUM(R245:R246)</f>
        <v>0</v>
      </c>
      <c r="S244" s="52">
        <f>SUM(S245:S246)</f>
        <v>1</v>
      </c>
      <c r="T244" s="52">
        <f>SUM(T245:T246)</f>
        <v>1</v>
      </c>
      <c r="U244" s="309">
        <f t="shared" si="24"/>
        <v>0.66666666666666663</v>
      </c>
      <c r="V244" s="310"/>
      <c r="W244" s="309">
        <f t="shared" si="23"/>
        <v>2</v>
      </c>
      <c r="X244" s="310"/>
    </row>
    <row r="245" spans="2:24" x14ac:dyDescent="0.3">
      <c r="B245" s="437"/>
      <c r="C245" s="321" t="s">
        <v>139</v>
      </c>
      <c r="D245" s="322"/>
      <c r="E245" s="322"/>
      <c r="F245" s="322"/>
      <c r="G245" s="322"/>
      <c r="H245" s="323"/>
      <c r="I245" s="49"/>
      <c r="J245" s="142"/>
      <c r="K245" s="51"/>
      <c r="L245" s="51"/>
      <c r="M245" s="51"/>
      <c r="N245" s="51"/>
      <c r="O245" s="51"/>
      <c r="P245" s="51"/>
      <c r="Q245" s="51"/>
      <c r="R245" s="52"/>
      <c r="S245" s="52">
        <v>0</v>
      </c>
      <c r="T245" s="52"/>
      <c r="U245" s="309">
        <f t="shared" si="24"/>
        <v>0</v>
      </c>
      <c r="V245" s="310"/>
      <c r="W245" s="309">
        <f t="shared" si="23"/>
        <v>0</v>
      </c>
      <c r="X245" s="310"/>
    </row>
    <row r="246" spans="2:24" x14ac:dyDescent="0.3">
      <c r="B246" s="437"/>
      <c r="C246" s="321" t="s">
        <v>144</v>
      </c>
      <c r="D246" s="322"/>
      <c r="E246" s="322"/>
      <c r="F246" s="322"/>
      <c r="G246" s="322"/>
      <c r="H246" s="323"/>
      <c r="I246" s="49"/>
      <c r="J246" s="142"/>
      <c r="K246" s="51"/>
      <c r="L246" s="51"/>
      <c r="M246" s="51"/>
      <c r="N246" s="51"/>
      <c r="O246" s="51"/>
      <c r="P246" s="51"/>
      <c r="Q246" s="51"/>
      <c r="R246" s="52"/>
      <c r="S246" s="52">
        <v>1</v>
      </c>
      <c r="T246" s="52">
        <v>1</v>
      </c>
      <c r="U246" s="309">
        <f t="shared" si="24"/>
        <v>1</v>
      </c>
      <c r="V246" s="310"/>
      <c r="W246" s="309">
        <f t="shared" si="23"/>
        <v>2</v>
      </c>
      <c r="X246" s="310"/>
    </row>
    <row r="247" spans="2:24" x14ac:dyDescent="0.3">
      <c r="B247" s="437"/>
      <c r="C247" s="300" t="s">
        <v>145</v>
      </c>
      <c r="D247" s="301"/>
      <c r="E247" s="301"/>
      <c r="F247" s="301"/>
      <c r="G247" s="301"/>
      <c r="H247" s="302"/>
      <c r="I247" s="49"/>
      <c r="J247" s="142"/>
      <c r="K247" s="51"/>
      <c r="L247" s="51"/>
      <c r="M247" s="51"/>
      <c r="N247" s="51"/>
      <c r="O247" s="51"/>
      <c r="P247" s="51"/>
      <c r="Q247" s="51"/>
      <c r="R247" s="52">
        <f>SUM(R248:R251)</f>
        <v>0</v>
      </c>
      <c r="S247" s="52">
        <f>SUM(S248:S251)</f>
        <v>1</v>
      </c>
      <c r="T247" s="52">
        <f>SUM(T248:T251)</f>
        <v>1</v>
      </c>
      <c r="U247" s="309">
        <f t="shared" si="24"/>
        <v>0.66666666666666663</v>
      </c>
      <c r="V247" s="310"/>
      <c r="W247" s="309">
        <f t="shared" si="23"/>
        <v>2</v>
      </c>
      <c r="X247" s="310"/>
    </row>
    <row r="248" spans="2:24" x14ac:dyDescent="0.3">
      <c r="B248" s="437"/>
      <c r="C248" s="321" t="s">
        <v>146</v>
      </c>
      <c r="D248" s="322"/>
      <c r="E248" s="322"/>
      <c r="F248" s="322"/>
      <c r="G248" s="322"/>
      <c r="H248" s="323"/>
      <c r="I248" s="49"/>
      <c r="J248" s="142"/>
      <c r="K248" s="51"/>
      <c r="L248" s="51"/>
      <c r="M248" s="51"/>
      <c r="N248" s="51"/>
      <c r="O248" s="51"/>
      <c r="P248" s="51"/>
      <c r="Q248" s="51"/>
      <c r="R248" s="52">
        <v>0</v>
      </c>
      <c r="S248" s="52">
        <v>0</v>
      </c>
      <c r="T248" s="52">
        <v>0</v>
      </c>
      <c r="U248" s="309">
        <f t="shared" si="24"/>
        <v>0</v>
      </c>
      <c r="V248" s="310"/>
      <c r="W248" s="309">
        <f t="shared" si="23"/>
        <v>0</v>
      </c>
      <c r="X248" s="310"/>
    </row>
    <row r="249" spans="2:24" x14ac:dyDescent="0.3">
      <c r="B249" s="437"/>
      <c r="C249" s="321" t="s">
        <v>147</v>
      </c>
      <c r="D249" s="322"/>
      <c r="E249" s="322"/>
      <c r="F249" s="322"/>
      <c r="G249" s="322"/>
      <c r="H249" s="323"/>
      <c r="I249" s="49"/>
      <c r="J249" s="142"/>
      <c r="K249" s="51"/>
      <c r="L249" s="51"/>
      <c r="M249" s="51"/>
      <c r="N249" s="51"/>
      <c r="O249" s="51"/>
      <c r="P249" s="51"/>
      <c r="Q249" s="51"/>
      <c r="R249" s="52">
        <v>0</v>
      </c>
      <c r="S249" s="52">
        <v>0</v>
      </c>
      <c r="T249" s="52">
        <v>0</v>
      </c>
      <c r="U249" s="309">
        <f t="shared" si="24"/>
        <v>0</v>
      </c>
      <c r="V249" s="310"/>
      <c r="W249" s="309">
        <f t="shared" si="23"/>
        <v>0</v>
      </c>
      <c r="X249" s="310"/>
    </row>
    <row r="250" spans="2:24" x14ac:dyDescent="0.3">
      <c r="B250" s="437"/>
      <c r="C250" s="321" t="s">
        <v>148</v>
      </c>
      <c r="D250" s="322"/>
      <c r="E250" s="322"/>
      <c r="F250" s="322"/>
      <c r="G250" s="322"/>
      <c r="H250" s="323"/>
      <c r="I250" s="49"/>
      <c r="J250" s="142"/>
      <c r="K250" s="51"/>
      <c r="L250" s="51"/>
      <c r="M250" s="51"/>
      <c r="N250" s="51"/>
      <c r="O250" s="51"/>
      <c r="P250" s="51"/>
      <c r="Q250" s="51"/>
      <c r="R250" s="52"/>
      <c r="S250" s="52">
        <v>1</v>
      </c>
      <c r="T250" s="52">
        <v>1</v>
      </c>
      <c r="U250" s="309">
        <f t="shared" si="24"/>
        <v>1</v>
      </c>
      <c r="V250" s="310"/>
      <c r="W250" s="309">
        <f t="shared" si="23"/>
        <v>2</v>
      </c>
      <c r="X250" s="310"/>
    </row>
    <row r="251" spans="2:24" x14ac:dyDescent="0.3">
      <c r="B251" s="437"/>
      <c r="C251" s="321" t="s">
        <v>149</v>
      </c>
      <c r="D251" s="322"/>
      <c r="E251" s="322"/>
      <c r="F251" s="322"/>
      <c r="G251" s="322"/>
      <c r="H251" s="323"/>
      <c r="I251" s="49"/>
      <c r="J251" s="142"/>
      <c r="K251" s="51"/>
      <c r="L251" s="51"/>
      <c r="M251" s="51"/>
      <c r="N251" s="51"/>
      <c r="O251" s="51"/>
      <c r="P251" s="51"/>
      <c r="Q251" s="51"/>
      <c r="R251" s="52"/>
      <c r="S251" s="52"/>
      <c r="T251" s="52">
        <v>0</v>
      </c>
      <c r="U251" s="309">
        <f t="shared" si="24"/>
        <v>0</v>
      </c>
      <c r="V251" s="310"/>
      <c r="W251" s="309">
        <f t="shared" si="23"/>
        <v>0</v>
      </c>
      <c r="X251" s="310"/>
    </row>
    <row r="252" spans="2:24" x14ac:dyDescent="0.3">
      <c r="B252" s="437"/>
      <c r="C252" s="300" t="s">
        <v>152</v>
      </c>
      <c r="D252" s="301"/>
      <c r="E252" s="301"/>
      <c r="F252" s="301"/>
      <c r="G252" s="301"/>
      <c r="H252" s="302"/>
      <c r="I252" s="49"/>
      <c r="J252" s="142"/>
      <c r="K252" s="51"/>
      <c r="L252" s="51"/>
      <c r="M252" s="51"/>
      <c r="N252" s="51"/>
      <c r="O252" s="51"/>
      <c r="P252" s="51"/>
      <c r="Q252" s="51"/>
      <c r="R252" s="52">
        <f>SUM(R253:R255)</f>
        <v>0</v>
      </c>
      <c r="S252" s="52">
        <f>SUM(S253:S255)</f>
        <v>0</v>
      </c>
      <c r="T252" s="52">
        <f>SUM(T253:T255)</f>
        <v>0</v>
      </c>
      <c r="U252" s="309">
        <f t="shared" si="24"/>
        <v>0</v>
      </c>
      <c r="V252" s="310"/>
      <c r="W252" s="309">
        <f t="shared" si="23"/>
        <v>0</v>
      </c>
      <c r="X252" s="310"/>
    </row>
    <row r="253" spans="2:24" x14ac:dyDescent="0.3">
      <c r="B253" s="437"/>
      <c r="C253" s="321" t="s">
        <v>137</v>
      </c>
      <c r="D253" s="322"/>
      <c r="E253" s="322"/>
      <c r="F253" s="322"/>
      <c r="G253" s="322"/>
      <c r="H253" s="323"/>
      <c r="I253" s="49"/>
      <c r="J253" s="142"/>
      <c r="K253" s="51"/>
      <c r="L253" s="51"/>
      <c r="M253" s="51"/>
      <c r="N253" s="51"/>
      <c r="O253" s="51"/>
      <c r="P253" s="51"/>
      <c r="Q253" s="51"/>
      <c r="R253" s="52"/>
      <c r="S253" s="52"/>
      <c r="T253" s="52">
        <v>0</v>
      </c>
      <c r="U253" s="309">
        <f t="shared" si="24"/>
        <v>0</v>
      </c>
      <c r="V253" s="310"/>
      <c r="W253" s="309">
        <f t="shared" si="23"/>
        <v>0</v>
      </c>
      <c r="X253" s="310"/>
    </row>
    <row r="254" spans="2:24" x14ac:dyDescent="0.3">
      <c r="B254" s="437"/>
      <c r="C254" s="321" t="s">
        <v>138</v>
      </c>
      <c r="D254" s="322"/>
      <c r="E254" s="322"/>
      <c r="F254" s="322"/>
      <c r="G254" s="322"/>
      <c r="H254" s="323"/>
      <c r="I254" s="49"/>
      <c r="J254" s="142"/>
      <c r="K254" s="51"/>
      <c r="L254" s="51"/>
      <c r="M254" s="51"/>
      <c r="N254" s="51"/>
      <c r="O254" s="51"/>
      <c r="P254" s="51"/>
      <c r="Q254" s="51"/>
      <c r="R254" s="52"/>
      <c r="S254" s="52"/>
      <c r="T254" s="52">
        <v>0</v>
      </c>
      <c r="U254" s="309">
        <f t="shared" si="24"/>
        <v>0</v>
      </c>
      <c r="V254" s="310"/>
      <c r="W254" s="309">
        <f t="shared" si="23"/>
        <v>0</v>
      </c>
      <c r="X254" s="310"/>
    </row>
    <row r="255" spans="2:24" x14ac:dyDescent="0.3">
      <c r="B255" s="437"/>
      <c r="C255" s="321" t="s">
        <v>124</v>
      </c>
      <c r="D255" s="322"/>
      <c r="E255" s="322"/>
      <c r="F255" s="322"/>
      <c r="G255" s="322"/>
      <c r="H255" s="323"/>
      <c r="I255" s="49"/>
      <c r="J255" s="142"/>
      <c r="K255" s="51"/>
      <c r="L255" s="51"/>
      <c r="M255" s="51"/>
      <c r="N255" s="51"/>
      <c r="O255" s="51"/>
      <c r="P255" s="51"/>
      <c r="Q255" s="51"/>
      <c r="R255" s="52"/>
      <c r="S255" s="52"/>
      <c r="T255" s="52">
        <v>0</v>
      </c>
      <c r="U255" s="309">
        <f t="shared" si="24"/>
        <v>0</v>
      </c>
      <c r="V255" s="310"/>
      <c r="W255" s="309">
        <f t="shared" si="23"/>
        <v>0</v>
      </c>
      <c r="X255" s="310"/>
    </row>
    <row r="256" spans="2:24" x14ac:dyDescent="0.3">
      <c r="B256" s="437"/>
      <c r="C256" s="300" t="s">
        <v>151</v>
      </c>
      <c r="D256" s="301"/>
      <c r="E256" s="301"/>
      <c r="F256" s="301"/>
      <c r="G256" s="301"/>
      <c r="H256" s="302"/>
      <c r="I256" s="49"/>
      <c r="J256" s="142"/>
      <c r="K256" s="51"/>
      <c r="L256" s="51"/>
      <c r="M256" s="51"/>
      <c r="N256" s="51"/>
      <c r="O256" s="51"/>
      <c r="P256" s="51"/>
      <c r="Q256" s="51"/>
      <c r="R256" s="52">
        <f>SUM(R257)</f>
        <v>0</v>
      </c>
      <c r="S256" s="52">
        <f>SUM(S257)</f>
        <v>0</v>
      </c>
      <c r="T256" s="52">
        <f>SUM(T257)</f>
        <v>1</v>
      </c>
      <c r="U256" s="309">
        <f t="shared" si="24"/>
        <v>0.33333333333333331</v>
      </c>
      <c r="V256" s="310"/>
      <c r="W256" s="309">
        <f t="shared" si="23"/>
        <v>1</v>
      </c>
      <c r="X256" s="310"/>
    </row>
    <row r="257" spans="2:24" x14ac:dyDescent="0.3">
      <c r="B257" s="437"/>
      <c r="C257" s="321" t="s">
        <v>142</v>
      </c>
      <c r="D257" s="322"/>
      <c r="E257" s="322"/>
      <c r="F257" s="322"/>
      <c r="G257" s="322"/>
      <c r="H257" s="323"/>
      <c r="I257" s="49"/>
      <c r="J257" s="142"/>
      <c r="K257" s="51"/>
      <c r="L257" s="51"/>
      <c r="M257" s="51"/>
      <c r="N257" s="51"/>
      <c r="O257" s="51"/>
      <c r="P257" s="51"/>
      <c r="Q257" s="51"/>
      <c r="R257" s="52"/>
      <c r="S257" s="52">
        <v>0</v>
      </c>
      <c r="T257" s="52">
        <v>1</v>
      </c>
      <c r="U257" s="309">
        <f t="shared" si="24"/>
        <v>0.5</v>
      </c>
      <c r="V257" s="310"/>
      <c r="W257" s="309">
        <f t="shared" si="23"/>
        <v>1</v>
      </c>
      <c r="X257" s="310"/>
    </row>
    <row r="258" spans="2:24" x14ac:dyDescent="0.3">
      <c r="B258" s="437"/>
      <c r="C258" s="300" t="s">
        <v>150</v>
      </c>
      <c r="D258" s="301"/>
      <c r="E258" s="301"/>
      <c r="F258" s="301"/>
      <c r="G258" s="301"/>
      <c r="H258" s="302"/>
      <c r="I258" s="49"/>
      <c r="J258" s="142"/>
      <c r="K258" s="51"/>
      <c r="L258" s="51"/>
      <c r="M258" s="51"/>
      <c r="N258" s="51"/>
      <c r="O258" s="51"/>
      <c r="P258" s="51"/>
      <c r="Q258" s="51"/>
      <c r="R258" s="52">
        <f>SUM(R259)</f>
        <v>0</v>
      </c>
      <c r="S258" s="52">
        <f>SUM(S259)</f>
        <v>0</v>
      </c>
      <c r="T258" s="52">
        <f>SUM(T259)</f>
        <v>1</v>
      </c>
      <c r="U258" s="309">
        <f t="shared" si="24"/>
        <v>0.33333333333333331</v>
      </c>
      <c r="V258" s="310"/>
      <c r="W258" s="309">
        <f t="shared" si="23"/>
        <v>1</v>
      </c>
      <c r="X258" s="310"/>
    </row>
    <row r="259" spans="2:24" x14ac:dyDescent="0.3">
      <c r="B259" s="437"/>
      <c r="C259" s="321" t="s">
        <v>134</v>
      </c>
      <c r="D259" s="322"/>
      <c r="E259" s="322"/>
      <c r="F259" s="322"/>
      <c r="G259" s="322"/>
      <c r="H259" s="323"/>
      <c r="I259" s="49"/>
      <c r="J259" s="142"/>
      <c r="K259" s="51"/>
      <c r="L259" s="51"/>
      <c r="M259" s="51"/>
      <c r="N259" s="51"/>
      <c r="O259" s="51"/>
      <c r="P259" s="51"/>
      <c r="Q259" s="51"/>
      <c r="R259" s="52"/>
      <c r="S259" s="52">
        <v>0</v>
      </c>
      <c r="T259" s="52">
        <v>1</v>
      </c>
      <c r="U259" s="309">
        <f t="shared" si="24"/>
        <v>0.5</v>
      </c>
      <c r="V259" s="310"/>
      <c r="W259" s="309">
        <f t="shared" si="23"/>
        <v>1</v>
      </c>
      <c r="X259" s="310"/>
    </row>
    <row r="260" spans="2:24" x14ac:dyDescent="0.3">
      <c r="B260" s="437"/>
      <c r="C260" s="300" t="s">
        <v>122</v>
      </c>
      <c r="D260" s="301"/>
      <c r="E260" s="301"/>
      <c r="F260" s="301"/>
      <c r="G260" s="301"/>
      <c r="H260" s="302"/>
      <c r="I260" s="49"/>
      <c r="J260" s="142"/>
      <c r="K260" s="51"/>
      <c r="L260" s="51"/>
      <c r="M260" s="51"/>
      <c r="N260" s="51"/>
      <c r="O260" s="51"/>
      <c r="P260" s="51"/>
      <c r="Q260" s="51"/>
      <c r="R260" s="52">
        <f>SUM(R261+R268+R274+R278+R284+R289)</f>
        <v>0</v>
      </c>
      <c r="S260" s="52">
        <f>SUM(S261+S268+S274+S278+S284+S289)</f>
        <v>5</v>
      </c>
      <c r="T260" s="52">
        <f>SUM(T261+T268+T274+T278+T284+T289)</f>
        <v>5</v>
      </c>
      <c r="U260" s="309">
        <f t="shared" si="24"/>
        <v>3.3333333333333335</v>
      </c>
      <c r="V260" s="310"/>
      <c r="W260" s="309">
        <f t="shared" si="23"/>
        <v>10</v>
      </c>
      <c r="X260" s="310"/>
    </row>
    <row r="261" spans="2:24" x14ac:dyDescent="0.3">
      <c r="B261" s="437"/>
      <c r="C261" s="300" t="s">
        <v>153</v>
      </c>
      <c r="D261" s="301"/>
      <c r="E261" s="301"/>
      <c r="F261" s="301"/>
      <c r="G261" s="301"/>
      <c r="H261" s="302"/>
      <c r="I261" s="49"/>
      <c r="J261" s="142"/>
      <c r="K261" s="51"/>
      <c r="L261" s="51"/>
      <c r="M261" s="51"/>
      <c r="N261" s="51"/>
      <c r="O261" s="51"/>
      <c r="P261" s="51"/>
      <c r="Q261" s="51"/>
      <c r="R261" s="52">
        <f>SUM(R262:R267)</f>
        <v>0</v>
      </c>
      <c r="S261" s="52">
        <f>SUM(S262:S267)</f>
        <v>2</v>
      </c>
      <c r="T261" s="52">
        <f>SUM(T262:T267)</f>
        <v>2</v>
      </c>
      <c r="U261" s="309">
        <f t="shared" si="24"/>
        <v>1.3333333333333333</v>
      </c>
      <c r="V261" s="310"/>
      <c r="W261" s="309">
        <f t="shared" si="23"/>
        <v>4</v>
      </c>
      <c r="X261" s="310"/>
    </row>
    <row r="262" spans="2:24" x14ac:dyDescent="0.3">
      <c r="B262" s="437"/>
      <c r="C262" s="321" t="s">
        <v>137</v>
      </c>
      <c r="D262" s="322"/>
      <c r="E262" s="322"/>
      <c r="F262" s="322"/>
      <c r="G262" s="322"/>
      <c r="H262" s="323"/>
      <c r="I262" s="49"/>
      <c r="J262" s="142"/>
      <c r="K262" s="51"/>
      <c r="L262" s="51"/>
      <c r="M262" s="51"/>
      <c r="N262" s="51"/>
      <c r="O262" s="51"/>
      <c r="P262" s="51"/>
      <c r="Q262" s="51"/>
      <c r="R262" s="52"/>
      <c r="S262" s="52">
        <v>1</v>
      </c>
      <c r="T262" s="52"/>
      <c r="U262" s="309">
        <f t="shared" si="24"/>
        <v>1</v>
      </c>
      <c r="V262" s="310"/>
      <c r="W262" s="309">
        <f t="shared" si="23"/>
        <v>1</v>
      </c>
      <c r="X262" s="310"/>
    </row>
    <row r="263" spans="2:24" x14ac:dyDescent="0.3">
      <c r="B263" s="437"/>
      <c r="C263" s="321" t="s">
        <v>138</v>
      </c>
      <c r="D263" s="322"/>
      <c r="E263" s="322"/>
      <c r="F263" s="322"/>
      <c r="G263" s="322"/>
      <c r="H263" s="323"/>
      <c r="I263" s="49"/>
      <c r="J263" s="142"/>
      <c r="K263" s="51"/>
      <c r="L263" s="51"/>
      <c r="M263" s="51"/>
      <c r="N263" s="51"/>
      <c r="O263" s="51"/>
      <c r="P263" s="51"/>
      <c r="Q263" s="51"/>
      <c r="R263" s="52"/>
      <c r="S263" s="52">
        <v>1</v>
      </c>
      <c r="T263" s="52">
        <v>2</v>
      </c>
      <c r="U263" s="309">
        <f t="shared" si="24"/>
        <v>1.5</v>
      </c>
      <c r="V263" s="310"/>
      <c r="W263" s="309">
        <f t="shared" si="23"/>
        <v>3</v>
      </c>
      <c r="X263" s="310"/>
    </row>
    <row r="264" spans="2:24" x14ac:dyDescent="0.3">
      <c r="B264" s="437"/>
      <c r="C264" s="321" t="s">
        <v>154</v>
      </c>
      <c r="D264" s="322"/>
      <c r="E264" s="322"/>
      <c r="F264" s="322"/>
      <c r="G264" s="322"/>
      <c r="H264" s="323"/>
      <c r="I264" s="49"/>
      <c r="J264" s="142"/>
      <c r="K264" s="51"/>
      <c r="L264" s="51"/>
      <c r="M264" s="51"/>
      <c r="N264" s="51"/>
      <c r="O264" s="51"/>
      <c r="P264" s="51"/>
      <c r="Q264" s="51"/>
      <c r="R264" s="52"/>
      <c r="S264" s="52"/>
      <c r="T264" s="52">
        <v>0</v>
      </c>
      <c r="U264" s="309">
        <f t="shared" si="24"/>
        <v>0</v>
      </c>
      <c r="V264" s="310"/>
      <c r="W264" s="309">
        <f t="shared" si="23"/>
        <v>0</v>
      </c>
      <c r="X264" s="310"/>
    </row>
    <row r="265" spans="2:24" x14ac:dyDescent="0.3">
      <c r="B265" s="437"/>
      <c r="C265" s="321" t="s">
        <v>126</v>
      </c>
      <c r="D265" s="322"/>
      <c r="E265" s="322"/>
      <c r="F265" s="322"/>
      <c r="G265" s="322"/>
      <c r="H265" s="323"/>
      <c r="I265" s="49"/>
      <c r="J265" s="142"/>
      <c r="K265" s="51"/>
      <c r="L265" s="51"/>
      <c r="M265" s="51"/>
      <c r="N265" s="51"/>
      <c r="O265" s="51"/>
      <c r="P265" s="51"/>
      <c r="Q265" s="51"/>
      <c r="R265" s="52"/>
      <c r="S265" s="52"/>
      <c r="T265" s="52">
        <v>0</v>
      </c>
      <c r="U265" s="309">
        <f t="shared" si="24"/>
        <v>0</v>
      </c>
      <c r="V265" s="310"/>
      <c r="W265" s="309">
        <f t="shared" si="23"/>
        <v>0</v>
      </c>
      <c r="X265" s="310"/>
    </row>
    <row r="266" spans="2:24" x14ac:dyDescent="0.3">
      <c r="B266" s="437"/>
      <c r="C266" s="321" t="s">
        <v>142</v>
      </c>
      <c r="D266" s="322"/>
      <c r="E266" s="322"/>
      <c r="F266" s="322"/>
      <c r="G266" s="322"/>
      <c r="H266" s="323"/>
      <c r="I266" s="49"/>
      <c r="J266" s="142"/>
      <c r="K266" s="51"/>
      <c r="L266" s="51"/>
      <c r="M266" s="51"/>
      <c r="N266" s="51"/>
      <c r="O266" s="51"/>
      <c r="P266" s="51"/>
      <c r="Q266" s="51"/>
      <c r="R266" s="52"/>
      <c r="S266" s="52"/>
      <c r="T266" s="52">
        <v>0</v>
      </c>
      <c r="U266" s="309">
        <f t="shared" si="24"/>
        <v>0</v>
      </c>
      <c r="V266" s="310"/>
      <c r="W266" s="309">
        <f t="shared" si="23"/>
        <v>0</v>
      </c>
      <c r="X266" s="310"/>
    </row>
    <row r="267" spans="2:24" x14ac:dyDescent="0.3">
      <c r="B267" s="437"/>
      <c r="C267" s="321" t="s">
        <v>144</v>
      </c>
      <c r="D267" s="322"/>
      <c r="E267" s="322"/>
      <c r="F267" s="322"/>
      <c r="G267" s="322"/>
      <c r="H267" s="323"/>
      <c r="I267" s="49"/>
      <c r="J267" s="142"/>
      <c r="K267" s="51"/>
      <c r="L267" s="51"/>
      <c r="M267" s="51"/>
      <c r="N267" s="51"/>
      <c r="O267" s="51"/>
      <c r="P267" s="51"/>
      <c r="Q267" s="51"/>
      <c r="R267" s="52"/>
      <c r="S267" s="52"/>
      <c r="T267" s="52">
        <v>0</v>
      </c>
      <c r="U267" s="309">
        <f t="shared" si="24"/>
        <v>0</v>
      </c>
      <c r="V267" s="310"/>
      <c r="W267" s="309">
        <f t="shared" si="23"/>
        <v>0</v>
      </c>
      <c r="X267" s="310"/>
    </row>
    <row r="268" spans="2:24" x14ac:dyDescent="0.3">
      <c r="B268" s="437"/>
      <c r="C268" s="300" t="s">
        <v>155</v>
      </c>
      <c r="D268" s="301"/>
      <c r="E268" s="301"/>
      <c r="F268" s="301"/>
      <c r="G268" s="301"/>
      <c r="H268" s="302"/>
      <c r="I268" s="49"/>
      <c r="J268" s="142"/>
      <c r="K268" s="51"/>
      <c r="L268" s="51"/>
      <c r="M268" s="51"/>
      <c r="N268" s="51"/>
      <c r="O268" s="51"/>
      <c r="P268" s="51"/>
      <c r="Q268" s="51"/>
      <c r="R268" s="52">
        <f>SUM(R269:R273)</f>
        <v>0</v>
      </c>
      <c r="S268" s="52">
        <f>SUM(S269:S273)</f>
        <v>0</v>
      </c>
      <c r="T268" s="52">
        <f>SUM(T269:T273)</f>
        <v>0</v>
      </c>
      <c r="U268" s="309">
        <f t="shared" si="24"/>
        <v>0</v>
      </c>
      <c r="V268" s="310"/>
      <c r="W268" s="309">
        <f t="shared" si="23"/>
        <v>0</v>
      </c>
      <c r="X268" s="310"/>
    </row>
    <row r="269" spans="2:24" x14ac:dyDescent="0.3">
      <c r="B269" s="437"/>
      <c r="C269" s="321" t="s">
        <v>139</v>
      </c>
      <c r="D269" s="322"/>
      <c r="E269" s="322"/>
      <c r="F269" s="322"/>
      <c r="G269" s="322"/>
      <c r="H269" s="323"/>
      <c r="I269" s="49"/>
      <c r="J269" s="142"/>
      <c r="K269" s="51"/>
      <c r="L269" s="51"/>
      <c r="M269" s="51"/>
      <c r="N269" s="51"/>
      <c r="O269" s="51"/>
      <c r="P269" s="51"/>
      <c r="Q269" s="51"/>
      <c r="R269" s="52"/>
      <c r="S269" s="52"/>
      <c r="T269" s="52">
        <v>0</v>
      </c>
      <c r="U269" s="309">
        <f t="shared" si="24"/>
        <v>0</v>
      </c>
      <c r="V269" s="310"/>
      <c r="W269" s="309">
        <f t="shared" si="23"/>
        <v>0</v>
      </c>
      <c r="X269" s="310"/>
    </row>
    <row r="270" spans="2:24" x14ac:dyDescent="0.3">
      <c r="B270" s="437"/>
      <c r="C270" s="321" t="s">
        <v>140</v>
      </c>
      <c r="D270" s="322"/>
      <c r="E270" s="322"/>
      <c r="F270" s="322"/>
      <c r="G270" s="322"/>
      <c r="H270" s="323"/>
      <c r="I270" s="49"/>
      <c r="J270" s="142"/>
      <c r="K270" s="51"/>
      <c r="L270" s="51"/>
      <c r="M270" s="51"/>
      <c r="N270" s="51"/>
      <c r="O270" s="51"/>
      <c r="P270" s="51"/>
      <c r="Q270" s="51"/>
      <c r="R270" s="52"/>
      <c r="S270" s="52"/>
      <c r="T270" s="52">
        <v>0</v>
      </c>
      <c r="U270" s="309">
        <f t="shared" si="24"/>
        <v>0</v>
      </c>
      <c r="V270" s="310"/>
      <c r="W270" s="309">
        <f t="shared" si="23"/>
        <v>0</v>
      </c>
      <c r="X270" s="310"/>
    </row>
    <row r="271" spans="2:24" x14ac:dyDescent="0.3">
      <c r="B271" s="437"/>
      <c r="C271" s="321" t="s">
        <v>125</v>
      </c>
      <c r="D271" s="322"/>
      <c r="E271" s="322"/>
      <c r="F271" s="322"/>
      <c r="G271" s="322"/>
      <c r="H271" s="323"/>
      <c r="I271" s="49"/>
      <c r="J271" s="142"/>
      <c r="K271" s="51"/>
      <c r="L271" s="51"/>
      <c r="M271" s="51"/>
      <c r="N271" s="51"/>
      <c r="O271" s="51"/>
      <c r="P271" s="51"/>
      <c r="Q271" s="51"/>
      <c r="R271" s="52"/>
      <c r="S271" s="52"/>
      <c r="T271" s="52">
        <v>0</v>
      </c>
      <c r="U271" s="309">
        <f t="shared" si="24"/>
        <v>0</v>
      </c>
      <c r="V271" s="310"/>
      <c r="W271" s="309">
        <f t="shared" si="23"/>
        <v>0</v>
      </c>
      <c r="X271" s="310"/>
    </row>
    <row r="272" spans="2:24" x14ac:dyDescent="0.3">
      <c r="B272" s="437"/>
      <c r="C272" s="321" t="s">
        <v>127</v>
      </c>
      <c r="D272" s="322"/>
      <c r="E272" s="322"/>
      <c r="F272" s="322"/>
      <c r="G272" s="322"/>
      <c r="H272" s="323"/>
      <c r="I272" s="49"/>
      <c r="J272" s="142"/>
      <c r="K272" s="51"/>
      <c r="L272" s="51"/>
      <c r="M272" s="51"/>
      <c r="N272" s="51"/>
      <c r="O272" s="51"/>
      <c r="P272" s="51"/>
      <c r="Q272" s="51"/>
      <c r="R272" s="52"/>
      <c r="S272" s="52"/>
      <c r="T272" s="52">
        <v>0</v>
      </c>
      <c r="U272" s="309">
        <f t="shared" si="24"/>
        <v>0</v>
      </c>
      <c r="V272" s="310"/>
      <c r="W272" s="309">
        <f t="shared" si="23"/>
        <v>0</v>
      </c>
      <c r="X272" s="310"/>
    </row>
    <row r="273" spans="2:24" x14ac:dyDescent="0.3">
      <c r="B273" s="437"/>
      <c r="C273" s="321" t="s">
        <v>81</v>
      </c>
      <c r="D273" s="322"/>
      <c r="E273" s="322"/>
      <c r="F273" s="322"/>
      <c r="G273" s="322"/>
      <c r="H273" s="323"/>
      <c r="I273" s="49"/>
      <c r="J273" s="142"/>
      <c r="K273" s="51"/>
      <c r="L273" s="51"/>
      <c r="M273" s="51"/>
      <c r="N273" s="51"/>
      <c r="O273" s="51"/>
      <c r="P273" s="51"/>
      <c r="Q273" s="51"/>
      <c r="R273" s="52"/>
      <c r="S273" s="52"/>
      <c r="T273" s="52">
        <v>0</v>
      </c>
      <c r="U273" s="309">
        <f t="shared" si="24"/>
        <v>0</v>
      </c>
      <c r="V273" s="310"/>
      <c r="W273" s="309">
        <f t="shared" si="23"/>
        <v>0</v>
      </c>
      <c r="X273" s="310"/>
    </row>
    <row r="274" spans="2:24" x14ac:dyDescent="0.3">
      <c r="B274" s="437"/>
      <c r="C274" s="300" t="s">
        <v>130</v>
      </c>
      <c r="D274" s="301"/>
      <c r="E274" s="301"/>
      <c r="F274" s="301"/>
      <c r="G274" s="301"/>
      <c r="H274" s="302"/>
      <c r="I274" s="49"/>
      <c r="J274" s="142"/>
      <c r="K274" s="51"/>
      <c r="L274" s="51"/>
      <c r="M274" s="51"/>
      <c r="N274" s="51"/>
      <c r="O274" s="51"/>
      <c r="P274" s="51"/>
      <c r="Q274" s="51"/>
      <c r="R274" s="52">
        <f>SUM(R275:R277)</f>
        <v>0</v>
      </c>
      <c r="S274" s="52">
        <f>SUM(S275:S277)</f>
        <v>0</v>
      </c>
      <c r="T274" s="52">
        <f>SUM(T275:T277)</f>
        <v>0</v>
      </c>
      <c r="U274" s="309">
        <f t="shared" si="24"/>
        <v>0</v>
      </c>
      <c r="V274" s="310"/>
      <c r="W274" s="309">
        <f t="shared" si="23"/>
        <v>0</v>
      </c>
      <c r="X274" s="310"/>
    </row>
    <row r="275" spans="2:24" x14ac:dyDescent="0.3">
      <c r="B275" s="437"/>
      <c r="C275" s="321" t="s">
        <v>132</v>
      </c>
      <c r="D275" s="322"/>
      <c r="E275" s="322"/>
      <c r="F275" s="322"/>
      <c r="G275" s="322"/>
      <c r="H275" s="323"/>
      <c r="I275" s="49"/>
      <c r="J275" s="142"/>
      <c r="K275" s="51"/>
      <c r="L275" s="51"/>
      <c r="M275" s="51"/>
      <c r="N275" s="51"/>
      <c r="O275" s="51"/>
      <c r="P275" s="51"/>
      <c r="Q275" s="51"/>
      <c r="R275" s="52"/>
      <c r="S275" s="52"/>
      <c r="T275" s="52">
        <v>0</v>
      </c>
      <c r="U275" s="309">
        <f t="shared" si="24"/>
        <v>0</v>
      </c>
      <c r="V275" s="310"/>
      <c r="W275" s="309">
        <f t="shared" si="23"/>
        <v>0</v>
      </c>
      <c r="X275" s="310"/>
    </row>
    <row r="276" spans="2:24" x14ac:dyDescent="0.3">
      <c r="B276" s="437"/>
      <c r="C276" s="321" t="s">
        <v>131</v>
      </c>
      <c r="D276" s="322"/>
      <c r="E276" s="322"/>
      <c r="F276" s="322"/>
      <c r="G276" s="322"/>
      <c r="H276" s="323"/>
      <c r="I276" s="49"/>
      <c r="J276" s="142"/>
      <c r="K276" s="51"/>
      <c r="L276" s="51"/>
      <c r="M276" s="51"/>
      <c r="N276" s="51"/>
      <c r="O276" s="51"/>
      <c r="P276" s="51"/>
      <c r="Q276" s="51"/>
      <c r="R276" s="52"/>
      <c r="S276" s="52"/>
      <c r="T276" s="52">
        <v>0</v>
      </c>
      <c r="U276" s="309">
        <f t="shared" si="24"/>
        <v>0</v>
      </c>
      <c r="V276" s="310"/>
      <c r="W276" s="309">
        <f t="shared" si="23"/>
        <v>0</v>
      </c>
      <c r="X276" s="310"/>
    </row>
    <row r="277" spans="2:24" x14ac:dyDescent="0.3">
      <c r="B277" s="437"/>
      <c r="C277" s="321" t="s">
        <v>133</v>
      </c>
      <c r="D277" s="322"/>
      <c r="E277" s="322"/>
      <c r="F277" s="322"/>
      <c r="G277" s="322"/>
      <c r="H277" s="323"/>
      <c r="I277" s="49"/>
      <c r="J277" s="142"/>
      <c r="K277" s="51"/>
      <c r="L277" s="51"/>
      <c r="M277" s="51"/>
      <c r="N277" s="51"/>
      <c r="O277" s="51"/>
      <c r="P277" s="51"/>
      <c r="Q277" s="51"/>
      <c r="R277" s="52"/>
      <c r="S277" s="52"/>
      <c r="T277" s="52">
        <v>0</v>
      </c>
      <c r="U277" s="309">
        <f t="shared" si="24"/>
        <v>0</v>
      </c>
      <c r="V277" s="310"/>
      <c r="W277" s="309">
        <f t="shared" si="23"/>
        <v>0</v>
      </c>
      <c r="X277" s="310"/>
    </row>
    <row r="278" spans="2:24" x14ac:dyDescent="0.3">
      <c r="B278" s="437"/>
      <c r="C278" s="300" t="s">
        <v>156</v>
      </c>
      <c r="D278" s="301"/>
      <c r="E278" s="301"/>
      <c r="F278" s="301"/>
      <c r="G278" s="301"/>
      <c r="H278" s="302"/>
      <c r="I278" s="49"/>
      <c r="J278" s="142"/>
      <c r="K278" s="51"/>
      <c r="L278" s="51"/>
      <c r="M278" s="51"/>
      <c r="N278" s="51"/>
      <c r="O278" s="51"/>
      <c r="P278" s="51"/>
      <c r="Q278" s="51"/>
      <c r="R278" s="52">
        <f>SUM(R279:R283)</f>
        <v>0</v>
      </c>
      <c r="S278" s="52">
        <f>SUM(S279:S283)</f>
        <v>0</v>
      </c>
      <c r="T278" s="52">
        <f>SUM(T279:T283)</f>
        <v>0</v>
      </c>
      <c r="U278" s="309">
        <f t="shared" si="24"/>
        <v>0</v>
      </c>
      <c r="V278" s="310"/>
      <c r="W278" s="309">
        <f t="shared" si="23"/>
        <v>0</v>
      </c>
      <c r="X278" s="310"/>
    </row>
    <row r="279" spans="2:24" x14ac:dyDescent="0.3">
      <c r="B279" s="437"/>
      <c r="C279" s="321" t="s">
        <v>134</v>
      </c>
      <c r="D279" s="322"/>
      <c r="E279" s="322"/>
      <c r="F279" s="322"/>
      <c r="G279" s="322"/>
      <c r="H279" s="323"/>
      <c r="I279" s="49"/>
      <c r="J279" s="142"/>
      <c r="K279" s="51"/>
      <c r="L279" s="51"/>
      <c r="M279" s="51"/>
      <c r="N279" s="51"/>
      <c r="O279" s="51"/>
      <c r="P279" s="51"/>
      <c r="Q279" s="51"/>
      <c r="R279" s="52"/>
      <c r="S279" s="52"/>
      <c r="T279" s="52">
        <v>0</v>
      </c>
      <c r="U279" s="309">
        <f t="shared" si="24"/>
        <v>0</v>
      </c>
      <c r="V279" s="310"/>
      <c r="W279" s="309">
        <f t="shared" si="23"/>
        <v>0</v>
      </c>
      <c r="X279" s="310"/>
    </row>
    <row r="280" spans="2:24" x14ac:dyDescent="0.3">
      <c r="B280" s="437"/>
      <c r="C280" s="321" t="s">
        <v>146</v>
      </c>
      <c r="D280" s="322"/>
      <c r="E280" s="322"/>
      <c r="F280" s="322"/>
      <c r="G280" s="322"/>
      <c r="H280" s="323"/>
      <c r="I280" s="49"/>
      <c r="J280" s="142"/>
      <c r="K280" s="51"/>
      <c r="L280" s="51"/>
      <c r="M280" s="51"/>
      <c r="N280" s="51"/>
      <c r="O280" s="51"/>
      <c r="P280" s="51"/>
      <c r="Q280" s="51"/>
      <c r="R280" s="52"/>
      <c r="S280" s="52"/>
      <c r="T280" s="52">
        <v>0</v>
      </c>
      <c r="U280" s="309">
        <f t="shared" si="24"/>
        <v>0</v>
      </c>
      <c r="V280" s="310"/>
      <c r="W280" s="309">
        <f t="shared" si="23"/>
        <v>0</v>
      </c>
      <c r="X280" s="310"/>
    </row>
    <row r="281" spans="2:24" x14ac:dyDescent="0.3">
      <c r="B281" s="437"/>
      <c r="C281" s="321" t="s">
        <v>147</v>
      </c>
      <c r="D281" s="322"/>
      <c r="E281" s="322"/>
      <c r="F281" s="322"/>
      <c r="G281" s="322"/>
      <c r="H281" s="323"/>
      <c r="I281" s="49"/>
      <c r="J281" s="142"/>
      <c r="K281" s="51"/>
      <c r="L281" s="51"/>
      <c r="M281" s="51"/>
      <c r="N281" s="51"/>
      <c r="O281" s="51"/>
      <c r="P281" s="51"/>
      <c r="Q281" s="51"/>
      <c r="R281" s="52"/>
      <c r="S281" s="52"/>
      <c r="T281" s="52">
        <v>0</v>
      </c>
      <c r="U281" s="309">
        <f t="shared" si="24"/>
        <v>0</v>
      </c>
      <c r="V281" s="310"/>
      <c r="W281" s="309">
        <f t="shared" ref="W281:W290" si="25">SUM(I281:T281)</f>
        <v>0</v>
      </c>
      <c r="X281" s="310"/>
    </row>
    <row r="282" spans="2:24" x14ac:dyDescent="0.3">
      <c r="B282" s="437"/>
      <c r="C282" s="321" t="s">
        <v>148</v>
      </c>
      <c r="D282" s="322"/>
      <c r="E282" s="322"/>
      <c r="F282" s="322"/>
      <c r="G282" s="322"/>
      <c r="H282" s="323"/>
      <c r="I282" s="49"/>
      <c r="J282" s="142"/>
      <c r="K282" s="51"/>
      <c r="L282" s="51"/>
      <c r="M282" s="51"/>
      <c r="N282" s="51"/>
      <c r="O282" s="51"/>
      <c r="P282" s="51"/>
      <c r="Q282" s="51"/>
      <c r="R282" s="52"/>
      <c r="S282" s="52"/>
      <c r="T282" s="52">
        <v>0</v>
      </c>
      <c r="U282" s="309">
        <f t="shared" si="24"/>
        <v>0</v>
      </c>
      <c r="V282" s="310"/>
      <c r="W282" s="309">
        <f t="shared" si="25"/>
        <v>0</v>
      </c>
      <c r="X282" s="310"/>
    </row>
    <row r="283" spans="2:24" x14ac:dyDescent="0.3">
      <c r="B283" s="437"/>
      <c r="C283" s="321" t="s">
        <v>149</v>
      </c>
      <c r="D283" s="322"/>
      <c r="E283" s="322"/>
      <c r="F283" s="322"/>
      <c r="G283" s="322"/>
      <c r="H283" s="323"/>
      <c r="I283" s="49"/>
      <c r="J283" s="142"/>
      <c r="K283" s="51"/>
      <c r="L283" s="51"/>
      <c r="M283" s="51"/>
      <c r="N283" s="51"/>
      <c r="O283" s="51"/>
      <c r="P283" s="51"/>
      <c r="Q283" s="51"/>
      <c r="R283" s="52"/>
      <c r="S283" s="52"/>
      <c r="T283" s="52">
        <v>0</v>
      </c>
      <c r="U283" s="309">
        <f t="shared" si="24"/>
        <v>0</v>
      </c>
      <c r="V283" s="310"/>
      <c r="W283" s="309">
        <f t="shared" si="25"/>
        <v>0</v>
      </c>
      <c r="X283" s="310"/>
    </row>
    <row r="284" spans="2:24" x14ac:dyDescent="0.3">
      <c r="B284" s="437"/>
      <c r="C284" s="300" t="s">
        <v>30</v>
      </c>
      <c r="D284" s="301"/>
      <c r="E284" s="301"/>
      <c r="F284" s="301"/>
      <c r="G284" s="301"/>
      <c r="H284" s="302"/>
      <c r="I284" s="133"/>
      <c r="J284" s="134"/>
      <c r="K284" s="135"/>
      <c r="L284" s="135"/>
      <c r="M284" s="135"/>
      <c r="N284" s="135"/>
      <c r="O284" s="135"/>
      <c r="P284" s="135"/>
      <c r="Q284" s="135"/>
      <c r="R284" s="136">
        <f>SUM(R285:R288)</f>
        <v>0</v>
      </c>
      <c r="S284" s="136">
        <f>SUM(S285:S288)</f>
        <v>1</v>
      </c>
      <c r="T284" s="136">
        <f>SUM(T285:T288)</f>
        <v>0</v>
      </c>
      <c r="U284" s="309">
        <f t="shared" si="24"/>
        <v>0.33333333333333331</v>
      </c>
      <c r="V284" s="310"/>
      <c r="W284" s="309">
        <f t="shared" si="25"/>
        <v>1</v>
      </c>
      <c r="X284" s="310"/>
    </row>
    <row r="285" spans="2:24" x14ac:dyDescent="0.3">
      <c r="B285" s="437"/>
      <c r="C285" s="321" t="s">
        <v>159</v>
      </c>
      <c r="D285" s="322"/>
      <c r="E285" s="322"/>
      <c r="F285" s="322"/>
      <c r="G285" s="322"/>
      <c r="H285" s="323"/>
      <c r="I285" s="133"/>
      <c r="J285" s="134"/>
      <c r="K285" s="135"/>
      <c r="L285" s="135"/>
      <c r="M285" s="135"/>
      <c r="N285" s="135"/>
      <c r="O285" s="135"/>
      <c r="P285" s="135"/>
      <c r="Q285" s="135"/>
      <c r="R285" s="136"/>
      <c r="S285" s="136"/>
      <c r="T285" s="52">
        <v>0</v>
      </c>
      <c r="U285" s="309">
        <f t="shared" si="24"/>
        <v>0</v>
      </c>
      <c r="V285" s="310"/>
      <c r="W285" s="309">
        <f t="shared" si="25"/>
        <v>0</v>
      </c>
      <c r="X285" s="310"/>
    </row>
    <row r="286" spans="2:24" x14ac:dyDescent="0.3">
      <c r="B286" s="437"/>
      <c r="C286" s="321" t="s">
        <v>158</v>
      </c>
      <c r="D286" s="322"/>
      <c r="E286" s="322"/>
      <c r="F286" s="322"/>
      <c r="G286" s="322"/>
      <c r="H286" s="323"/>
      <c r="I286" s="133"/>
      <c r="J286" s="134"/>
      <c r="K286" s="135"/>
      <c r="L286" s="135"/>
      <c r="M286" s="135"/>
      <c r="N286" s="135"/>
      <c r="O286" s="135"/>
      <c r="P286" s="135"/>
      <c r="Q286" s="135"/>
      <c r="R286" s="136"/>
      <c r="S286" s="136">
        <v>1</v>
      </c>
      <c r="T286" s="136"/>
      <c r="U286" s="309">
        <f t="shared" si="24"/>
        <v>1</v>
      </c>
      <c r="V286" s="310"/>
      <c r="W286" s="309">
        <f t="shared" si="25"/>
        <v>1</v>
      </c>
      <c r="X286" s="310"/>
    </row>
    <row r="287" spans="2:24" x14ac:dyDescent="0.3">
      <c r="B287" s="437"/>
      <c r="C287" s="321" t="s">
        <v>157</v>
      </c>
      <c r="D287" s="322"/>
      <c r="E287" s="322"/>
      <c r="F287" s="322"/>
      <c r="G287" s="322"/>
      <c r="H287" s="323"/>
      <c r="I287" s="133"/>
      <c r="J287" s="134"/>
      <c r="K287" s="135"/>
      <c r="L287" s="135"/>
      <c r="M287" s="135"/>
      <c r="N287" s="135"/>
      <c r="O287" s="135"/>
      <c r="P287" s="135"/>
      <c r="Q287" s="135"/>
      <c r="R287" s="136"/>
      <c r="S287" s="136"/>
      <c r="T287" s="52">
        <v>0</v>
      </c>
      <c r="U287" s="309">
        <f t="shared" si="24"/>
        <v>0</v>
      </c>
      <c r="V287" s="310"/>
      <c r="W287" s="309">
        <f t="shared" si="25"/>
        <v>0</v>
      </c>
      <c r="X287" s="310"/>
    </row>
    <row r="288" spans="2:24" x14ac:dyDescent="0.3">
      <c r="B288" s="437"/>
      <c r="C288" s="321" t="s">
        <v>160</v>
      </c>
      <c r="D288" s="322"/>
      <c r="E288" s="322"/>
      <c r="F288" s="322"/>
      <c r="G288" s="322"/>
      <c r="H288" s="323"/>
      <c r="I288" s="133"/>
      <c r="J288" s="134"/>
      <c r="K288" s="135"/>
      <c r="L288" s="135"/>
      <c r="M288" s="135"/>
      <c r="N288" s="135"/>
      <c r="O288" s="135"/>
      <c r="P288" s="135"/>
      <c r="Q288" s="135"/>
      <c r="R288" s="136"/>
      <c r="S288" s="136"/>
      <c r="T288" s="52">
        <v>0</v>
      </c>
      <c r="U288" s="309">
        <f t="shared" si="24"/>
        <v>0</v>
      </c>
      <c r="V288" s="310"/>
      <c r="W288" s="309">
        <f t="shared" si="25"/>
        <v>0</v>
      </c>
      <c r="X288" s="310"/>
    </row>
    <row r="289" spans="2:24" x14ac:dyDescent="0.3">
      <c r="B289" s="437"/>
      <c r="C289" s="300" t="s">
        <v>34</v>
      </c>
      <c r="D289" s="301"/>
      <c r="E289" s="301"/>
      <c r="F289" s="301"/>
      <c r="G289" s="301"/>
      <c r="H289" s="302"/>
      <c r="I289" s="133"/>
      <c r="J289" s="134"/>
      <c r="K289" s="135"/>
      <c r="L289" s="135"/>
      <c r="M289" s="135"/>
      <c r="N289" s="135"/>
      <c r="O289" s="135"/>
      <c r="P289" s="135"/>
      <c r="Q289" s="135"/>
      <c r="R289" s="136">
        <v>0</v>
      </c>
      <c r="S289" s="136">
        <v>2</v>
      </c>
      <c r="T289" s="136">
        <v>3</v>
      </c>
      <c r="U289" s="314">
        <f t="shared" si="24"/>
        <v>1.6666666666666667</v>
      </c>
      <c r="V289" s="315"/>
      <c r="W289" s="314">
        <f t="shared" si="25"/>
        <v>5</v>
      </c>
      <c r="X289" s="315"/>
    </row>
    <row r="290" spans="2:24" x14ac:dyDescent="0.3">
      <c r="B290" s="437"/>
      <c r="C290" s="327" t="s">
        <v>26</v>
      </c>
      <c r="D290" s="328"/>
      <c r="E290" s="328"/>
      <c r="F290" s="328"/>
      <c r="G290" s="328"/>
      <c r="H290" s="329"/>
      <c r="I290" s="152"/>
      <c r="J290" s="153"/>
      <c r="K290" s="154"/>
      <c r="L290" s="154"/>
      <c r="M290" s="154"/>
      <c r="N290" s="154"/>
      <c r="O290" s="154"/>
      <c r="P290" s="154"/>
      <c r="Q290" s="154"/>
      <c r="R290" s="155"/>
      <c r="S290" s="155"/>
      <c r="T290" s="155">
        <v>3</v>
      </c>
      <c r="U290" s="475">
        <f>AVERAGE(I290:T290)</f>
        <v>3</v>
      </c>
      <c r="V290" s="476"/>
      <c r="W290" s="473">
        <f t="shared" si="25"/>
        <v>3</v>
      </c>
      <c r="X290" s="474"/>
    </row>
    <row r="291" spans="2:24" x14ac:dyDescent="0.3">
      <c r="B291" s="437"/>
      <c r="C291" s="340" t="s">
        <v>2</v>
      </c>
      <c r="D291" s="341"/>
      <c r="E291" s="341"/>
      <c r="F291" s="341"/>
      <c r="G291" s="341"/>
      <c r="H291" s="342"/>
      <c r="I291" s="156"/>
      <c r="J291" s="157"/>
      <c r="K291" s="158"/>
      <c r="L291" s="158"/>
      <c r="M291" s="158"/>
      <c r="N291" s="158"/>
      <c r="O291" s="158"/>
      <c r="P291" s="158"/>
      <c r="Q291" s="158"/>
      <c r="R291" s="159"/>
      <c r="S291" s="159"/>
      <c r="T291" s="159"/>
      <c r="U291" s="343"/>
      <c r="V291" s="344"/>
      <c r="W291" s="345"/>
      <c r="X291" s="346"/>
    </row>
    <row r="292" spans="2:24" x14ac:dyDescent="0.3">
      <c r="B292" s="437"/>
      <c r="C292" s="347" t="s">
        <v>172</v>
      </c>
      <c r="D292" s="348"/>
      <c r="E292" s="348"/>
      <c r="F292" s="348"/>
      <c r="G292" s="348"/>
      <c r="H292" s="349"/>
      <c r="I292" s="160"/>
      <c r="J292" s="161"/>
      <c r="K292" s="162"/>
      <c r="L292" s="162"/>
      <c r="M292" s="162"/>
      <c r="N292" s="162"/>
      <c r="O292" s="162"/>
      <c r="P292" s="162"/>
      <c r="Q292" s="162"/>
      <c r="R292" s="163">
        <f>R215/R198</f>
        <v>5.4347826086956523</v>
      </c>
      <c r="S292" s="163">
        <f>S215/S198</f>
        <v>2.7681159420289854</v>
      </c>
      <c r="T292" s="163">
        <f>T215/T198</f>
        <v>2.902173913043478</v>
      </c>
      <c r="U292" s="350" t="s">
        <v>62</v>
      </c>
      <c r="V292" s="351"/>
      <c r="W292" s="213">
        <f t="shared" ref="W292:X292" si="26">W215/W198</f>
        <v>3.0592885375494072</v>
      </c>
      <c r="X292" s="214" t="e">
        <f t="shared" si="26"/>
        <v>#DIV/0!</v>
      </c>
    </row>
    <row r="293" spans="2:24" x14ac:dyDescent="0.3">
      <c r="B293" s="437"/>
      <c r="C293" s="273" t="s">
        <v>173</v>
      </c>
      <c r="D293" s="274"/>
      <c r="E293" s="274"/>
      <c r="F293" s="274"/>
      <c r="G293" s="274"/>
      <c r="H293" s="275"/>
      <c r="I293" s="164"/>
      <c r="J293" s="165"/>
      <c r="K293" s="166"/>
      <c r="L293" s="166"/>
      <c r="M293" s="166"/>
      <c r="N293" s="166"/>
      <c r="O293" s="166"/>
      <c r="P293" s="166"/>
      <c r="Q293" s="166"/>
      <c r="R293" s="167">
        <f>(R217+R220+R290)/R198</f>
        <v>0</v>
      </c>
      <c r="S293" s="167">
        <f>(S217+S220+S290)/S198</f>
        <v>0.63043478260869568</v>
      </c>
      <c r="T293" s="167">
        <f>(T217+T220+T290)/T198</f>
        <v>0.83695652173913049</v>
      </c>
      <c r="U293" s="352" t="s">
        <v>62</v>
      </c>
      <c r="V293" s="353"/>
      <c r="W293" s="215">
        <f t="shared" ref="W293:X293" si="27">(W217+W220+W290)/W198</f>
        <v>0.64822134387351782</v>
      </c>
      <c r="X293" s="216" t="e">
        <f t="shared" si="27"/>
        <v>#DIV/0!</v>
      </c>
    </row>
    <row r="294" spans="2:24" x14ac:dyDescent="0.3">
      <c r="B294" s="437"/>
      <c r="C294" s="291" t="s">
        <v>8</v>
      </c>
      <c r="D294" s="292"/>
      <c r="E294" s="292"/>
      <c r="F294" s="292"/>
      <c r="G294" s="292"/>
      <c r="H294" s="293"/>
      <c r="I294" s="105"/>
      <c r="J294" s="106"/>
      <c r="K294" s="168"/>
      <c r="L294" s="168"/>
      <c r="M294" s="168"/>
      <c r="N294" s="168"/>
      <c r="O294" s="168"/>
      <c r="P294" s="168"/>
      <c r="Q294" s="168"/>
      <c r="R294" s="169">
        <f>R296/R295</f>
        <v>0</v>
      </c>
      <c r="S294" s="169">
        <f>S296/S295</f>
        <v>0</v>
      </c>
      <c r="T294" s="169">
        <f>T296/T295</f>
        <v>0</v>
      </c>
      <c r="U294" s="336" t="s">
        <v>62</v>
      </c>
      <c r="V294" s="337"/>
      <c r="W294" s="464">
        <f>W296/W295</f>
        <v>0</v>
      </c>
      <c r="X294" s="465"/>
    </row>
    <row r="295" spans="2:24" x14ac:dyDescent="0.3">
      <c r="B295" s="437"/>
      <c r="C295" s="358" t="s">
        <v>20</v>
      </c>
      <c r="D295" s="359"/>
      <c r="E295" s="359"/>
      <c r="F295" s="359"/>
      <c r="G295" s="359"/>
      <c r="H295" s="360"/>
      <c r="I295" s="170"/>
      <c r="J295" s="171"/>
      <c r="K295" s="89"/>
      <c r="L295" s="89"/>
      <c r="M295" s="89"/>
      <c r="N295" s="89"/>
      <c r="O295" s="89"/>
      <c r="P295" s="89"/>
      <c r="Q295" s="89"/>
      <c r="R295" s="90">
        <f>R198</f>
        <v>23</v>
      </c>
      <c r="S295" s="90">
        <f>S198</f>
        <v>138</v>
      </c>
      <c r="T295" s="90">
        <f>T198</f>
        <v>92</v>
      </c>
      <c r="U295" s="361" t="s">
        <v>62</v>
      </c>
      <c r="V295" s="362"/>
      <c r="W295" s="361">
        <f>SUM(I295:T295)</f>
        <v>253</v>
      </c>
      <c r="X295" s="362"/>
    </row>
    <row r="296" spans="2:24" ht="15" thickBot="1" x14ac:dyDescent="0.35">
      <c r="B296" s="437"/>
      <c r="C296" s="358" t="s">
        <v>104</v>
      </c>
      <c r="D296" s="359"/>
      <c r="E296" s="359"/>
      <c r="F296" s="359"/>
      <c r="G296" s="359"/>
      <c r="H296" s="360"/>
      <c r="I296" s="172"/>
      <c r="J296" s="50"/>
      <c r="K296" s="51"/>
      <c r="L296" s="51"/>
      <c r="M296" s="51"/>
      <c r="N296" s="51"/>
      <c r="O296" s="51"/>
      <c r="P296" s="51"/>
      <c r="Q296" s="51"/>
      <c r="R296" s="52"/>
      <c r="S296" s="52"/>
      <c r="T296" s="52"/>
      <c r="U296" s="366" t="s">
        <v>62</v>
      </c>
      <c r="V296" s="367"/>
      <c r="W296" s="366">
        <f>SUM(I296:T296)</f>
        <v>0</v>
      </c>
      <c r="X296" s="367"/>
    </row>
    <row r="297" spans="2:24" ht="15" thickBot="1" x14ac:dyDescent="0.35">
      <c r="B297" s="288" t="s">
        <v>9</v>
      </c>
      <c r="C297" s="297" t="s">
        <v>108</v>
      </c>
      <c r="D297" s="298"/>
      <c r="E297" s="298"/>
      <c r="F297" s="298"/>
      <c r="G297" s="298"/>
      <c r="H297" s="299"/>
      <c r="I297" s="173"/>
      <c r="J297" s="174"/>
      <c r="K297" s="175"/>
      <c r="L297" s="175"/>
      <c r="M297" s="175"/>
      <c r="N297" s="175"/>
      <c r="O297" s="175"/>
      <c r="P297" s="175"/>
      <c r="Q297" s="175"/>
      <c r="R297" s="176">
        <f>R300/R299</f>
        <v>0.46153846153846156</v>
      </c>
      <c r="S297" s="176">
        <f>S300/S299</f>
        <v>0.32323232323232326</v>
      </c>
      <c r="T297" s="176">
        <f>T300/T299</f>
        <v>0.352112676056338</v>
      </c>
      <c r="U297" s="477">
        <f t="shared" ref="U297:V297" si="28">U300/U299</f>
        <v>0.34426229508196721</v>
      </c>
      <c r="V297" s="478" t="e">
        <f t="shared" si="28"/>
        <v>#DIV/0!</v>
      </c>
      <c r="W297" s="479" t="s">
        <v>62</v>
      </c>
      <c r="X297" s="480"/>
    </row>
    <row r="298" spans="2:24" x14ac:dyDescent="0.3">
      <c r="B298" s="289"/>
      <c r="C298" s="297" t="s">
        <v>43</v>
      </c>
      <c r="D298" s="298"/>
      <c r="E298" s="298"/>
      <c r="F298" s="298"/>
      <c r="G298" s="298"/>
      <c r="H298" s="299"/>
      <c r="I298" s="177"/>
      <c r="J298" s="178"/>
      <c r="K298" s="179"/>
      <c r="L298" s="179"/>
      <c r="M298" s="179"/>
      <c r="N298" s="179"/>
      <c r="O298" s="179"/>
      <c r="P298" s="179"/>
      <c r="Q298" s="179"/>
      <c r="R298" s="180">
        <f>R301/R299</f>
        <v>0.15384615384615385</v>
      </c>
      <c r="S298" s="180">
        <f>S301/S299</f>
        <v>0.21212121212121213</v>
      </c>
      <c r="T298" s="180">
        <f>T301/T299</f>
        <v>0.26760563380281688</v>
      </c>
      <c r="U298" s="484">
        <f t="shared" ref="U298:V298" si="29">U301/U299</f>
        <v>0.22950819672131148</v>
      </c>
      <c r="V298" s="485" t="e">
        <f t="shared" si="29"/>
        <v>#DIV/0!</v>
      </c>
      <c r="W298" s="370" t="s">
        <v>62</v>
      </c>
      <c r="X298" s="371"/>
    </row>
    <row r="299" spans="2:24" x14ac:dyDescent="0.3">
      <c r="B299" s="289"/>
      <c r="C299" s="270" t="s">
        <v>118</v>
      </c>
      <c r="D299" s="271"/>
      <c r="E299" s="271"/>
      <c r="F299" s="271"/>
      <c r="G299" s="271"/>
      <c r="H299" s="272"/>
      <c r="I299" s="172"/>
      <c r="J299" s="50"/>
      <c r="K299" s="51"/>
      <c r="L299" s="51"/>
      <c r="M299" s="51"/>
      <c r="N299" s="51"/>
      <c r="O299" s="51"/>
      <c r="P299" s="51"/>
      <c r="Q299" s="51"/>
      <c r="R299" s="52">
        <v>13</v>
      </c>
      <c r="S299" s="52">
        <v>99</v>
      </c>
      <c r="T299" s="52">
        <v>71</v>
      </c>
      <c r="U299" s="361">
        <f>AVERAGE(I299:T299)</f>
        <v>61</v>
      </c>
      <c r="V299" s="362"/>
      <c r="W299" s="481" t="s">
        <v>62</v>
      </c>
      <c r="X299" s="482"/>
    </row>
    <row r="300" spans="2:24" x14ac:dyDescent="0.3">
      <c r="B300" s="289"/>
      <c r="C300" s="300" t="s">
        <v>27</v>
      </c>
      <c r="D300" s="301"/>
      <c r="E300" s="301"/>
      <c r="F300" s="301"/>
      <c r="G300" s="301"/>
      <c r="H300" s="302"/>
      <c r="I300" s="142"/>
      <c r="J300" s="50"/>
      <c r="K300" s="51"/>
      <c r="L300" s="51"/>
      <c r="M300" s="51"/>
      <c r="N300" s="51"/>
      <c r="O300" s="51"/>
      <c r="P300" s="51"/>
      <c r="Q300" s="51"/>
      <c r="R300" s="52">
        <v>6</v>
      </c>
      <c r="S300" s="52">
        <v>32</v>
      </c>
      <c r="T300" s="52">
        <v>25</v>
      </c>
      <c r="U300" s="361">
        <f>AVERAGE(I300:T300)</f>
        <v>21</v>
      </c>
      <c r="V300" s="362"/>
      <c r="W300" s="361" t="s">
        <v>62</v>
      </c>
      <c r="X300" s="362"/>
    </row>
    <row r="301" spans="2:24" x14ac:dyDescent="0.3">
      <c r="B301" s="289"/>
      <c r="C301" s="273" t="s">
        <v>28</v>
      </c>
      <c r="D301" s="274"/>
      <c r="E301" s="274"/>
      <c r="F301" s="274"/>
      <c r="G301" s="274"/>
      <c r="H301" s="275"/>
      <c r="I301" s="181"/>
      <c r="J301" s="182"/>
      <c r="K301" s="183"/>
      <c r="L301" s="183"/>
      <c r="M301" s="183"/>
      <c r="N301" s="183"/>
      <c r="O301" s="183"/>
      <c r="P301" s="183"/>
      <c r="Q301" s="183"/>
      <c r="R301" s="184">
        <v>2</v>
      </c>
      <c r="S301" s="184">
        <v>21</v>
      </c>
      <c r="T301" s="184">
        <v>19</v>
      </c>
      <c r="U301" s="372">
        <f>AVERAGE(I301:T301)</f>
        <v>14</v>
      </c>
      <c r="V301" s="373"/>
      <c r="W301" s="372" t="s">
        <v>62</v>
      </c>
      <c r="X301" s="373"/>
    </row>
    <row r="302" spans="2:24" x14ac:dyDescent="0.3">
      <c r="B302" s="289"/>
      <c r="C302" s="276" t="s">
        <v>10</v>
      </c>
      <c r="D302" s="277"/>
      <c r="E302" s="277"/>
      <c r="F302" s="277"/>
      <c r="G302" s="277"/>
      <c r="H302" s="278"/>
      <c r="I302" s="185"/>
      <c r="J302" s="186"/>
      <c r="K302" s="187"/>
      <c r="L302" s="187"/>
      <c r="M302" s="187"/>
      <c r="N302" s="187"/>
      <c r="O302" s="187"/>
      <c r="P302" s="187"/>
      <c r="Q302" s="187"/>
      <c r="R302" s="188">
        <f>R305/R304</f>
        <v>0</v>
      </c>
      <c r="S302" s="188">
        <f>S305/S304</f>
        <v>4.0404040404040407E-2</v>
      </c>
      <c r="T302" s="188">
        <f>T305/T304</f>
        <v>2.8169014084507043E-2</v>
      </c>
      <c r="U302" s="354">
        <f>U305/U304</f>
        <v>3.2786885245901641E-2</v>
      </c>
      <c r="V302" s="355"/>
      <c r="W302" s="356" t="s">
        <v>62</v>
      </c>
      <c r="X302" s="357"/>
    </row>
    <row r="303" spans="2:24" x14ac:dyDescent="0.3">
      <c r="B303" s="289"/>
      <c r="C303" s="291" t="s">
        <v>11</v>
      </c>
      <c r="D303" s="292"/>
      <c r="E303" s="292"/>
      <c r="F303" s="292"/>
      <c r="G303" s="292"/>
      <c r="H303" s="293"/>
      <c r="I303" s="189"/>
      <c r="J303" s="190"/>
      <c r="K303" s="191"/>
      <c r="L303" s="191"/>
      <c r="M303" s="191"/>
      <c r="N303" s="191"/>
      <c r="O303" s="191"/>
      <c r="P303" s="191"/>
      <c r="Q303" s="191"/>
      <c r="R303" s="192">
        <f>R306/R304</f>
        <v>0</v>
      </c>
      <c r="S303" s="192">
        <f>S306/S304</f>
        <v>0</v>
      </c>
      <c r="T303" s="192">
        <f>T306/T304</f>
        <v>1.4084507042253521E-2</v>
      </c>
      <c r="U303" s="378">
        <f>U306/U304</f>
        <v>5.4644808743169399E-3</v>
      </c>
      <c r="V303" s="379"/>
      <c r="W303" s="380" t="s">
        <v>62</v>
      </c>
      <c r="X303" s="381"/>
    </row>
    <row r="304" spans="2:24" x14ac:dyDescent="0.3">
      <c r="B304" s="289"/>
      <c r="C304" s="270" t="s">
        <v>118</v>
      </c>
      <c r="D304" s="271"/>
      <c r="E304" s="271"/>
      <c r="F304" s="271"/>
      <c r="G304" s="271"/>
      <c r="H304" s="272"/>
      <c r="I304" s="172"/>
      <c r="J304" s="50"/>
      <c r="K304" s="51"/>
      <c r="L304" s="51"/>
      <c r="M304" s="51"/>
      <c r="N304" s="51"/>
      <c r="O304" s="51"/>
      <c r="P304" s="51"/>
      <c r="Q304" s="51"/>
      <c r="R304" s="52">
        <v>13</v>
      </c>
      <c r="S304" s="52">
        <v>99</v>
      </c>
      <c r="T304" s="52">
        <v>71</v>
      </c>
      <c r="U304" s="311">
        <f>AVERAGE(I304:T304)</f>
        <v>61</v>
      </c>
      <c r="V304" s="312"/>
      <c r="W304" s="361" t="s">
        <v>62</v>
      </c>
      <c r="X304" s="362"/>
    </row>
    <row r="305" spans="2:24" x14ac:dyDescent="0.3">
      <c r="B305" s="289"/>
      <c r="C305" s="270" t="s">
        <v>21</v>
      </c>
      <c r="D305" s="271"/>
      <c r="E305" s="271"/>
      <c r="F305" s="271"/>
      <c r="G305" s="271"/>
      <c r="H305" s="272"/>
      <c r="I305" s="172"/>
      <c r="J305" s="50"/>
      <c r="K305" s="51"/>
      <c r="L305" s="51"/>
      <c r="M305" s="51"/>
      <c r="N305" s="51"/>
      <c r="O305" s="51"/>
      <c r="P305" s="51"/>
      <c r="Q305" s="51"/>
      <c r="R305" s="52">
        <v>0</v>
      </c>
      <c r="S305" s="52">
        <v>4</v>
      </c>
      <c r="T305" s="52">
        <v>2</v>
      </c>
      <c r="U305" s="311">
        <f>AVERAGE(I305:T305)</f>
        <v>2</v>
      </c>
      <c r="V305" s="312"/>
      <c r="W305" s="311" t="s">
        <v>62</v>
      </c>
      <c r="X305" s="312"/>
    </row>
    <row r="306" spans="2:24" ht="15" thickBot="1" x14ac:dyDescent="0.35">
      <c r="B306" s="290"/>
      <c r="C306" s="2" t="s">
        <v>22</v>
      </c>
      <c r="D306" s="3"/>
      <c r="E306" s="3"/>
      <c r="F306" s="3"/>
      <c r="G306" s="3"/>
      <c r="H306" s="193"/>
      <c r="I306" s="194"/>
      <c r="J306" s="195"/>
      <c r="K306" s="196"/>
      <c r="L306" s="196"/>
      <c r="M306" s="196"/>
      <c r="N306" s="196"/>
      <c r="O306" s="196"/>
      <c r="P306" s="196"/>
      <c r="Q306" s="196"/>
      <c r="R306" s="197">
        <v>0</v>
      </c>
      <c r="S306" s="197">
        <v>0</v>
      </c>
      <c r="T306" s="197">
        <v>1</v>
      </c>
      <c r="U306" s="366">
        <f>AVERAGE(I306:T306)</f>
        <v>0.33333333333333331</v>
      </c>
      <c r="V306" s="367"/>
      <c r="W306" s="366" t="s">
        <v>62</v>
      </c>
      <c r="X306" s="367"/>
    </row>
  </sheetData>
  <mergeCells count="693">
    <mergeCell ref="U185:V185"/>
    <mergeCell ref="W185:X185"/>
    <mergeCell ref="C175:H175"/>
    <mergeCell ref="U175:V175"/>
    <mergeCell ref="W175:X175"/>
    <mergeCell ref="U177:V177"/>
    <mergeCell ref="W177:X177"/>
    <mergeCell ref="C178:H178"/>
    <mergeCell ref="U178:V178"/>
    <mergeCell ref="W178:X178"/>
    <mergeCell ref="C180:H180"/>
    <mergeCell ref="U180:V180"/>
    <mergeCell ref="W180:X180"/>
    <mergeCell ref="C181:H181"/>
    <mergeCell ref="U181:V181"/>
    <mergeCell ref="W181:X181"/>
    <mergeCell ref="U186:V186"/>
    <mergeCell ref="W186:X186"/>
    <mergeCell ref="U72:V72"/>
    <mergeCell ref="W72:X72"/>
    <mergeCell ref="B73:H73"/>
    <mergeCell ref="B74:B94"/>
    <mergeCell ref="B95:B177"/>
    <mergeCell ref="B178:B187"/>
    <mergeCell ref="C186:H186"/>
    <mergeCell ref="U187:V187"/>
    <mergeCell ref="W187:X187"/>
    <mergeCell ref="W182:X182"/>
    <mergeCell ref="C183:H183"/>
    <mergeCell ref="U183:V183"/>
    <mergeCell ref="W183:X183"/>
    <mergeCell ref="C184:H184"/>
    <mergeCell ref="U184:V184"/>
    <mergeCell ref="W184:X184"/>
    <mergeCell ref="C185:H185"/>
    <mergeCell ref="C182:H182"/>
    <mergeCell ref="U182:V182"/>
    <mergeCell ref="C172:H172"/>
    <mergeCell ref="U172:V172"/>
    <mergeCell ref="W172:X172"/>
    <mergeCell ref="C173:H173"/>
    <mergeCell ref="U173:V173"/>
    <mergeCell ref="W173:X173"/>
    <mergeCell ref="C174:H174"/>
    <mergeCell ref="U174:V174"/>
    <mergeCell ref="W174:X174"/>
    <mergeCell ref="C179:H179"/>
    <mergeCell ref="U179:V179"/>
    <mergeCell ref="W179:X179"/>
    <mergeCell ref="C176:H176"/>
    <mergeCell ref="U176:V176"/>
    <mergeCell ref="W176:X176"/>
    <mergeCell ref="C177:H177"/>
    <mergeCell ref="C171:H171"/>
    <mergeCell ref="U171:V171"/>
    <mergeCell ref="W171:X171"/>
    <mergeCell ref="C168:H168"/>
    <mergeCell ref="U168:V168"/>
    <mergeCell ref="W168:X168"/>
    <mergeCell ref="C169:H169"/>
    <mergeCell ref="U169:V169"/>
    <mergeCell ref="W169:X169"/>
    <mergeCell ref="C170:H170"/>
    <mergeCell ref="U170:V170"/>
    <mergeCell ref="W170:X170"/>
    <mergeCell ref="C165:H165"/>
    <mergeCell ref="U165:V165"/>
    <mergeCell ref="W165:X165"/>
    <mergeCell ref="C166:H166"/>
    <mergeCell ref="U166:V166"/>
    <mergeCell ref="W166:X166"/>
    <mergeCell ref="C167:H167"/>
    <mergeCell ref="U167:V167"/>
    <mergeCell ref="W167:X167"/>
    <mergeCell ref="C162:H162"/>
    <mergeCell ref="U162:V162"/>
    <mergeCell ref="W162:X162"/>
    <mergeCell ref="C163:H163"/>
    <mergeCell ref="U163:V163"/>
    <mergeCell ref="W163:X163"/>
    <mergeCell ref="C164:H164"/>
    <mergeCell ref="U164:V164"/>
    <mergeCell ref="W164:X164"/>
    <mergeCell ref="C159:H159"/>
    <mergeCell ref="U159:V159"/>
    <mergeCell ref="W159:X159"/>
    <mergeCell ref="C160:H160"/>
    <mergeCell ref="U160:V160"/>
    <mergeCell ref="W160:X160"/>
    <mergeCell ref="C161:H161"/>
    <mergeCell ref="U161:V161"/>
    <mergeCell ref="W161:X161"/>
    <mergeCell ref="C156:H156"/>
    <mergeCell ref="U156:V156"/>
    <mergeCell ref="W156:X156"/>
    <mergeCell ref="C157:H157"/>
    <mergeCell ref="U157:V157"/>
    <mergeCell ref="W157:X157"/>
    <mergeCell ref="C158:H158"/>
    <mergeCell ref="U158:V158"/>
    <mergeCell ref="W158:X158"/>
    <mergeCell ref="C153:H153"/>
    <mergeCell ref="U153:V153"/>
    <mergeCell ref="W153:X153"/>
    <mergeCell ref="C154:H154"/>
    <mergeCell ref="U154:V154"/>
    <mergeCell ref="W154:X154"/>
    <mergeCell ref="C155:H155"/>
    <mergeCell ref="U155:V155"/>
    <mergeCell ref="W155:X155"/>
    <mergeCell ref="C150:H150"/>
    <mergeCell ref="U150:V150"/>
    <mergeCell ref="W150:X150"/>
    <mergeCell ref="C151:H151"/>
    <mergeCell ref="U151:V151"/>
    <mergeCell ref="W151:X151"/>
    <mergeCell ref="C152:H152"/>
    <mergeCell ref="U152:V152"/>
    <mergeCell ref="W152:X152"/>
    <mergeCell ref="C147:H147"/>
    <mergeCell ref="U147:V147"/>
    <mergeCell ref="W147:X147"/>
    <mergeCell ref="C148:H148"/>
    <mergeCell ref="U148:V148"/>
    <mergeCell ref="W148:X148"/>
    <mergeCell ref="C149:H149"/>
    <mergeCell ref="U149:V149"/>
    <mergeCell ref="W149:X149"/>
    <mergeCell ref="C144:H144"/>
    <mergeCell ref="U144:V144"/>
    <mergeCell ref="W144:X144"/>
    <mergeCell ref="C145:H145"/>
    <mergeCell ref="U145:V145"/>
    <mergeCell ref="W145:X145"/>
    <mergeCell ref="C146:H146"/>
    <mergeCell ref="U146:V146"/>
    <mergeCell ref="W146:X146"/>
    <mergeCell ref="C141:H141"/>
    <mergeCell ref="U141:V141"/>
    <mergeCell ref="W141:X141"/>
    <mergeCell ref="C142:H142"/>
    <mergeCell ref="U142:V142"/>
    <mergeCell ref="W142:X142"/>
    <mergeCell ref="C143:H143"/>
    <mergeCell ref="U143:V143"/>
    <mergeCell ref="W143:X143"/>
    <mergeCell ref="C138:H138"/>
    <mergeCell ref="U138:V138"/>
    <mergeCell ref="W138:X138"/>
    <mergeCell ref="C139:H139"/>
    <mergeCell ref="U139:V139"/>
    <mergeCell ref="W139:X139"/>
    <mergeCell ref="C140:H140"/>
    <mergeCell ref="U140:V140"/>
    <mergeCell ref="W140:X140"/>
    <mergeCell ref="C135:H135"/>
    <mergeCell ref="U135:V135"/>
    <mergeCell ref="W135:X135"/>
    <mergeCell ref="C136:H136"/>
    <mergeCell ref="U136:V136"/>
    <mergeCell ref="W136:X136"/>
    <mergeCell ref="C137:H137"/>
    <mergeCell ref="U137:V137"/>
    <mergeCell ref="W137:X137"/>
    <mergeCell ref="C132:H132"/>
    <mergeCell ref="U132:V132"/>
    <mergeCell ref="W132:X132"/>
    <mergeCell ref="C133:H133"/>
    <mergeCell ref="U133:V133"/>
    <mergeCell ref="W133:X133"/>
    <mergeCell ref="C134:H134"/>
    <mergeCell ref="U134:V134"/>
    <mergeCell ref="W134:X134"/>
    <mergeCell ref="C129:H129"/>
    <mergeCell ref="U129:V129"/>
    <mergeCell ref="W129:X129"/>
    <mergeCell ref="C130:H130"/>
    <mergeCell ref="U130:V130"/>
    <mergeCell ref="W130:X130"/>
    <mergeCell ref="C131:H131"/>
    <mergeCell ref="U131:V131"/>
    <mergeCell ref="W131:X131"/>
    <mergeCell ref="C126:H126"/>
    <mergeCell ref="U126:V126"/>
    <mergeCell ref="W126:X126"/>
    <mergeCell ref="C127:H127"/>
    <mergeCell ref="U127:V127"/>
    <mergeCell ref="W127:X127"/>
    <mergeCell ref="C128:H128"/>
    <mergeCell ref="U128:V128"/>
    <mergeCell ref="W128:X128"/>
    <mergeCell ref="C123:H123"/>
    <mergeCell ref="U123:V123"/>
    <mergeCell ref="W123:X123"/>
    <mergeCell ref="C124:H124"/>
    <mergeCell ref="U124:V124"/>
    <mergeCell ref="W124:X124"/>
    <mergeCell ref="C125:H125"/>
    <mergeCell ref="U125:V125"/>
    <mergeCell ref="W125:X125"/>
    <mergeCell ref="C120:H120"/>
    <mergeCell ref="U120:V120"/>
    <mergeCell ref="W120:X120"/>
    <mergeCell ref="C121:H121"/>
    <mergeCell ref="U121:V121"/>
    <mergeCell ref="W121:X121"/>
    <mergeCell ref="C122:H122"/>
    <mergeCell ref="U122:V122"/>
    <mergeCell ref="W122:X122"/>
    <mergeCell ref="C117:H117"/>
    <mergeCell ref="U117:V117"/>
    <mergeCell ref="W117:X117"/>
    <mergeCell ref="C118:H118"/>
    <mergeCell ref="U118:V118"/>
    <mergeCell ref="W118:X118"/>
    <mergeCell ref="C119:H119"/>
    <mergeCell ref="U119:V119"/>
    <mergeCell ref="W119:X119"/>
    <mergeCell ref="C114:H114"/>
    <mergeCell ref="U114:V114"/>
    <mergeCell ref="W114:X114"/>
    <mergeCell ref="C115:H115"/>
    <mergeCell ref="U115:V115"/>
    <mergeCell ref="W115:X115"/>
    <mergeCell ref="C116:H116"/>
    <mergeCell ref="U116:V116"/>
    <mergeCell ref="W116:X116"/>
    <mergeCell ref="C111:H111"/>
    <mergeCell ref="U111:V111"/>
    <mergeCell ref="W111:X111"/>
    <mergeCell ref="C112:H112"/>
    <mergeCell ref="U112:V112"/>
    <mergeCell ref="W112:X112"/>
    <mergeCell ref="C113:H113"/>
    <mergeCell ref="U113:V113"/>
    <mergeCell ref="W113:X113"/>
    <mergeCell ref="C108:H108"/>
    <mergeCell ref="U108:V108"/>
    <mergeCell ref="W108:X108"/>
    <mergeCell ref="C109:H109"/>
    <mergeCell ref="U109:V109"/>
    <mergeCell ref="W109:X109"/>
    <mergeCell ref="C110:H110"/>
    <mergeCell ref="U110:V110"/>
    <mergeCell ref="W110:X110"/>
    <mergeCell ref="C105:H105"/>
    <mergeCell ref="U105:V105"/>
    <mergeCell ref="W105:X105"/>
    <mergeCell ref="C106:H106"/>
    <mergeCell ref="U106:V106"/>
    <mergeCell ref="W106:X106"/>
    <mergeCell ref="C107:H107"/>
    <mergeCell ref="U107:V107"/>
    <mergeCell ref="W107:X107"/>
    <mergeCell ref="C102:H102"/>
    <mergeCell ref="U102:V102"/>
    <mergeCell ref="W102:X102"/>
    <mergeCell ref="C103:H103"/>
    <mergeCell ref="U103:V103"/>
    <mergeCell ref="W103:X103"/>
    <mergeCell ref="C104:H104"/>
    <mergeCell ref="U104:V104"/>
    <mergeCell ref="W104:X104"/>
    <mergeCell ref="C99:H99"/>
    <mergeCell ref="U99:V99"/>
    <mergeCell ref="W99:X99"/>
    <mergeCell ref="C100:H100"/>
    <mergeCell ref="U100:V100"/>
    <mergeCell ref="W100:X100"/>
    <mergeCell ref="C101:H101"/>
    <mergeCell ref="U101:V101"/>
    <mergeCell ref="W101:X101"/>
    <mergeCell ref="U92:V92"/>
    <mergeCell ref="W92:X92"/>
    <mergeCell ref="C93:H93"/>
    <mergeCell ref="U93:V93"/>
    <mergeCell ref="W93:X93"/>
    <mergeCell ref="C94:H94"/>
    <mergeCell ref="U94:V94"/>
    <mergeCell ref="W94:X94"/>
    <mergeCell ref="W98:X98"/>
    <mergeCell ref="C97:H97"/>
    <mergeCell ref="U97:V97"/>
    <mergeCell ref="W97:X97"/>
    <mergeCell ref="C98:H98"/>
    <mergeCell ref="U98:V98"/>
    <mergeCell ref="C95:H95"/>
    <mergeCell ref="U95:V95"/>
    <mergeCell ref="W95:X95"/>
    <mergeCell ref="C96:H96"/>
    <mergeCell ref="U96:V96"/>
    <mergeCell ref="W96:X96"/>
    <mergeCell ref="C92:H92"/>
    <mergeCell ref="C89:H89"/>
    <mergeCell ref="U89:V89"/>
    <mergeCell ref="W89:X89"/>
    <mergeCell ref="C90:H90"/>
    <mergeCell ref="U90:V90"/>
    <mergeCell ref="W90:X90"/>
    <mergeCell ref="C91:H91"/>
    <mergeCell ref="U91:V91"/>
    <mergeCell ref="W91:X91"/>
    <mergeCell ref="C86:H86"/>
    <mergeCell ref="U86:V86"/>
    <mergeCell ref="W86:X86"/>
    <mergeCell ref="C87:H87"/>
    <mergeCell ref="U87:V87"/>
    <mergeCell ref="W87:X87"/>
    <mergeCell ref="C88:H88"/>
    <mergeCell ref="U88:V88"/>
    <mergeCell ref="W88:X88"/>
    <mergeCell ref="C83:H83"/>
    <mergeCell ref="U83:V83"/>
    <mergeCell ref="W83:X83"/>
    <mergeCell ref="C84:H84"/>
    <mergeCell ref="U84:V84"/>
    <mergeCell ref="W84:X84"/>
    <mergeCell ref="C85:H85"/>
    <mergeCell ref="U85:V85"/>
    <mergeCell ref="W85:X85"/>
    <mergeCell ref="U79:V79"/>
    <mergeCell ref="W79:X79"/>
    <mergeCell ref="C80:H80"/>
    <mergeCell ref="U80:V80"/>
    <mergeCell ref="W80:X80"/>
    <mergeCell ref="C81:H81"/>
    <mergeCell ref="U81:V81"/>
    <mergeCell ref="W81:X81"/>
    <mergeCell ref="C82:H82"/>
    <mergeCell ref="U82:V82"/>
    <mergeCell ref="W82:X82"/>
    <mergeCell ref="B72:H72"/>
    <mergeCell ref="C74:H74"/>
    <mergeCell ref="U74:V74"/>
    <mergeCell ref="W74:X74"/>
    <mergeCell ref="C75:H75"/>
    <mergeCell ref="U75:V75"/>
    <mergeCell ref="W75:X75"/>
    <mergeCell ref="C76:H76"/>
    <mergeCell ref="U76:V76"/>
    <mergeCell ref="W76:X76"/>
    <mergeCell ref="C77:H77"/>
    <mergeCell ref="U77:V77"/>
    <mergeCell ref="W77:X77"/>
    <mergeCell ref="C78:H78"/>
    <mergeCell ref="U78:V78"/>
    <mergeCell ref="W78:X78"/>
    <mergeCell ref="C79:H79"/>
    <mergeCell ref="U306:V306"/>
    <mergeCell ref="W306:X306"/>
    <mergeCell ref="C303:H303"/>
    <mergeCell ref="U303:V303"/>
    <mergeCell ref="W303:X303"/>
    <mergeCell ref="C304:H304"/>
    <mergeCell ref="U304:V304"/>
    <mergeCell ref="W304:X304"/>
    <mergeCell ref="W302:X302"/>
    <mergeCell ref="C296:H296"/>
    <mergeCell ref="U296:V296"/>
    <mergeCell ref="W296:X296"/>
    <mergeCell ref="W298:X298"/>
    <mergeCell ref="U298:V298"/>
    <mergeCell ref="U300:V300"/>
    <mergeCell ref="W300:X300"/>
    <mergeCell ref="C305:H305"/>
    <mergeCell ref="U305:V305"/>
    <mergeCell ref="W305:X305"/>
    <mergeCell ref="B297:B306"/>
    <mergeCell ref="C297:H297"/>
    <mergeCell ref="U297:V297"/>
    <mergeCell ref="W297:X297"/>
    <mergeCell ref="C298:H298"/>
    <mergeCell ref="C299:H299"/>
    <mergeCell ref="U299:V299"/>
    <mergeCell ref="W299:X299"/>
    <mergeCell ref="C300:H300"/>
    <mergeCell ref="C301:H301"/>
    <mergeCell ref="U301:V301"/>
    <mergeCell ref="W301:X301"/>
    <mergeCell ref="C302:H302"/>
    <mergeCell ref="U302:V302"/>
    <mergeCell ref="C294:H294"/>
    <mergeCell ref="U294:V294"/>
    <mergeCell ref="W294:X294"/>
    <mergeCell ref="C295:H295"/>
    <mergeCell ref="U295:V295"/>
    <mergeCell ref="W295:X295"/>
    <mergeCell ref="B214:B296"/>
    <mergeCell ref="C242:H242"/>
    <mergeCell ref="C281:H281"/>
    <mergeCell ref="W221:X221"/>
    <mergeCell ref="C290:H290"/>
    <mergeCell ref="U290:V290"/>
    <mergeCell ref="C292:H292"/>
    <mergeCell ref="U292:V292"/>
    <mergeCell ref="C293:H293"/>
    <mergeCell ref="U293:V293"/>
    <mergeCell ref="C291:H291"/>
    <mergeCell ref="U291:V291"/>
    <mergeCell ref="W291:X291"/>
    <mergeCell ref="W290:X290"/>
    <mergeCell ref="C289:H289"/>
    <mergeCell ref="U289:V289"/>
    <mergeCell ref="W289:X289"/>
    <mergeCell ref="C288:H288"/>
    <mergeCell ref="U288:V288"/>
    <mergeCell ref="W288:X288"/>
    <mergeCell ref="C285:H285"/>
    <mergeCell ref="U285:V285"/>
    <mergeCell ref="C286:H286"/>
    <mergeCell ref="U286:V286"/>
    <mergeCell ref="C287:H287"/>
    <mergeCell ref="U287:V287"/>
    <mergeCell ref="W284:X284"/>
    <mergeCell ref="W286:X286"/>
    <mergeCell ref="W287:X287"/>
    <mergeCell ref="W285:X285"/>
    <mergeCell ref="C277:H277"/>
    <mergeCell ref="U277:V277"/>
    <mergeCell ref="C278:H278"/>
    <mergeCell ref="U278:V278"/>
    <mergeCell ref="C284:H284"/>
    <mergeCell ref="U284:V284"/>
    <mergeCell ref="U279:V279"/>
    <mergeCell ref="U280:V280"/>
    <mergeCell ref="C276:H276"/>
    <mergeCell ref="U276:V276"/>
    <mergeCell ref="C279:H279"/>
    <mergeCell ref="C280:H280"/>
    <mergeCell ref="C282:H282"/>
    <mergeCell ref="C283:H283"/>
    <mergeCell ref="U281:V281"/>
    <mergeCell ref="U282:V282"/>
    <mergeCell ref="U283:V283"/>
    <mergeCell ref="C275:H275"/>
    <mergeCell ref="U274:V274"/>
    <mergeCell ref="C274:H274"/>
    <mergeCell ref="U275:V275"/>
    <mergeCell ref="C271:H271"/>
    <mergeCell ref="U271:V271"/>
    <mergeCell ref="C272:H272"/>
    <mergeCell ref="U272:V272"/>
    <mergeCell ref="C273:H273"/>
    <mergeCell ref="U273:V273"/>
    <mergeCell ref="C260:H260"/>
    <mergeCell ref="C261:H261"/>
    <mergeCell ref="C268:H268"/>
    <mergeCell ref="U268:V268"/>
    <mergeCell ref="C269:H269"/>
    <mergeCell ref="U269:V269"/>
    <mergeCell ref="U260:V260"/>
    <mergeCell ref="U261:V261"/>
    <mergeCell ref="C270:H270"/>
    <mergeCell ref="U270:V270"/>
    <mergeCell ref="C265:H265"/>
    <mergeCell ref="U265:V265"/>
    <mergeCell ref="C266:H266"/>
    <mergeCell ref="U266:V266"/>
    <mergeCell ref="C267:H267"/>
    <mergeCell ref="U267:V267"/>
    <mergeCell ref="W268:X268"/>
    <mergeCell ref="W269:X269"/>
    <mergeCell ref="C263:H263"/>
    <mergeCell ref="C262:H262"/>
    <mergeCell ref="U262:V262"/>
    <mergeCell ref="U263:V263"/>
    <mergeCell ref="C243:H243"/>
    <mergeCell ref="U243:V243"/>
    <mergeCell ref="C244:H244"/>
    <mergeCell ref="U244:V244"/>
    <mergeCell ref="C245:H245"/>
    <mergeCell ref="U245:V245"/>
    <mergeCell ref="C246:H246"/>
    <mergeCell ref="C247:H247"/>
    <mergeCell ref="C248:H248"/>
    <mergeCell ref="C249:H249"/>
    <mergeCell ref="C250:H250"/>
    <mergeCell ref="C251:H251"/>
    <mergeCell ref="C252:H252"/>
    <mergeCell ref="C253:H253"/>
    <mergeCell ref="C254:H254"/>
    <mergeCell ref="C255:H255"/>
    <mergeCell ref="C264:H264"/>
    <mergeCell ref="U264:V264"/>
    <mergeCell ref="C256:H256"/>
    <mergeCell ref="C257:H257"/>
    <mergeCell ref="C258:H258"/>
    <mergeCell ref="C259:H259"/>
    <mergeCell ref="C239:H239"/>
    <mergeCell ref="U239:V239"/>
    <mergeCell ref="C240:H240"/>
    <mergeCell ref="U240:V240"/>
    <mergeCell ref="C241:H241"/>
    <mergeCell ref="U241:V241"/>
    <mergeCell ref="U248:V248"/>
    <mergeCell ref="U249:V249"/>
    <mergeCell ref="U250:V250"/>
    <mergeCell ref="U251:V251"/>
    <mergeCell ref="U252:V252"/>
    <mergeCell ref="U253:V253"/>
    <mergeCell ref="U254:V254"/>
    <mergeCell ref="U255:V255"/>
    <mergeCell ref="U256:V256"/>
    <mergeCell ref="U257:V257"/>
    <mergeCell ref="U258:V258"/>
    <mergeCell ref="U259:V259"/>
    <mergeCell ref="C236:H236"/>
    <mergeCell ref="U236:V236"/>
    <mergeCell ref="C237:H237"/>
    <mergeCell ref="U237:V237"/>
    <mergeCell ref="C238:H238"/>
    <mergeCell ref="U238:V238"/>
    <mergeCell ref="U242:V242"/>
    <mergeCell ref="U246:V246"/>
    <mergeCell ref="U247:V247"/>
    <mergeCell ref="C231:H231"/>
    <mergeCell ref="U231:V231"/>
    <mergeCell ref="C233:H233"/>
    <mergeCell ref="U233:V233"/>
    <mergeCell ref="C235:H235"/>
    <mergeCell ref="U235:V235"/>
    <mergeCell ref="C227:H227"/>
    <mergeCell ref="U227:V227"/>
    <mergeCell ref="C229:H229"/>
    <mergeCell ref="U229:V229"/>
    <mergeCell ref="C230:H230"/>
    <mergeCell ref="U230:V230"/>
    <mergeCell ref="C232:H232"/>
    <mergeCell ref="U232:V232"/>
    <mergeCell ref="C234:H234"/>
    <mergeCell ref="U234:V234"/>
    <mergeCell ref="C228:H228"/>
    <mergeCell ref="U228:V228"/>
    <mergeCell ref="C224:H224"/>
    <mergeCell ref="U224:V224"/>
    <mergeCell ref="C225:H225"/>
    <mergeCell ref="U225:V225"/>
    <mergeCell ref="C226:H226"/>
    <mergeCell ref="U226:V226"/>
    <mergeCell ref="C221:H221"/>
    <mergeCell ref="U221:V221"/>
    <mergeCell ref="C222:H222"/>
    <mergeCell ref="U222:V222"/>
    <mergeCell ref="C223:H223"/>
    <mergeCell ref="U223:V223"/>
    <mergeCell ref="C219:H219"/>
    <mergeCell ref="U219:V219"/>
    <mergeCell ref="W219:X219"/>
    <mergeCell ref="C220:H220"/>
    <mergeCell ref="U220:V220"/>
    <mergeCell ref="W220:X220"/>
    <mergeCell ref="C217:H217"/>
    <mergeCell ref="U217:V217"/>
    <mergeCell ref="W217:X217"/>
    <mergeCell ref="C218:H218"/>
    <mergeCell ref="U218:V218"/>
    <mergeCell ref="W218:X218"/>
    <mergeCell ref="C215:H215"/>
    <mergeCell ref="U215:V215"/>
    <mergeCell ref="W215:X215"/>
    <mergeCell ref="C216:H216"/>
    <mergeCell ref="U216:V216"/>
    <mergeCell ref="W216:X216"/>
    <mergeCell ref="C213:H213"/>
    <mergeCell ref="U213:V213"/>
    <mergeCell ref="W213:X213"/>
    <mergeCell ref="C214:H214"/>
    <mergeCell ref="U214:V214"/>
    <mergeCell ref="W214:X214"/>
    <mergeCell ref="C211:H211"/>
    <mergeCell ref="U211:V211"/>
    <mergeCell ref="W211:X211"/>
    <mergeCell ref="C212:H212"/>
    <mergeCell ref="U212:V212"/>
    <mergeCell ref="W212:X212"/>
    <mergeCell ref="C209:H209"/>
    <mergeCell ref="U209:V209"/>
    <mergeCell ref="W209:X209"/>
    <mergeCell ref="C210:H210"/>
    <mergeCell ref="U210:V210"/>
    <mergeCell ref="W207:X207"/>
    <mergeCell ref="C208:H208"/>
    <mergeCell ref="U208:V208"/>
    <mergeCell ref="W208:X208"/>
    <mergeCell ref="C205:H205"/>
    <mergeCell ref="U205:V205"/>
    <mergeCell ref="W205:X205"/>
    <mergeCell ref="C206:H206"/>
    <mergeCell ref="U206:V206"/>
    <mergeCell ref="W206:X206"/>
    <mergeCell ref="C204:H204"/>
    <mergeCell ref="U204:V204"/>
    <mergeCell ref="W204:X204"/>
    <mergeCell ref="C201:H201"/>
    <mergeCell ref="U201:V201"/>
    <mergeCell ref="W201:X201"/>
    <mergeCell ref="C202:H202"/>
    <mergeCell ref="U202:V202"/>
    <mergeCell ref="W202:X202"/>
    <mergeCell ref="U195:V195"/>
    <mergeCell ref="W195:X195"/>
    <mergeCell ref="C196:H196"/>
    <mergeCell ref="U196:V196"/>
    <mergeCell ref="W196:X196"/>
    <mergeCell ref="U197:V197"/>
    <mergeCell ref="U198:V198"/>
    <mergeCell ref="C203:H203"/>
    <mergeCell ref="U203:V203"/>
    <mergeCell ref="W203:X203"/>
    <mergeCell ref="B191:H191"/>
    <mergeCell ref="U191:V191"/>
    <mergeCell ref="C207:H207"/>
    <mergeCell ref="U207:V207"/>
    <mergeCell ref="W191:X191"/>
    <mergeCell ref="B192:H192"/>
    <mergeCell ref="B193:B213"/>
    <mergeCell ref="C193:H193"/>
    <mergeCell ref="U193:V193"/>
    <mergeCell ref="W193:X193"/>
    <mergeCell ref="C194:H194"/>
    <mergeCell ref="U194:V194"/>
    <mergeCell ref="W197:X197"/>
    <mergeCell ref="W198:X198"/>
    <mergeCell ref="C197:H197"/>
    <mergeCell ref="C198:H198"/>
    <mergeCell ref="C199:H199"/>
    <mergeCell ref="U199:V199"/>
    <mergeCell ref="W199:X199"/>
    <mergeCell ref="C200:H200"/>
    <mergeCell ref="U200:V200"/>
    <mergeCell ref="W200:X200"/>
    <mergeCell ref="W194:X194"/>
    <mergeCell ref="C195:H195"/>
    <mergeCell ref="W222:X222"/>
    <mergeCell ref="W223:X223"/>
    <mergeCell ref="W224:X224"/>
    <mergeCell ref="W225:X225"/>
    <mergeCell ref="W226:X226"/>
    <mergeCell ref="W227:X227"/>
    <mergeCell ref="W228:X228"/>
    <mergeCell ref="W229:X229"/>
    <mergeCell ref="W230:X230"/>
    <mergeCell ref="W231:X231"/>
    <mergeCell ref="W232:X232"/>
    <mergeCell ref="W233:X233"/>
    <mergeCell ref="W234:X234"/>
    <mergeCell ref="W235:X235"/>
    <mergeCell ref="W236:X236"/>
    <mergeCell ref="W237:X237"/>
    <mergeCell ref="W238:X238"/>
    <mergeCell ref="W239:X239"/>
    <mergeCell ref="W240:X240"/>
    <mergeCell ref="W241:X241"/>
    <mergeCell ref="W242:X242"/>
    <mergeCell ref="W243:X243"/>
    <mergeCell ref="W244:X244"/>
    <mergeCell ref="W245:X245"/>
    <mergeCell ref="W246:X246"/>
    <mergeCell ref="W247:X247"/>
    <mergeCell ref="W248:X248"/>
    <mergeCell ref="W249:X249"/>
    <mergeCell ref="W250:X250"/>
    <mergeCell ref="W251:X251"/>
    <mergeCell ref="W252:X252"/>
    <mergeCell ref="W253:X253"/>
    <mergeCell ref="W254:X254"/>
    <mergeCell ref="W255:X255"/>
    <mergeCell ref="W256:X256"/>
    <mergeCell ref="W257:X257"/>
    <mergeCell ref="W276:X276"/>
    <mergeCell ref="W277:X277"/>
    <mergeCell ref="W278:X278"/>
    <mergeCell ref="W279:X279"/>
    <mergeCell ref="W280:X280"/>
    <mergeCell ref="W281:X281"/>
    <mergeCell ref="W282:X282"/>
    <mergeCell ref="W283:X283"/>
    <mergeCell ref="W258:X258"/>
    <mergeCell ref="W259:X259"/>
    <mergeCell ref="W260:X260"/>
    <mergeCell ref="W261:X261"/>
    <mergeCell ref="W262:X262"/>
    <mergeCell ref="W263:X263"/>
    <mergeCell ref="W264:X264"/>
    <mergeCell ref="W265:X265"/>
    <mergeCell ref="W270:X270"/>
    <mergeCell ref="W271:X271"/>
    <mergeCell ref="W272:X272"/>
    <mergeCell ref="W273:X273"/>
    <mergeCell ref="W274:X274"/>
    <mergeCell ref="W275:X275"/>
    <mergeCell ref="W266:X266"/>
    <mergeCell ref="W267:X267"/>
  </mergeCells>
  <phoneticPr fontId="2" type="noConversion"/>
  <conditionalFormatting sqref="P11:P18">
    <cfRule type="cellIs" dxfId="99" priority="33" operator="greaterThan">
      <formula>0</formula>
    </cfRule>
    <cfRule type="cellIs" dxfId="98" priority="34" operator="lessThan">
      <formula>0</formula>
    </cfRule>
  </conditionalFormatting>
  <pageMargins left="0.7" right="0.7" top="0.75" bottom="0.75" header="0.3" footer="0.3"/>
  <pageSetup paperSize="9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FF885D-D24B-4F59-BAF1-A38EECDD29F9}">
  <dimension ref="A1:X307"/>
  <sheetViews>
    <sheetView showGridLines="0" topLeftCell="A15" zoomScale="80" zoomScaleNormal="80" workbookViewId="0">
      <selection activeCell="J23" sqref="J23"/>
    </sheetView>
  </sheetViews>
  <sheetFormatPr defaultColWidth="8.75" defaultRowHeight="14.25" x14ac:dyDescent="0.3"/>
  <cols>
    <col min="1" max="1" width="3.375" style="1" customWidth="1"/>
    <col min="2" max="2" width="12.125" style="1" customWidth="1"/>
    <col min="3" max="4" width="8.75" style="1"/>
    <col min="5" max="5" width="18.25" style="1" customWidth="1"/>
    <col min="6" max="6" width="10.25" style="1" bestFit="1" customWidth="1"/>
    <col min="7" max="8" width="8.875" style="1" bestFit="1" customWidth="1"/>
    <col min="9" max="20" width="13.625" style="1" customWidth="1"/>
    <col min="21" max="16384" width="8.75" style="1"/>
  </cols>
  <sheetData>
    <row r="1" spans="1:21" ht="15.75" customHeight="1" x14ac:dyDescent="0.3"/>
    <row r="2" spans="1:21" ht="20.25" x14ac:dyDescent="0.3">
      <c r="B2" s="7" t="s">
        <v>297</v>
      </c>
      <c r="C2" s="7"/>
      <c r="D2" s="7"/>
      <c r="E2" s="7"/>
      <c r="F2" s="7"/>
    </row>
    <row r="3" spans="1:21" x14ac:dyDescent="0.3">
      <c r="B3" s="8" t="s">
        <v>281</v>
      </c>
    </row>
    <row r="4" spans="1:21" x14ac:dyDescent="0.3">
      <c r="B4" s="9" t="s">
        <v>280</v>
      </c>
    </row>
    <row r="5" spans="1:21" x14ac:dyDescent="0.3">
      <c r="B5" s="9" t="s">
        <v>37</v>
      </c>
    </row>
    <row r="6" spans="1:21" x14ac:dyDescent="0.3">
      <c r="B6" s="9" t="s">
        <v>38</v>
      </c>
    </row>
    <row r="7" spans="1:21" x14ac:dyDescent="0.3">
      <c r="B7" s="9" t="s">
        <v>39</v>
      </c>
    </row>
    <row r="8" spans="1:21" ht="8.1" customHeight="1" x14ac:dyDescent="0.3">
      <c r="H8" s="10"/>
      <c r="J8" s="8"/>
      <c r="K8" s="11"/>
      <c r="L8" s="12"/>
      <c r="P8" s="8"/>
      <c r="Q8" s="8"/>
      <c r="R8" s="8"/>
      <c r="S8" s="8"/>
      <c r="T8" s="8"/>
      <c r="U8" s="8"/>
    </row>
    <row r="9" spans="1:21" ht="18" customHeight="1" x14ac:dyDescent="0.3">
      <c r="A9" s="8"/>
      <c r="B9" s="8"/>
      <c r="C9" s="8"/>
      <c r="D9" s="8"/>
      <c r="E9" s="8"/>
      <c r="F9" s="8"/>
      <c r="G9" s="8"/>
      <c r="H9" s="8"/>
      <c r="I9" s="8"/>
      <c r="J9" s="8"/>
      <c r="K9" s="8"/>
      <c r="M9" s="8"/>
      <c r="N9" s="8"/>
      <c r="O9" s="8"/>
      <c r="P9" s="8"/>
      <c r="Q9" s="8"/>
      <c r="R9" s="8"/>
      <c r="S9" s="8"/>
    </row>
    <row r="10" spans="1:21" x14ac:dyDescent="0.3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M10" s="8"/>
      <c r="N10" s="8"/>
      <c r="O10" s="8"/>
      <c r="P10" s="8"/>
      <c r="Q10" s="8"/>
      <c r="R10" s="8"/>
      <c r="S10" s="8"/>
    </row>
    <row r="11" spans="1:21" x14ac:dyDescent="0.3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M11" s="8"/>
      <c r="N11" s="8"/>
      <c r="O11" s="8"/>
      <c r="P11" s="8"/>
      <c r="Q11" s="8"/>
      <c r="R11" s="8"/>
      <c r="S11" s="8"/>
    </row>
    <row r="12" spans="1:21" x14ac:dyDescent="0.3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M12" s="8"/>
      <c r="N12" s="8"/>
      <c r="O12" s="8"/>
      <c r="P12" s="8"/>
      <c r="Q12" s="8"/>
      <c r="R12" s="8"/>
      <c r="S12" s="8"/>
    </row>
    <row r="13" spans="1:21" ht="17.45" customHeight="1" x14ac:dyDescent="0.3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M13" s="8"/>
      <c r="N13" s="8"/>
      <c r="O13" s="8"/>
      <c r="P13" s="8"/>
      <c r="Q13" s="8"/>
      <c r="R13" s="8"/>
      <c r="S13" s="8"/>
    </row>
    <row r="14" spans="1:21" ht="17.45" customHeight="1" x14ac:dyDescent="0.3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M14" s="8"/>
      <c r="N14" s="8"/>
      <c r="O14" s="8"/>
      <c r="P14" s="8"/>
      <c r="Q14" s="8"/>
      <c r="R14" s="8"/>
      <c r="S14" s="8"/>
    </row>
    <row r="15" spans="1:21" x14ac:dyDescent="0.3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M15" s="8"/>
      <c r="N15" s="8"/>
      <c r="O15" s="8"/>
      <c r="P15" s="8"/>
      <c r="Q15" s="8"/>
      <c r="R15" s="8"/>
      <c r="S15" s="8"/>
    </row>
    <row r="16" spans="1:21" ht="17.45" customHeight="1" x14ac:dyDescent="0.3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M16" s="8"/>
      <c r="N16" s="8"/>
      <c r="O16" s="8"/>
      <c r="P16" s="8"/>
      <c r="Q16" s="8"/>
      <c r="R16" s="8"/>
      <c r="S16" s="8"/>
    </row>
    <row r="17" spans="1:21" ht="17.45" customHeight="1" x14ac:dyDescent="0.3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M17" s="8"/>
      <c r="N17" s="8"/>
      <c r="O17" s="8"/>
      <c r="P17" s="8"/>
      <c r="Q17" s="8"/>
      <c r="R17" s="8"/>
      <c r="S17" s="8"/>
    </row>
    <row r="18" spans="1:21" ht="18" customHeight="1" x14ac:dyDescent="0.3">
      <c r="A18" s="8"/>
      <c r="B18" s="8"/>
      <c r="C18" s="8"/>
      <c r="D18" s="8"/>
      <c r="E18" s="8"/>
      <c r="F18" s="8"/>
      <c r="G18" s="8"/>
      <c r="H18" s="8"/>
      <c r="I18" s="8" t="s">
        <v>341</v>
      </c>
      <c r="J18" s="8"/>
      <c r="K18" s="8"/>
      <c r="M18" s="8"/>
      <c r="N18" s="8"/>
      <c r="O18" s="8"/>
      <c r="P18" s="8"/>
      <c r="Q18" s="8"/>
      <c r="R18" s="8"/>
      <c r="S18" s="8"/>
    </row>
    <row r="19" spans="1:21" ht="18" customHeight="1" x14ac:dyDescent="0.3">
      <c r="A19" s="209"/>
      <c r="B19" s="209"/>
      <c r="C19" s="209"/>
      <c r="D19" s="209"/>
      <c r="E19" s="209"/>
      <c r="F19" s="210"/>
      <c r="G19" s="211"/>
      <c r="H19" s="212"/>
      <c r="I19" s="38"/>
      <c r="J19" s="212"/>
      <c r="O19" s="8"/>
      <c r="P19" s="8"/>
      <c r="Q19" s="8"/>
      <c r="R19" s="8"/>
      <c r="S19" s="8"/>
      <c r="T19" s="8"/>
      <c r="U19" s="8"/>
    </row>
    <row r="20" spans="1:21" ht="18" customHeight="1" x14ac:dyDescent="0.3">
      <c r="A20" s="209"/>
      <c r="B20" s="43" t="s">
        <v>162</v>
      </c>
      <c r="C20" s="209"/>
      <c r="D20" s="209"/>
      <c r="E20" s="209"/>
      <c r="F20" s="210"/>
      <c r="G20" s="211"/>
      <c r="H20" s="212"/>
      <c r="I20" s="38"/>
      <c r="J20" s="212"/>
      <c r="O20" s="8"/>
      <c r="P20" s="8"/>
      <c r="Q20" s="8"/>
      <c r="R20" s="8"/>
      <c r="S20" s="8"/>
      <c r="T20" s="8"/>
      <c r="U20" s="8"/>
    </row>
    <row r="21" spans="1:21" x14ac:dyDescent="0.3">
      <c r="A21" s="209"/>
      <c r="B21" s="1" t="s">
        <v>163</v>
      </c>
      <c r="C21" s="1" t="s">
        <v>354</v>
      </c>
    </row>
    <row r="22" spans="1:21" x14ac:dyDescent="0.3">
      <c r="B22" s="1" t="s">
        <v>164</v>
      </c>
      <c r="C22" s="1" t="s">
        <v>339</v>
      </c>
    </row>
    <row r="23" spans="1:21" x14ac:dyDescent="0.3">
      <c r="B23" s="1" t="s">
        <v>165</v>
      </c>
      <c r="C23" s="1" t="s">
        <v>340</v>
      </c>
    </row>
    <row r="27" spans="1:21" x14ac:dyDescent="0.3">
      <c r="R27" s="44"/>
    </row>
    <row r="28" spans="1:21" x14ac:dyDescent="0.3">
      <c r="R28" s="44"/>
    </row>
    <row r="29" spans="1:21" x14ac:dyDescent="0.3">
      <c r="R29" s="44"/>
    </row>
    <row r="30" spans="1:21" x14ac:dyDescent="0.3">
      <c r="R30" s="44"/>
    </row>
    <row r="31" spans="1:21" x14ac:dyDescent="0.3">
      <c r="R31" s="44"/>
    </row>
    <row r="32" spans="1:21" x14ac:dyDescent="0.3">
      <c r="R32" s="44"/>
    </row>
    <row r="33" spans="18:18" x14ac:dyDescent="0.3">
      <c r="R33" s="44"/>
    </row>
    <row r="34" spans="18:18" x14ac:dyDescent="0.3">
      <c r="R34" s="44"/>
    </row>
    <row r="35" spans="18:18" x14ac:dyDescent="0.3">
      <c r="R35" s="44"/>
    </row>
    <row r="36" spans="18:18" x14ac:dyDescent="0.3">
      <c r="R36" s="44"/>
    </row>
    <row r="37" spans="18:18" x14ac:dyDescent="0.3">
      <c r="R37" s="44"/>
    </row>
    <row r="38" spans="18:18" x14ac:dyDescent="0.3">
      <c r="R38" s="44"/>
    </row>
    <row r="39" spans="18:18" x14ac:dyDescent="0.3">
      <c r="R39" s="44"/>
    </row>
    <row r="40" spans="18:18" x14ac:dyDescent="0.3">
      <c r="R40" s="44"/>
    </row>
    <row r="41" spans="18:18" x14ac:dyDescent="0.3">
      <c r="R41" s="44"/>
    </row>
    <row r="42" spans="18:18" x14ac:dyDescent="0.3">
      <c r="R42" s="44"/>
    </row>
    <row r="43" spans="18:18" x14ac:dyDescent="0.3">
      <c r="R43" s="44"/>
    </row>
    <row r="44" spans="18:18" x14ac:dyDescent="0.3">
      <c r="R44" s="44"/>
    </row>
    <row r="45" spans="18:18" x14ac:dyDescent="0.3">
      <c r="R45" s="44"/>
    </row>
    <row r="46" spans="18:18" x14ac:dyDescent="0.3">
      <c r="R46" s="44"/>
    </row>
    <row r="47" spans="18:18" x14ac:dyDescent="0.3">
      <c r="R47" s="44"/>
    </row>
    <row r="48" spans="18:18" x14ac:dyDescent="0.3">
      <c r="R48" s="44"/>
    </row>
    <row r="49" spans="18:18" x14ac:dyDescent="0.3">
      <c r="R49" s="44"/>
    </row>
    <row r="50" spans="18:18" x14ac:dyDescent="0.3">
      <c r="R50" s="44"/>
    </row>
    <row r="51" spans="18:18" x14ac:dyDescent="0.3">
      <c r="R51" s="44"/>
    </row>
    <row r="52" spans="18:18" x14ac:dyDescent="0.3">
      <c r="R52" s="44"/>
    </row>
    <row r="53" spans="18:18" x14ac:dyDescent="0.3">
      <c r="R53" s="44"/>
    </row>
    <row r="54" spans="18:18" x14ac:dyDescent="0.3">
      <c r="R54" s="44"/>
    </row>
    <row r="55" spans="18:18" x14ac:dyDescent="0.3">
      <c r="R55" s="44"/>
    </row>
    <row r="56" spans="18:18" x14ac:dyDescent="0.3">
      <c r="R56" s="44"/>
    </row>
    <row r="57" spans="18:18" x14ac:dyDescent="0.3">
      <c r="R57" s="44"/>
    </row>
    <row r="58" spans="18:18" x14ac:dyDescent="0.3">
      <c r="R58" s="44"/>
    </row>
    <row r="59" spans="18:18" x14ac:dyDescent="0.3">
      <c r="R59" s="44"/>
    </row>
    <row r="60" spans="18:18" x14ac:dyDescent="0.3">
      <c r="R60" s="44"/>
    </row>
    <row r="61" spans="18:18" x14ac:dyDescent="0.3">
      <c r="R61" s="44"/>
    </row>
    <row r="62" spans="18:18" x14ac:dyDescent="0.3">
      <c r="R62" s="44"/>
    </row>
    <row r="63" spans="18:18" x14ac:dyDescent="0.3">
      <c r="R63" s="44"/>
    </row>
    <row r="64" spans="18:18" x14ac:dyDescent="0.3">
      <c r="R64" s="44"/>
    </row>
    <row r="65" spans="2:24" x14ac:dyDescent="0.3">
      <c r="R65" s="44"/>
    </row>
    <row r="66" spans="2:24" x14ac:dyDescent="0.3">
      <c r="R66" s="44"/>
    </row>
    <row r="67" spans="2:24" x14ac:dyDescent="0.3">
      <c r="R67" s="44"/>
    </row>
    <row r="68" spans="2:24" x14ac:dyDescent="0.3">
      <c r="R68" s="44"/>
    </row>
    <row r="69" spans="2:24" x14ac:dyDescent="0.3">
      <c r="R69" s="44"/>
    </row>
    <row r="70" spans="2:24" x14ac:dyDescent="0.3">
      <c r="R70" s="44"/>
    </row>
    <row r="71" spans="2:24" x14ac:dyDescent="0.3">
      <c r="R71" s="44"/>
    </row>
    <row r="72" spans="2:24" x14ac:dyDescent="0.3">
      <c r="R72" s="44"/>
    </row>
    <row r="73" spans="2:24" x14ac:dyDescent="0.3">
      <c r="R73" s="44"/>
    </row>
    <row r="74" spans="2:24" x14ac:dyDescent="0.3">
      <c r="R74" s="44"/>
    </row>
    <row r="75" spans="2:24" x14ac:dyDescent="0.3">
      <c r="R75" s="44"/>
    </row>
    <row r="76" spans="2:24" ht="15" thickBot="1" x14ac:dyDescent="0.35">
      <c r="R76" s="44"/>
    </row>
    <row r="77" spans="2:24" ht="15" thickBot="1" x14ac:dyDescent="0.35">
      <c r="B77" s="279">
        <v>2026</v>
      </c>
      <c r="C77" s="280"/>
      <c r="D77" s="280"/>
      <c r="E77" s="280"/>
      <c r="F77" s="280"/>
      <c r="G77" s="280"/>
      <c r="H77" s="281"/>
      <c r="I77" s="5" t="s">
        <v>46</v>
      </c>
      <c r="J77" s="5" t="s">
        <v>168</v>
      </c>
      <c r="K77" s="5" t="s">
        <v>169</v>
      </c>
      <c r="L77" s="5" t="s">
        <v>51</v>
      </c>
      <c r="M77" s="5" t="s">
        <v>52</v>
      </c>
      <c r="N77" s="5" t="s">
        <v>53</v>
      </c>
      <c r="O77" s="5" t="s">
        <v>54</v>
      </c>
      <c r="P77" s="5" t="s">
        <v>55</v>
      </c>
      <c r="Q77" s="5" t="s">
        <v>56</v>
      </c>
      <c r="R77" s="5" t="s">
        <v>57</v>
      </c>
      <c r="S77" s="5" t="s">
        <v>58</v>
      </c>
      <c r="T77" s="5" t="s">
        <v>59</v>
      </c>
      <c r="U77" s="279" t="s">
        <v>60</v>
      </c>
      <c r="V77" s="281"/>
      <c r="W77" s="279" t="s">
        <v>61</v>
      </c>
      <c r="X77" s="281"/>
    </row>
    <row r="78" spans="2:24" ht="15" thickBot="1" x14ac:dyDescent="0.35">
      <c r="B78" s="498"/>
      <c r="C78" s="498"/>
      <c r="D78" s="498"/>
      <c r="E78" s="498"/>
      <c r="F78" s="498"/>
      <c r="G78" s="498"/>
      <c r="H78" s="498"/>
    </row>
    <row r="79" spans="2:24" x14ac:dyDescent="0.3">
      <c r="B79" s="282" t="s">
        <v>4</v>
      </c>
      <c r="C79" s="285" t="s">
        <v>12</v>
      </c>
      <c r="D79" s="286"/>
      <c r="E79" s="286"/>
      <c r="F79" s="286"/>
      <c r="G79" s="286"/>
      <c r="H79" s="287"/>
      <c r="I79" s="48"/>
      <c r="J79" s="48"/>
      <c r="K79" s="48"/>
      <c r="L79" s="48"/>
      <c r="M79" s="48"/>
      <c r="N79" s="48"/>
      <c r="O79" s="48"/>
      <c r="P79" s="48"/>
      <c r="Q79" s="48"/>
      <c r="R79" s="48"/>
      <c r="S79" s="48"/>
      <c r="T79" s="48"/>
      <c r="U79" s="422"/>
      <c r="V79" s="423"/>
      <c r="W79" s="424"/>
      <c r="X79" s="423"/>
    </row>
    <row r="80" spans="2:24" x14ac:dyDescent="0.3">
      <c r="B80" s="283"/>
      <c r="C80" s="270" t="s">
        <v>48</v>
      </c>
      <c r="D80" s="271"/>
      <c r="E80" s="271"/>
      <c r="F80" s="271"/>
      <c r="G80" s="271"/>
      <c r="H80" s="272"/>
      <c r="I80" s="52">
        <v>523</v>
      </c>
      <c r="J80" s="52">
        <v>278</v>
      </c>
      <c r="K80" s="52"/>
      <c r="L80" s="52"/>
      <c r="M80" s="52"/>
      <c r="N80" s="52"/>
      <c r="O80" s="52"/>
      <c r="P80" s="52"/>
      <c r="Q80" s="52"/>
      <c r="R80" s="52"/>
      <c r="S80" s="52"/>
      <c r="T80" s="52"/>
      <c r="U80" s="311">
        <f>AVERAGE(I80:T80)</f>
        <v>400.5</v>
      </c>
      <c r="V80" s="312"/>
      <c r="W80" s="410">
        <f>SUM(I80:T80)</f>
        <v>801</v>
      </c>
      <c r="X80" s="312"/>
    </row>
    <row r="81" spans="2:24" x14ac:dyDescent="0.3">
      <c r="B81" s="283"/>
      <c r="C81" s="270" t="s">
        <v>275</v>
      </c>
      <c r="D81" s="271"/>
      <c r="E81" s="271"/>
      <c r="F81" s="271"/>
      <c r="G81" s="271"/>
      <c r="H81" s="272"/>
      <c r="I81" s="52">
        <v>295</v>
      </c>
      <c r="J81" s="52">
        <v>150</v>
      </c>
      <c r="K81" s="52"/>
      <c r="L81" s="52"/>
      <c r="M81" s="52"/>
      <c r="N81" s="52"/>
      <c r="O81" s="52"/>
      <c r="P81" s="52"/>
      <c r="Q81" s="52"/>
      <c r="R81" s="52"/>
      <c r="S81" s="52"/>
      <c r="T81" s="52"/>
      <c r="U81" s="311">
        <f>AVERAGE(I81:T81)</f>
        <v>222.5</v>
      </c>
      <c r="V81" s="312"/>
      <c r="W81" s="410">
        <f>SUM(I81:T81)</f>
        <v>445</v>
      </c>
      <c r="X81" s="312"/>
    </row>
    <row r="82" spans="2:24" x14ac:dyDescent="0.3">
      <c r="B82" s="283"/>
      <c r="C82" s="411" t="s">
        <v>0</v>
      </c>
      <c r="D82" s="412"/>
      <c r="E82" s="412"/>
      <c r="F82" s="412"/>
      <c r="G82" s="412"/>
      <c r="H82" s="413"/>
      <c r="I82" s="82"/>
      <c r="J82" s="82"/>
      <c r="K82" s="82"/>
      <c r="L82" s="82"/>
      <c r="M82" s="82"/>
      <c r="N82" s="82"/>
      <c r="O82" s="82"/>
      <c r="P82" s="82"/>
      <c r="Q82" s="82"/>
      <c r="R82" s="82"/>
      <c r="S82" s="82"/>
      <c r="T82" s="82"/>
      <c r="U82" s="414"/>
      <c r="V82" s="415"/>
      <c r="W82" s="416"/>
      <c r="X82" s="415"/>
    </row>
    <row r="83" spans="2:24" x14ac:dyDescent="0.3">
      <c r="B83" s="283"/>
      <c r="C83" s="384" t="s">
        <v>23</v>
      </c>
      <c r="D83" s="385"/>
      <c r="E83" s="385"/>
      <c r="F83" s="385"/>
      <c r="G83" s="385"/>
      <c r="H83" s="386"/>
      <c r="I83" s="219">
        <v>327</v>
      </c>
      <c r="J83" s="219">
        <v>169</v>
      </c>
      <c r="K83" s="219"/>
      <c r="L83" s="219"/>
      <c r="M83" s="219"/>
      <c r="N83" s="219"/>
      <c r="O83" s="219"/>
      <c r="P83" s="219"/>
      <c r="Q83" s="219"/>
      <c r="R83" s="219"/>
      <c r="S83" s="219"/>
      <c r="T83" s="219"/>
      <c r="U83" s="441">
        <f t="shared" ref="U83:U92" si="0">AVERAGE(I83:T83)</f>
        <v>248</v>
      </c>
      <c r="V83" s="442"/>
      <c r="W83" s="443">
        <f>SUM(I83:T83)</f>
        <v>496</v>
      </c>
      <c r="X83" s="444"/>
    </row>
    <row r="84" spans="2:24" ht="16.5" customHeight="1" x14ac:dyDescent="0.3">
      <c r="B84" s="283"/>
      <c r="C84" s="318" t="s">
        <v>166</v>
      </c>
      <c r="D84" s="319"/>
      <c r="E84" s="319"/>
      <c r="F84" s="319"/>
      <c r="G84" s="319"/>
      <c r="H84" s="320"/>
      <c r="I84" s="220">
        <v>214</v>
      </c>
      <c r="J84" s="220">
        <v>104</v>
      </c>
      <c r="K84" s="220"/>
      <c r="L84" s="220"/>
      <c r="M84" s="220"/>
      <c r="N84" s="220"/>
      <c r="O84" s="220"/>
      <c r="P84" s="220"/>
      <c r="Q84" s="220"/>
      <c r="R84" s="220"/>
      <c r="S84" s="220"/>
      <c r="T84" s="220"/>
      <c r="U84" s="311">
        <f t="shared" si="0"/>
        <v>159</v>
      </c>
      <c r="V84" s="312"/>
      <c r="W84" s="313">
        <f>SUM(I84:T84)</f>
        <v>318</v>
      </c>
      <c r="X84" s="310"/>
    </row>
    <row r="85" spans="2:24" x14ac:dyDescent="0.3">
      <c r="B85" s="283"/>
      <c r="C85" s="270" t="s">
        <v>13</v>
      </c>
      <c r="D85" s="271"/>
      <c r="E85" s="271"/>
      <c r="F85" s="271"/>
      <c r="G85" s="271"/>
      <c r="H85" s="272"/>
      <c r="I85" s="221">
        <f>I84-I86</f>
        <v>112</v>
      </c>
      <c r="J85" s="221">
        <f>J84-J86</f>
        <v>55</v>
      </c>
      <c r="K85" s="221"/>
      <c r="L85" s="221"/>
      <c r="M85" s="221"/>
      <c r="N85" s="221"/>
      <c r="O85" s="221"/>
      <c r="P85" s="221"/>
      <c r="Q85" s="221"/>
      <c r="R85" s="221"/>
      <c r="S85" s="221"/>
      <c r="T85" s="221"/>
      <c r="U85" s="311">
        <f t="shared" si="0"/>
        <v>83.5</v>
      </c>
      <c r="V85" s="312"/>
      <c r="W85" s="410">
        <f>W84-W86</f>
        <v>167</v>
      </c>
      <c r="X85" s="312"/>
    </row>
    <row r="86" spans="2:24" x14ac:dyDescent="0.3">
      <c r="B86" s="283"/>
      <c r="C86" s="270" t="s">
        <v>14</v>
      </c>
      <c r="D86" s="271"/>
      <c r="E86" s="271"/>
      <c r="F86" s="271"/>
      <c r="G86" s="271"/>
      <c r="H86" s="272"/>
      <c r="I86" s="52">
        <v>102</v>
      </c>
      <c r="J86" s="52">
        <v>49</v>
      </c>
      <c r="K86" s="52"/>
      <c r="L86" s="52"/>
      <c r="M86" s="52"/>
      <c r="N86" s="52"/>
      <c r="O86" s="52"/>
      <c r="P86" s="52"/>
      <c r="Q86" s="52"/>
      <c r="R86" s="52"/>
      <c r="S86" s="52"/>
      <c r="T86" s="52"/>
      <c r="U86" s="311">
        <f t="shared" si="0"/>
        <v>75.5</v>
      </c>
      <c r="V86" s="312"/>
      <c r="W86" s="313">
        <f t="shared" ref="W86:W92" si="1">SUM(I86:T86)</f>
        <v>151</v>
      </c>
      <c r="X86" s="310"/>
    </row>
    <row r="87" spans="2:24" x14ac:dyDescent="0.3">
      <c r="B87" s="283"/>
      <c r="C87" s="300" t="s">
        <v>5</v>
      </c>
      <c r="D87" s="301"/>
      <c r="E87" s="301"/>
      <c r="F87" s="301"/>
      <c r="G87" s="301"/>
      <c r="H87" s="302"/>
      <c r="I87" s="136">
        <v>47</v>
      </c>
      <c r="J87" s="136">
        <v>25</v>
      </c>
      <c r="K87" s="136"/>
      <c r="L87" s="136"/>
      <c r="M87" s="136"/>
      <c r="N87" s="136"/>
      <c r="O87" s="136"/>
      <c r="P87" s="136"/>
      <c r="Q87" s="136"/>
      <c r="R87" s="136"/>
      <c r="S87" s="136"/>
      <c r="T87" s="136"/>
      <c r="U87" s="311">
        <f t="shared" si="0"/>
        <v>36</v>
      </c>
      <c r="V87" s="312"/>
      <c r="W87" s="313">
        <f t="shared" si="1"/>
        <v>72</v>
      </c>
      <c r="X87" s="310"/>
    </row>
    <row r="88" spans="2:24" x14ac:dyDescent="0.3">
      <c r="B88" s="283"/>
      <c r="C88" s="363" t="s">
        <v>49</v>
      </c>
      <c r="D88" s="364"/>
      <c r="E88" s="364"/>
      <c r="F88" s="364"/>
      <c r="G88" s="364"/>
      <c r="H88" s="365"/>
      <c r="I88" s="140">
        <f>I84-I85-I87</f>
        <v>55</v>
      </c>
      <c r="J88" s="140">
        <f>J84-J85-J87</f>
        <v>24</v>
      </c>
      <c r="K88" s="140"/>
      <c r="L88" s="140"/>
      <c r="M88" s="140"/>
      <c r="N88" s="140"/>
      <c r="O88" s="140"/>
      <c r="P88" s="140"/>
      <c r="Q88" s="140"/>
      <c r="R88" s="140"/>
      <c r="S88" s="140"/>
      <c r="T88" s="140"/>
      <c r="U88" s="390">
        <f t="shared" si="0"/>
        <v>39.5</v>
      </c>
      <c r="V88" s="391"/>
      <c r="W88" s="429">
        <f t="shared" si="1"/>
        <v>79</v>
      </c>
      <c r="X88" s="315"/>
    </row>
    <row r="89" spans="2:24" x14ac:dyDescent="0.3">
      <c r="B89" s="283"/>
      <c r="C89" s="411" t="s">
        <v>107</v>
      </c>
      <c r="D89" s="412"/>
      <c r="E89" s="412"/>
      <c r="F89" s="412"/>
      <c r="G89" s="412"/>
      <c r="H89" s="413"/>
      <c r="I89" s="82">
        <v>199</v>
      </c>
      <c r="J89" s="82">
        <v>98</v>
      </c>
      <c r="K89" s="82"/>
      <c r="L89" s="82"/>
      <c r="M89" s="82"/>
      <c r="N89" s="82"/>
      <c r="O89" s="82"/>
      <c r="P89" s="82"/>
      <c r="Q89" s="82"/>
      <c r="R89" s="82"/>
      <c r="S89" s="82"/>
      <c r="T89" s="82"/>
      <c r="U89" s="414">
        <f t="shared" si="0"/>
        <v>148.5</v>
      </c>
      <c r="V89" s="415"/>
      <c r="W89" s="416">
        <f t="shared" si="1"/>
        <v>297</v>
      </c>
      <c r="X89" s="415"/>
    </row>
    <row r="90" spans="2:24" x14ac:dyDescent="0.3">
      <c r="B90" s="283"/>
      <c r="C90" s="395" t="s">
        <v>1</v>
      </c>
      <c r="D90" s="396"/>
      <c r="E90" s="396"/>
      <c r="F90" s="396"/>
      <c r="G90" s="396"/>
      <c r="H90" s="397"/>
      <c r="I90" s="86"/>
      <c r="J90" s="86"/>
      <c r="K90" s="86"/>
      <c r="L90" s="86"/>
      <c r="M90" s="86"/>
      <c r="N90" s="86"/>
      <c r="O90" s="86"/>
      <c r="P90" s="86"/>
      <c r="Q90" s="86"/>
      <c r="R90" s="86"/>
      <c r="S90" s="86"/>
      <c r="T90" s="86"/>
      <c r="U90" s="417"/>
      <c r="V90" s="418"/>
      <c r="W90" s="419"/>
      <c r="X90" s="420"/>
    </row>
    <row r="91" spans="2:24" x14ac:dyDescent="0.3">
      <c r="B91" s="283"/>
      <c r="C91" s="347" t="s">
        <v>23</v>
      </c>
      <c r="D91" s="348"/>
      <c r="E91" s="348"/>
      <c r="F91" s="348"/>
      <c r="G91" s="348"/>
      <c r="H91" s="349"/>
      <c r="I91" s="90">
        <v>185</v>
      </c>
      <c r="J91" s="90">
        <v>102</v>
      </c>
      <c r="K91" s="90"/>
      <c r="L91" s="90"/>
      <c r="M91" s="90"/>
      <c r="N91" s="90"/>
      <c r="O91" s="90"/>
      <c r="P91" s="90"/>
      <c r="Q91" s="90"/>
      <c r="R91" s="90"/>
      <c r="S91" s="90"/>
      <c r="T91" s="90"/>
      <c r="U91" s="361">
        <f t="shared" si="0"/>
        <v>143.5</v>
      </c>
      <c r="V91" s="362"/>
      <c r="W91" s="409">
        <f t="shared" si="1"/>
        <v>287</v>
      </c>
      <c r="X91" s="362"/>
    </row>
    <row r="92" spans="2:24" x14ac:dyDescent="0.3">
      <c r="B92" s="283"/>
      <c r="C92" s="270" t="s">
        <v>65</v>
      </c>
      <c r="D92" s="271"/>
      <c r="E92" s="271"/>
      <c r="F92" s="271"/>
      <c r="G92" s="271"/>
      <c r="H92" s="272"/>
      <c r="I92" s="52">
        <v>86</v>
      </c>
      <c r="J92" s="52">
        <v>45</v>
      </c>
      <c r="K92" s="52"/>
      <c r="L92" s="52"/>
      <c r="M92" s="52"/>
      <c r="N92" s="52"/>
      <c r="O92" s="52"/>
      <c r="P92" s="52"/>
      <c r="Q92" s="52"/>
      <c r="R92" s="52"/>
      <c r="S92" s="52"/>
      <c r="T92" s="52"/>
      <c r="U92" s="311">
        <f t="shared" si="0"/>
        <v>65.5</v>
      </c>
      <c r="V92" s="312"/>
      <c r="W92" s="410">
        <f t="shared" si="1"/>
        <v>131</v>
      </c>
      <c r="X92" s="312"/>
    </row>
    <row r="93" spans="2:24" x14ac:dyDescent="0.3">
      <c r="B93" s="283"/>
      <c r="C93" s="306" t="s">
        <v>6</v>
      </c>
      <c r="D93" s="307"/>
      <c r="E93" s="307"/>
      <c r="F93" s="307"/>
      <c r="G93" s="307"/>
      <c r="H93" s="308"/>
      <c r="I93" s="94"/>
      <c r="J93" s="94"/>
      <c r="K93" s="94"/>
      <c r="L93" s="94"/>
      <c r="M93" s="94"/>
      <c r="N93" s="94"/>
      <c r="O93" s="94"/>
      <c r="P93" s="94"/>
      <c r="Q93" s="94"/>
      <c r="R93" s="94"/>
      <c r="S93" s="94"/>
      <c r="T93" s="94"/>
      <c r="U93" s="404"/>
      <c r="V93" s="405"/>
      <c r="W93" s="406"/>
      <c r="X93" s="407"/>
    </row>
    <row r="94" spans="2:24" x14ac:dyDescent="0.3">
      <c r="B94" s="283"/>
      <c r="C94" s="347" t="s">
        <v>23</v>
      </c>
      <c r="D94" s="348"/>
      <c r="E94" s="348"/>
      <c r="F94" s="348"/>
      <c r="G94" s="348"/>
      <c r="H94" s="349"/>
      <c r="I94" s="98">
        <f t="shared" ref="I94" si="2">I80/I83</f>
        <v>1.5993883792048931</v>
      </c>
      <c r="J94" s="98">
        <f>J80/J83</f>
        <v>1.6449704142011834</v>
      </c>
      <c r="K94" s="98"/>
      <c r="L94" s="98"/>
      <c r="M94" s="98"/>
      <c r="N94" s="98"/>
      <c r="O94" s="98"/>
      <c r="P94" s="98"/>
      <c r="Q94" s="98"/>
      <c r="R94" s="98"/>
      <c r="S94" s="98"/>
      <c r="T94" s="98"/>
      <c r="U94" s="361" t="s">
        <v>62</v>
      </c>
      <c r="V94" s="362"/>
      <c r="W94" s="408">
        <f>SUM(I94:T94)</f>
        <v>3.2443587934060765</v>
      </c>
      <c r="X94" s="351"/>
    </row>
    <row r="95" spans="2:24" x14ac:dyDescent="0.3">
      <c r="B95" s="283"/>
      <c r="C95" s="270" t="s">
        <v>167</v>
      </c>
      <c r="D95" s="271"/>
      <c r="E95" s="271"/>
      <c r="F95" s="271"/>
      <c r="G95" s="271"/>
      <c r="H95" s="272"/>
      <c r="I95" s="100">
        <f t="shared" ref="I95" si="3">I81/I84</f>
        <v>1.3785046728971964</v>
      </c>
      <c r="J95" s="100">
        <f>J81/J84</f>
        <v>1.4423076923076923</v>
      </c>
      <c r="K95" s="100"/>
      <c r="L95" s="100"/>
      <c r="M95" s="100"/>
      <c r="N95" s="100"/>
      <c r="O95" s="100"/>
      <c r="P95" s="100"/>
      <c r="Q95" s="100"/>
      <c r="R95" s="100"/>
      <c r="S95" s="100"/>
      <c r="T95" s="100"/>
      <c r="U95" s="311" t="s">
        <v>62</v>
      </c>
      <c r="V95" s="312"/>
      <c r="W95" s="408">
        <f>SUM(I95:T95)</f>
        <v>2.8208123652048886</v>
      </c>
      <c r="X95" s="351"/>
    </row>
    <row r="96" spans="2:24" s="231" customFormat="1" x14ac:dyDescent="0.3">
      <c r="B96" s="283"/>
      <c r="C96" s="430" t="s">
        <v>106</v>
      </c>
      <c r="D96" s="431"/>
      <c r="E96" s="431"/>
      <c r="F96" s="431"/>
      <c r="G96" s="431"/>
      <c r="H96" s="432"/>
      <c r="I96" s="230">
        <f>I89/I84</f>
        <v>0.92990654205607481</v>
      </c>
      <c r="J96" s="230">
        <f>J89/J84</f>
        <v>0.94230769230769229</v>
      </c>
      <c r="K96" s="230"/>
      <c r="L96" s="230"/>
      <c r="M96" s="230"/>
      <c r="N96" s="230"/>
      <c r="O96" s="230"/>
      <c r="P96" s="230"/>
      <c r="Q96" s="230"/>
      <c r="R96" s="230"/>
      <c r="S96" s="230"/>
      <c r="T96" s="230"/>
      <c r="U96" s="433" t="s">
        <v>62</v>
      </c>
      <c r="V96" s="403"/>
      <c r="W96" s="402">
        <f>W89/W84</f>
        <v>0.93396226415094341</v>
      </c>
      <c r="X96" s="403"/>
    </row>
    <row r="97" spans="2:24" x14ac:dyDescent="0.3">
      <c r="B97" s="283"/>
      <c r="C97" s="291" t="s">
        <v>3</v>
      </c>
      <c r="D97" s="292"/>
      <c r="E97" s="292"/>
      <c r="F97" s="292"/>
      <c r="G97" s="292"/>
      <c r="H97" s="293"/>
      <c r="I97" s="108"/>
      <c r="J97" s="108"/>
      <c r="K97" s="108"/>
      <c r="L97" s="108"/>
      <c r="M97" s="108"/>
      <c r="N97" s="108"/>
      <c r="O97" s="108"/>
      <c r="P97" s="108"/>
      <c r="Q97" s="108"/>
      <c r="R97" s="108"/>
      <c r="S97" s="108"/>
      <c r="T97" s="108"/>
      <c r="U97" s="380"/>
      <c r="V97" s="381"/>
      <c r="W97" s="394"/>
      <c r="X97" s="339"/>
    </row>
    <row r="98" spans="2:24" x14ac:dyDescent="0.3">
      <c r="B98" s="283"/>
      <c r="C98" s="347" t="s">
        <v>23</v>
      </c>
      <c r="D98" s="348"/>
      <c r="E98" s="348"/>
      <c r="F98" s="348"/>
      <c r="G98" s="348"/>
      <c r="H98" s="349"/>
      <c r="I98" s="112">
        <f t="shared" ref="I98" si="4">I91/I83</f>
        <v>0.56574923547400613</v>
      </c>
      <c r="J98" s="112">
        <f>J91/J83</f>
        <v>0.60355029585798814</v>
      </c>
      <c r="K98" s="112"/>
      <c r="L98" s="112"/>
      <c r="M98" s="112"/>
      <c r="N98" s="112"/>
      <c r="O98" s="112"/>
      <c r="P98" s="112"/>
      <c r="Q98" s="112"/>
      <c r="R98" s="112"/>
      <c r="S98" s="112"/>
      <c r="T98" s="112"/>
      <c r="U98" s="361" t="s">
        <v>62</v>
      </c>
      <c r="V98" s="362"/>
      <c r="W98" s="392">
        <f>W91/W83</f>
        <v>0.5786290322580645</v>
      </c>
      <c r="X98" s="393"/>
    </row>
    <row r="99" spans="2:24" ht="15" thickBot="1" x14ac:dyDescent="0.35">
      <c r="B99" s="284"/>
      <c r="C99" s="294" t="s">
        <v>65</v>
      </c>
      <c r="D99" s="295"/>
      <c r="E99" s="295"/>
      <c r="F99" s="295"/>
      <c r="G99" s="295"/>
      <c r="H99" s="296"/>
      <c r="I99" s="116">
        <f t="shared" ref="I99" si="5">I92/I84</f>
        <v>0.40186915887850466</v>
      </c>
      <c r="J99" s="116">
        <f>J92/J84</f>
        <v>0.43269230769230771</v>
      </c>
      <c r="K99" s="116"/>
      <c r="L99" s="116"/>
      <c r="M99" s="116"/>
      <c r="N99" s="116"/>
      <c r="O99" s="116"/>
      <c r="P99" s="116"/>
      <c r="Q99" s="116"/>
      <c r="R99" s="116"/>
      <c r="S99" s="116"/>
      <c r="T99" s="116"/>
      <c r="U99" s="366" t="s">
        <v>62</v>
      </c>
      <c r="V99" s="367"/>
      <c r="W99" s="392">
        <f>W92/W84</f>
        <v>0.41194968553459121</v>
      </c>
      <c r="X99" s="393"/>
    </row>
    <row r="100" spans="2:24" x14ac:dyDescent="0.3">
      <c r="B100" s="436" t="s">
        <v>7</v>
      </c>
      <c r="C100" s="303" t="s">
        <v>15</v>
      </c>
      <c r="D100" s="304"/>
      <c r="E100" s="304"/>
      <c r="F100" s="304"/>
      <c r="G100" s="304"/>
      <c r="H100" s="305"/>
      <c r="I100" s="120">
        <v>191</v>
      </c>
      <c r="J100" s="120">
        <v>229</v>
      </c>
      <c r="K100" s="120"/>
      <c r="L100" s="120"/>
      <c r="M100" s="120"/>
      <c r="N100" s="120"/>
      <c r="O100" s="120"/>
      <c r="P100" s="120"/>
      <c r="Q100" s="120"/>
      <c r="R100" s="120"/>
      <c r="S100" s="120"/>
      <c r="T100" s="120"/>
      <c r="U100" s="400">
        <f t="shared" ref="U100:U162" si="6">AVERAGE(I100:T100)</f>
        <v>210</v>
      </c>
      <c r="V100" s="401"/>
      <c r="W100" s="400" t="s">
        <v>62</v>
      </c>
      <c r="X100" s="401"/>
    </row>
    <row r="101" spans="2:24" x14ac:dyDescent="0.3">
      <c r="B101" s="437"/>
      <c r="C101" s="395" t="s">
        <v>66</v>
      </c>
      <c r="D101" s="396"/>
      <c r="E101" s="396"/>
      <c r="F101" s="396"/>
      <c r="G101" s="396"/>
      <c r="H101" s="397"/>
      <c r="I101" s="124">
        <v>734</v>
      </c>
      <c r="J101" s="124">
        <v>442</v>
      </c>
      <c r="K101" s="124"/>
      <c r="L101" s="124"/>
      <c r="M101" s="124"/>
      <c r="N101" s="124"/>
      <c r="O101" s="124"/>
      <c r="P101" s="124"/>
      <c r="Q101" s="124"/>
      <c r="R101" s="124"/>
      <c r="S101" s="124"/>
      <c r="T101" s="124"/>
      <c r="U101" s="398">
        <f t="shared" si="6"/>
        <v>588</v>
      </c>
      <c r="V101" s="399"/>
      <c r="W101" s="398">
        <f t="shared" ref="W101:W163" si="7">SUM(I101:T101)</f>
        <v>1176</v>
      </c>
      <c r="X101" s="399"/>
    </row>
    <row r="102" spans="2:24" x14ac:dyDescent="0.3">
      <c r="B102" s="437"/>
      <c r="C102" s="387" t="s">
        <v>17</v>
      </c>
      <c r="D102" s="388"/>
      <c r="E102" s="388"/>
      <c r="F102" s="388"/>
      <c r="G102" s="388"/>
      <c r="H102" s="389"/>
      <c r="I102" s="128">
        <v>58</v>
      </c>
      <c r="J102" s="128">
        <v>28</v>
      </c>
      <c r="K102" s="128"/>
      <c r="L102" s="128"/>
      <c r="M102" s="128"/>
      <c r="N102" s="128"/>
      <c r="O102" s="128"/>
      <c r="P102" s="128"/>
      <c r="Q102" s="128"/>
      <c r="R102" s="128"/>
      <c r="S102" s="128"/>
      <c r="T102" s="128"/>
      <c r="U102" s="390">
        <f t="shared" si="6"/>
        <v>43</v>
      </c>
      <c r="V102" s="391"/>
      <c r="W102" s="382">
        <f t="shared" si="7"/>
        <v>86</v>
      </c>
      <c r="X102" s="383"/>
    </row>
    <row r="103" spans="2:24" x14ac:dyDescent="0.3">
      <c r="B103" s="437"/>
      <c r="C103" s="438" t="s">
        <v>18</v>
      </c>
      <c r="D103" s="439"/>
      <c r="E103" s="439"/>
      <c r="F103" s="439"/>
      <c r="G103" s="439"/>
      <c r="H103" s="440"/>
      <c r="I103" s="132">
        <f>SUM(I104:I105)</f>
        <v>144</v>
      </c>
      <c r="J103" s="132">
        <f>SUM(J104:J105)</f>
        <v>148</v>
      </c>
      <c r="K103" s="132"/>
      <c r="L103" s="132"/>
      <c r="M103" s="132"/>
      <c r="N103" s="132"/>
      <c r="O103" s="132"/>
      <c r="P103" s="132"/>
      <c r="Q103" s="132"/>
      <c r="R103" s="132"/>
      <c r="S103" s="132"/>
      <c r="T103" s="132"/>
      <c r="U103" s="434">
        <f t="shared" si="6"/>
        <v>146</v>
      </c>
      <c r="V103" s="435"/>
      <c r="W103" s="309">
        <f t="shared" si="7"/>
        <v>292</v>
      </c>
      <c r="X103" s="310"/>
    </row>
    <row r="104" spans="2:24" x14ac:dyDescent="0.3">
      <c r="B104" s="437"/>
      <c r="C104" s="300" t="s">
        <v>24</v>
      </c>
      <c r="D104" s="301"/>
      <c r="E104" s="301"/>
      <c r="F104" s="301"/>
      <c r="G104" s="301"/>
      <c r="H104" s="302"/>
      <c r="I104" s="136">
        <v>9</v>
      </c>
      <c r="J104" s="136">
        <v>10</v>
      </c>
      <c r="K104" s="136"/>
      <c r="L104" s="136"/>
      <c r="M104" s="136"/>
      <c r="N104" s="136"/>
      <c r="O104" s="136"/>
      <c r="P104" s="136"/>
      <c r="Q104" s="136"/>
      <c r="R104" s="136"/>
      <c r="S104" s="136"/>
      <c r="T104" s="136"/>
      <c r="U104" s="309">
        <f t="shared" si="6"/>
        <v>9.5</v>
      </c>
      <c r="V104" s="310"/>
      <c r="W104" s="309">
        <f t="shared" si="7"/>
        <v>19</v>
      </c>
      <c r="X104" s="310"/>
    </row>
    <row r="105" spans="2:24" x14ac:dyDescent="0.3">
      <c r="B105" s="437"/>
      <c r="C105" s="363" t="s">
        <v>25</v>
      </c>
      <c r="D105" s="364"/>
      <c r="E105" s="364"/>
      <c r="F105" s="364"/>
      <c r="G105" s="364"/>
      <c r="H105" s="365"/>
      <c r="I105" s="140">
        <v>135</v>
      </c>
      <c r="J105" s="140">
        <v>138</v>
      </c>
      <c r="K105" s="140"/>
      <c r="L105" s="140"/>
      <c r="M105" s="140"/>
      <c r="N105" s="140"/>
      <c r="O105" s="140"/>
      <c r="P105" s="140"/>
      <c r="Q105" s="140"/>
      <c r="R105" s="140"/>
      <c r="S105" s="140"/>
      <c r="T105" s="140"/>
      <c r="U105" s="314">
        <f t="shared" si="6"/>
        <v>136.5</v>
      </c>
      <c r="V105" s="315"/>
      <c r="W105" s="314">
        <f t="shared" si="7"/>
        <v>273</v>
      </c>
      <c r="X105" s="315"/>
    </row>
    <row r="106" spans="2:24" x14ac:dyDescent="0.3">
      <c r="B106" s="437"/>
      <c r="C106" s="384" t="s">
        <v>19</v>
      </c>
      <c r="D106" s="385"/>
      <c r="E106" s="385"/>
      <c r="F106" s="385"/>
      <c r="G106" s="385"/>
      <c r="H106" s="386"/>
      <c r="I106" s="52">
        <f t="shared" ref="I106:J106" si="8">SUM(I107+I141)</f>
        <v>98</v>
      </c>
      <c r="J106" s="52">
        <f t="shared" si="8"/>
        <v>49</v>
      </c>
      <c r="K106" s="52"/>
      <c r="L106" s="52"/>
      <c r="M106" s="52"/>
      <c r="N106" s="52"/>
      <c r="O106" s="52"/>
      <c r="P106" s="52"/>
      <c r="Q106" s="52"/>
      <c r="R106" s="52"/>
      <c r="S106" s="52"/>
      <c r="T106" s="52"/>
      <c r="U106" s="309">
        <f t="shared" si="6"/>
        <v>73.5</v>
      </c>
      <c r="V106" s="310"/>
      <c r="W106" s="309">
        <f t="shared" si="7"/>
        <v>147</v>
      </c>
      <c r="X106" s="310"/>
    </row>
    <row r="107" spans="2:24" x14ac:dyDescent="0.3">
      <c r="B107" s="437"/>
      <c r="C107" s="300" t="s">
        <v>24</v>
      </c>
      <c r="D107" s="301"/>
      <c r="E107" s="301"/>
      <c r="F107" s="301"/>
      <c r="G107" s="301"/>
      <c r="H107" s="302"/>
      <c r="I107" s="52">
        <f t="shared" ref="I107" si="9">I108+I129+I140</f>
        <v>81</v>
      </c>
      <c r="J107" s="52">
        <f>J108+J129+J140</f>
        <v>42</v>
      </c>
      <c r="K107" s="52"/>
      <c r="L107" s="52"/>
      <c r="M107" s="52"/>
      <c r="N107" s="52"/>
      <c r="O107" s="52"/>
      <c r="P107" s="52"/>
      <c r="Q107" s="52"/>
      <c r="R107" s="52"/>
      <c r="S107" s="52"/>
      <c r="T107" s="52"/>
      <c r="U107" s="309">
        <f t="shared" si="6"/>
        <v>61.5</v>
      </c>
      <c r="V107" s="310"/>
      <c r="W107" s="309">
        <f t="shared" si="7"/>
        <v>123</v>
      </c>
      <c r="X107" s="310"/>
    </row>
    <row r="108" spans="2:24" x14ac:dyDescent="0.3">
      <c r="B108" s="437"/>
      <c r="C108" s="300" t="s">
        <v>29</v>
      </c>
      <c r="D108" s="301"/>
      <c r="E108" s="301"/>
      <c r="F108" s="301"/>
      <c r="G108" s="301"/>
      <c r="H108" s="302"/>
      <c r="I108" s="52">
        <f>SUM(I109:I128)</f>
        <v>18</v>
      </c>
      <c r="J108" s="52">
        <f>SUM(J109:J128)</f>
        <v>12</v>
      </c>
      <c r="K108" s="52"/>
      <c r="L108" s="52"/>
      <c r="M108" s="52"/>
      <c r="N108" s="52"/>
      <c r="O108" s="52"/>
      <c r="P108" s="52"/>
      <c r="Q108" s="52"/>
      <c r="R108" s="52"/>
      <c r="S108" s="52"/>
      <c r="T108" s="52"/>
      <c r="U108" s="309">
        <f t="shared" si="6"/>
        <v>15</v>
      </c>
      <c r="V108" s="310"/>
      <c r="W108" s="309">
        <f t="shared" si="7"/>
        <v>30</v>
      </c>
      <c r="X108" s="310"/>
    </row>
    <row r="109" spans="2:24" x14ac:dyDescent="0.3">
      <c r="B109" s="437"/>
      <c r="C109" s="321" t="s">
        <v>67</v>
      </c>
      <c r="D109" s="322"/>
      <c r="E109" s="322"/>
      <c r="F109" s="322"/>
      <c r="G109" s="322"/>
      <c r="H109" s="323"/>
      <c r="I109" s="52">
        <v>3</v>
      </c>
      <c r="J109" s="52">
        <v>4</v>
      </c>
      <c r="K109" s="52"/>
      <c r="L109" s="52"/>
      <c r="M109" s="52"/>
      <c r="N109" s="52"/>
      <c r="O109" s="52"/>
      <c r="P109" s="52"/>
      <c r="Q109" s="52"/>
      <c r="R109" s="52"/>
      <c r="S109" s="52"/>
      <c r="T109" s="52"/>
      <c r="U109" s="309">
        <f t="shared" si="6"/>
        <v>3.5</v>
      </c>
      <c r="V109" s="310"/>
      <c r="W109" s="309">
        <f t="shared" si="7"/>
        <v>7</v>
      </c>
      <c r="X109" s="310"/>
    </row>
    <row r="110" spans="2:24" x14ac:dyDescent="0.3">
      <c r="B110" s="437"/>
      <c r="C110" s="321" t="s">
        <v>68</v>
      </c>
      <c r="D110" s="322"/>
      <c r="E110" s="322"/>
      <c r="F110" s="322"/>
      <c r="G110" s="322"/>
      <c r="H110" s="323"/>
      <c r="I110" s="52">
        <v>5</v>
      </c>
      <c r="J110" s="52">
        <v>4</v>
      </c>
      <c r="K110" s="52"/>
      <c r="L110" s="52"/>
      <c r="M110" s="52"/>
      <c r="N110" s="52"/>
      <c r="O110" s="52"/>
      <c r="P110" s="52"/>
      <c r="Q110" s="52"/>
      <c r="R110" s="52"/>
      <c r="S110" s="52"/>
      <c r="T110" s="52"/>
      <c r="U110" s="309">
        <f t="shared" si="6"/>
        <v>4.5</v>
      </c>
      <c r="V110" s="310"/>
      <c r="W110" s="309">
        <f t="shared" si="7"/>
        <v>9</v>
      </c>
      <c r="X110" s="310"/>
    </row>
    <row r="111" spans="2:24" x14ac:dyDescent="0.3">
      <c r="B111" s="437"/>
      <c r="C111" s="321" t="s">
        <v>69</v>
      </c>
      <c r="D111" s="322"/>
      <c r="E111" s="322"/>
      <c r="F111" s="322"/>
      <c r="G111" s="322"/>
      <c r="H111" s="323"/>
      <c r="I111" s="52">
        <v>0</v>
      </c>
      <c r="J111" s="52">
        <v>1</v>
      </c>
      <c r="K111" s="52"/>
      <c r="L111" s="52"/>
      <c r="M111" s="52"/>
      <c r="N111" s="52"/>
      <c r="O111" s="52"/>
      <c r="P111" s="52"/>
      <c r="Q111" s="52"/>
      <c r="R111" s="52"/>
      <c r="S111" s="52"/>
      <c r="T111" s="52"/>
      <c r="U111" s="309">
        <f t="shared" si="6"/>
        <v>0.5</v>
      </c>
      <c r="V111" s="310"/>
      <c r="W111" s="309">
        <f t="shared" si="7"/>
        <v>1</v>
      </c>
      <c r="X111" s="310"/>
    </row>
    <row r="112" spans="2:24" x14ac:dyDescent="0.3">
      <c r="B112" s="437"/>
      <c r="C112" s="321" t="s">
        <v>70</v>
      </c>
      <c r="D112" s="322"/>
      <c r="E112" s="322"/>
      <c r="F112" s="322"/>
      <c r="G112" s="322"/>
      <c r="H112" s="323"/>
      <c r="I112" s="52">
        <v>2</v>
      </c>
      <c r="J112" s="52">
        <v>1</v>
      </c>
      <c r="K112" s="52"/>
      <c r="L112" s="52"/>
      <c r="M112" s="52"/>
      <c r="N112" s="52"/>
      <c r="O112" s="52"/>
      <c r="P112" s="52"/>
      <c r="Q112" s="52"/>
      <c r="R112" s="52"/>
      <c r="S112" s="52"/>
      <c r="T112" s="52"/>
      <c r="U112" s="309">
        <f t="shared" si="6"/>
        <v>1.5</v>
      </c>
      <c r="V112" s="310"/>
      <c r="W112" s="309">
        <f t="shared" si="7"/>
        <v>3</v>
      </c>
      <c r="X112" s="310"/>
    </row>
    <row r="113" spans="2:24" x14ac:dyDescent="0.3">
      <c r="B113" s="437"/>
      <c r="C113" s="321" t="s">
        <v>71</v>
      </c>
      <c r="D113" s="322"/>
      <c r="E113" s="322"/>
      <c r="F113" s="322"/>
      <c r="G113" s="322"/>
      <c r="H113" s="323"/>
      <c r="I113" s="52">
        <v>2</v>
      </c>
      <c r="J113" s="52"/>
      <c r="K113" s="52"/>
      <c r="L113" s="52"/>
      <c r="M113" s="52"/>
      <c r="N113" s="52"/>
      <c r="O113" s="52"/>
      <c r="P113" s="52"/>
      <c r="Q113" s="52"/>
      <c r="R113" s="52"/>
      <c r="S113" s="52"/>
      <c r="T113" s="52"/>
      <c r="U113" s="309">
        <f t="shared" si="6"/>
        <v>2</v>
      </c>
      <c r="V113" s="310"/>
      <c r="W113" s="309">
        <f t="shared" si="7"/>
        <v>2</v>
      </c>
      <c r="X113" s="310"/>
    </row>
    <row r="114" spans="2:24" x14ac:dyDescent="0.3">
      <c r="B114" s="437"/>
      <c r="C114" s="321" t="s">
        <v>72</v>
      </c>
      <c r="D114" s="322"/>
      <c r="E114" s="322"/>
      <c r="F114" s="322"/>
      <c r="G114" s="322"/>
      <c r="H114" s="323"/>
      <c r="I114" s="52">
        <v>2</v>
      </c>
      <c r="J114" s="52"/>
      <c r="K114" s="52"/>
      <c r="L114" s="52"/>
      <c r="M114" s="52"/>
      <c r="N114" s="52"/>
      <c r="O114" s="52"/>
      <c r="P114" s="52"/>
      <c r="Q114" s="52"/>
      <c r="R114" s="52"/>
      <c r="S114" s="52"/>
      <c r="T114" s="52"/>
      <c r="U114" s="309">
        <f t="shared" si="6"/>
        <v>2</v>
      </c>
      <c r="V114" s="310"/>
      <c r="W114" s="309">
        <f t="shared" si="7"/>
        <v>2</v>
      </c>
      <c r="X114" s="310"/>
    </row>
    <row r="115" spans="2:24" x14ac:dyDescent="0.3">
      <c r="B115" s="437"/>
      <c r="C115" s="321" t="s">
        <v>73</v>
      </c>
      <c r="D115" s="322"/>
      <c r="E115" s="322"/>
      <c r="F115" s="322"/>
      <c r="G115" s="322"/>
      <c r="H115" s="323"/>
      <c r="I115" s="52">
        <v>0</v>
      </c>
      <c r="J115" s="52"/>
      <c r="K115" s="52"/>
      <c r="L115" s="52"/>
      <c r="M115" s="52"/>
      <c r="N115" s="52"/>
      <c r="O115" s="52"/>
      <c r="P115" s="52"/>
      <c r="Q115" s="52"/>
      <c r="R115" s="52"/>
      <c r="S115" s="52"/>
      <c r="T115" s="52"/>
      <c r="U115" s="309">
        <f t="shared" si="6"/>
        <v>0</v>
      </c>
      <c r="V115" s="310"/>
      <c r="W115" s="309">
        <f t="shared" si="7"/>
        <v>0</v>
      </c>
      <c r="X115" s="310"/>
    </row>
    <row r="116" spans="2:24" x14ac:dyDescent="0.3">
      <c r="B116" s="437"/>
      <c r="C116" s="321" t="s">
        <v>86</v>
      </c>
      <c r="D116" s="322"/>
      <c r="E116" s="322"/>
      <c r="F116" s="322"/>
      <c r="G116" s="322"/>
      <c r="H116" s="323"/>
      <c r="I116" s="52">
        <v>0</v>
      </c>
      <c r="J116" s="52"/>
      <c r="K116" s="52"/>
      <c r="L116" s="52"/>
      <c r="M116" s="52"/>
      <c r="N116" s="52"/>
      <c r="O116" s="52"/>
      <c r="P116" s="52"/>
      <c r="Q116" s="52"/>
      <c r="R116" s="52"/>
      <c r="S116" s="52"/>
      <c r="T116" s="52"/>
      <c r="U116" s="309">
        <f t="shared" si="6"/>
        <v>0</v>
      </c>
      <c r="V116" s="310"/>
      <c r="W116" s="309">
        <f t="shared" si="7"/>
        <v>0</v>
      </c>
      <c r="X116" s="310"/>
    </row>
    <row r="117" spans="2:24" x14ac:dyDescent="0.3">
      <c r="B117" s="437"/>
      <c r="C117" s="321" t="s">
        <v>74</v>
      </c>
      <c r="D117" s="322"/>
      <c r="E117" s="322"/>
      <c r="F117" s="322"/>
      <c r="G117" s="322"/>
      <c r="H117" s="323"/>
      <c r="I117" s="52">
        <v>3</v>
      </c>
      <c r="J117" s="52">
        <v>1</v>
      </c>
      <c r="K117" s="52"/>
      <c r="L117" s="52"/>
      <c r="M117" s="52"/>
      <c r="N117" s="52"/>
      <c r="O117" s="52"/>
      <c r="P117" s="52"/>
      <c r="Q117" s="52"/>
      <c r="R117" s="52"/>
      <c r="S117" s="52"/>
      <c r="T117" s="52"/>
      <c r="U117" s="309">
        <f t="shared" si="6"/>
        <v>2</v>
      </c>
      <c r="V117" s="310"/>
      <c r="W117" s="309">
        <f t="shared" si="7"/>
        <v>4</v>
      </c>
      <c r="X117" s="310"/>
    </row>
    <row r="118" spans="2:24" x14ac:dyDescent="0.3">
      <c r="B118" s="437"/>
      <c r="C118" s="321" t="s">
        <v>75</v>
      </c>
      <c r="D118" s="322"/>
      <c r="E118" s="322"/>
      <c r="F118" s="322"/>
      <c r="G118" s="322"/>
      <c r="H118" s="323"/>
      <c r="I118" s="52">
        <v>0</v>
      </c>
      <c r="J118" s="52"/>
      <c r="K118" s="52"/>
      <c r="L118" s="52"/>
      <c r="M118" s="52"/>
      <c r="N118" s="52"/>
      <c r="O118" s="52"/>
      <c r="P118" s="52"/>
      <c r="Q118" s="52"/>
      <c r="R118" s="52"/>
      <c r="S118" s="52"/>
      <c r="T118" s="52"/>
      <c r="U118" s="309">
        <f t="shared" si="6"/>
        <v>0</v>
      </c>
      <c r="V118" s="310"/>
      <c r="W118" s="309">
        <f t="shared" si="7"/>
        <v>0</v>
      </c>
      <c r="X118" s="310"/>
    </row>
    <row r="119" spans="2:24" x14ac:dyDescent="0.3">
      <c r="B119" s="437"/>
      <c r="C119" s="321" t="s">
        <v>76</v>
      </c>
      <c r="D119" s="322"/>
      <c r="E119" s="322"/>
      <c r="F119" s="322"/>
      <c r="G119" s="322"/>
      <c r="H119" s="323"/>
      <c r="I119" s="52">
        <v>0</v>
      </c>
      <c r="J119" s="52"/>
      <c r="K119" s="52"/>
      <c r="L119" s="52"/>
      <c r="M119" s="52"/>
      <c r="N119" s="52"/>
      <c r="O119" s="52"/>
      <c r="P119" s="52"/>
      <c r="Q119" s="52"/>
      <c r="R119" s="52"/>
      <c r="S119" s="52"/>
      <c r="T119" s="52"/>
      <c r="U119" s="309">
        <f t="shared" si="6"/>
        <v>0</v>
      </c>
      <c r="V119" s="310"/>
      <c r="W119" s="309">
        <f t="shared" si="7"/>
        <v>0</v>
      </c>
      <c r="X119" s="310"/>
    </row>
    <row r="120" spans="2:24" x14ac:dyDescent="0.3">
      <c r="B120" s="437"/>
      <c r="C120" s="321" t="s">
        <v>77</v>
      </c>
      <c r="D120" s="322"/>
      <c r="E120" s="322"/>
      <c r="F120" s="322"/>
      <c r="G120" s="322"/>
      <c r="H120" s="323"/>
      <c r="I120" s="52">
        <v>0</v>
      </c>
      <c r="J120" s="52"/>
      <c r="K120" s="52"/>
      <c r="L120" s="52"/>
      <c r="M120" s="52"/>
      <c r="N120" s="52"/>
      <c r="O120" s="52"/>
      <c r="P120" s="52"/>
      <c r="Q120" s="52"/>
      <c r="R120" s="52"/>
      <c r="S120" s="52"/>
      <c r="T120" s="52"/>
      <c r="U120" s="309">
        <f t="shared" si="6"/>
        <v>0</v>
      </c>
      <c r="V120" s="310"/>
      <c r="W120" s="309">
        <f t="shared" si="7"/>
        <v>0</v>
      </c>
      <c r="X120" s="310"/>
    </row>
    <row r="121" spans="2:24" x14ac:dyDescent="0.3">
      <c r="B121" s="437"/>
      <c r="C121" s="321" t="s">
        <v>78</v>
      </c>
      <c r="D121" s="322"/>
      <c r="E121" s="322"/>
      <c r="F121" s="322"/>
      <c r="G121" s="322"/>
      <c r="H121" s="323"/>
      <c r="I121" s="52">
        <v>0</v>
      </c>
      <c r="J121" s="52"/>
      <c r="K121" s="52"/>
      <c r="L121" s="52"/>
      <c r="M121" s="52"/>
      <c r="N121" s="52"/>
      <c r="O121" s="52"/>
      <c r="P121" s="52"/>
      <c r="Q121" s="52"/>
      <c r="R121" s="52"/>
      <c r="S121" s="52"/>
      <c r="T121" s="52"/>
      <c r="U121" s="309">
        <f t="shared" si="6"/>
        <v>0</v>
      </c>
      <c r="V121" s="310"/>
      <c r="W121" s="309">
        <f t="shared" si="7"/>
        <v>0</v>
      </c>
      <c r="X121" s="310"/>
    </row>
    <row r="122" spans="2:24" x14ac:dyDescent="0.3">
      <c r="B122" s="437"/>
      <c r="C122" s="321" t="s">
        <v>79</v>
      </c>
      <c r="D122" s="322"/>
      <c r="E122" s="322"/>
      <c r="F122" s="322"/>
      <c r="G122" s="322"/>
      <c r="H122" s="323"/>
      <c r="I122" s="52">
        <v>0</v>
      </c>
      <c r="J122" s="52">
        <v>1</v>
      </c>
      <c r="K122" s="52"/>
      <c r="L122" s="52"/>
      <c r="M122" s="52"/>
      <c r="N122" s="52"/>
      <c r="O122" s="52"/>
      <c r="P122" s="52"/>
      <c r="Q122" s="52"/>
      <c r="R122" s="52"/>
      <c r="S122" s="52"/>
      <c r="T122" s="52"/>
      <c r="U122" s="309">
        <f t="shared" si="6"/>
        <v>0.5</v>
      </c>
      <c r="V122" s="310"/>
      <c r="W122" s="309">
        <f t="shared" si="7"/>
        <v>1</v>
      </c>
      <c r="X122" s="310"/>
    </row>
    <row r="123" spans="2:24" x14ac:dyDescent="0.3">
      <c r="B123" s="437"/>
      <c r="C123" s="321" t="s">
        <v>80</v>
      </c>
      <c r="D123" s="322"/>
      <c r="E123" s="322"/>
      <c r="F123" s="322"/>
      <c r="G123" s="322"/>
      <c r="H123" s="323"/>
      <c r="I123" s="52">
        <v>0</v>
      </c>
      <c r="J123" s="52"/>
      <c r="K123" s="52"/>
      <c r="L123" s="52"/>
      <c r="M123" s="52"/>
      <c r="N123" s="52"/>
      <c r="O123" s="52"/>
      <c r="P123" s="52"/>
      <c r="Q123" s="52"/>
      <c r="R123" s="52"/>
      <c r="S123" s="52"/>
      <c r="T123" s="52"/>
      <c r="U123" s="309">
        <f t="shared" si="6"/>
        <v>0</v>
      </c>
      <c r="V123" s="310"/>
      <c r="W123" s="309">
        <f t="shared" si="7"/>
        <v>0</v>
      </c>
      <c r="X123" s="310"/>
    </row>
    <row r="124" spans="2:24" x14ac:dyDescent="0.3">
      <c r="B124" s="437"/>
      <c r="C124" s="321" t="s">
        <v>81</v>
      </c>
      <c r="D124" s="322"/>
      <c r="E124" s="322"/>
      <c r="F124" s="322"/>
      <c r="G124" s="322"/>
      <c r="H124" s="323"/>
      <c r="I124" s="52">
        <v>0</v>
      </c>
      <c r="J124" s="52"/>
      <c r="K124" s="52"/>
      <c r="L124" s="52"/>
      <c r="M124" s="52"/>
      <c r="N124" s="52"/>
      <c r="O124" s="52"/>
      <c r="P124" s="52"/>
      <c r="Q124" s="52"/>
      <c r="R124" s="52"/>
      <c r="S124" s="52"/>
      <c r="T124" s="52"/>
      <c r="U124" s="309">
        <f t="shared" si="6"/>
        <v>0</v>
      </c>
      <c r="V124" s="310"/>
      <c r="W124" s="309">
        <f t="shared" si="7"/>
        <v>0</v>
      </c>
      <c r="X124" s="310"/>
    </row>
    <row r="125" spans="2:24" x14ac:dyDescent="0.3">
      <c r="B125" s="437"/>
      <c r="C125" s="321" t="s">
        <v>82</v>
      </c>
      <c r="D125" s="322"/>
      <c r="E125" s="322"/>
      <c r="F125" s="322"/>
      <c r="G125" s="322"/>
      <c r="H125" s="323"/>
      <c r="I125" s="52">
        <v>0</v>
      </c>
      <c r="J125" s="52"/>
      <c r="K125" s="52"/>
      <c r="L125" s="52"/>
      <c r="M125" s="52"/>
      <c r="N125" s="52"/>
      <c r="O125" s="52"/>
      <c r="P125" s="52"/>
      <c r="Q125" s="52"/>
      <c r="R125" s="52"/>
      <c r="S125" s="52"/>
      <c r="T125" s="52"/>
      <c r="U125" s="309">
        <f t="shared" si="6"/>
        <v>0</v>
      </c>
      <c r="V125" s="310"/>
      <c r="W125" s="309">
        <f t="shared" si="7"/>
        <v>0</v>
      </c>
      <c r="X125" s="310"/>
    </row>
    <row r="126" spans="2:24" x14ac:dyDescent="0.3">
      <c r="B126" s="437"/>
      <c r="C126" s="321" t="s">
        <v>83</v>
      </c>
      <c r="D126" s="322"/>
      <c r="E126" s="322"/>
      <c r="F126" s="322"/>
      <c r="G126" s="322"/>
      <c r="H126" s="323"/>
      <c r="I126" s="52">
        <v>0</v>
      </c>
      <c r="J126" s="52"/>
      <c r="K126" s="52"/>
      <c r="L126" s="52"/>
      <c r="M126" s="52"/>
      <c r="N126" s="52"/>
      <c r="O126" s="52"/>
      <c r="P126" s="52"/>
      <c r="Q126" s="52"/>
      <c r="R126" s="52"/>
      <c r="S126" s="52"/>
      <c r="T126" s="52"/>
      <c r="U126" s="309">
        <f t="shared" si="6"/>
        <v>0</v>
      </c>
      <c r="V126" s="310"/>
      <c r="W126" s="309">
        <f t="shared" si="7"/>
        <v>0</v>
      </c>
      <c r="X126" s="310"/>
    </row>
    <row r="127" spans="2:24" x14ac:dyDescent="0.3">
      <c r="B127" s="437"/>
      <c r="C127" s="321" t="s">
        <v>84</v>
      </c>
      <c r="D127" s="322"/>
      <c r="E127" s="322"/>
      <c r="F127" s="322"/>
      <c r="G127" s="322"/>
      <c r="H127" s="323"/>
      <c r="I127" s="52">
        <v>0</v>
      </c>
      <c r="J127" s="52"/>
      <c r="K127" s="52"/>
      <c r="L127" s="52"/>
      <c r="M127" s="52"/>
      <c r="N127" s="52"/>
      <c r="O127" s="52"/>
      <c r="P127" s="52"/>
      <c r="Q127" s="52"/>
      <c r="R127" s="52"/>
      <c r="S127" s="52"/>
      <c r="T127" s="52"/>
      <c r="U127" s="309">
        <f t="shared" si="6"/>
        <v>0</v>
      </c>
      <c r="V127" s="310"/>
      <c r="W127" s="309">
        <f t="shared" si="7"/>
        <v>0</v>
      </c>
      <c r="X127" s="310"/>
    </row>
    <row r="128" spans="2:24" x14ac:dyDescent="0.3">
      <c r="B128" s="437"/>
      <c r="C128" s="324" t="s">
        <v>85</v>
      </c>
      <c r="D128" s="325"/>
      <c r="E128" s="325"/>
      <c r="F128" s="325"/>
      <c r="G128" s="325"/>
      <c r="H128" s="326"/>
      <c r="I128" s="128">
        <v>1</v>
      </c>
      <c r="J128" s="128"/>
      <c r="K128" s="128"/>
      <c r="L128" s="128"/>
      <c r="M128" s="128"/>
      <c r="N128" s="128"/>
      <c r="O128" s="128"/>
      <c r="P128" s="128"/>
      <c r="Q128" s="128"/>
      <c r="R128" s="128"/>
      <c r="S128" s="128"/>
      <c r="T128" s="208"/>
      <c r="U128" s="314">
        <f t="shared" si="6"/>
        <v>1</v>
      </c>
      <c r="V128" s="315"/>
      <c r="W128" s="314">
        <f t="shared" si="7"/>
        <v>1</v>
      </c>
      <c r="X128" s="315"/>
    </row>
    <row r="129" spans="2:24" x14ac:dyDescent="0.3">
      <c r="B129" s="437"/>
      <c r="C129" s="300" t="s">
        <v>30</v>
      </c>
      <c r="D129" s="301"/>
      <c r="E129" s="301"/>
      <c r="F129" s="301"/>
      <c r="G129" s="301"/>
      <c r="H129" s="302"/>
      <c r="I129" s="136">
        <f>SUM(I130:I139)</f>
        <v>18</v>
      </c>
      <c r="J129" s="136">
        <f>SUM(J130:J139)</f>
        <v>9</v>
      </c>
      <c r="K129" s="136"/>
      <c r="L129" s="136"/>
      <c r="M129" s="136"/>
      <c r="N129" s="136"/>
      <c r="O129" s="136"/>
      <c r="P129" s="136"/>
      <c r="Q129" s="136"/>
      <c r="R129" s="136"/>
      <c r="S129" s="136"/>
      <c r="T129" s="136"/>
      <c r="U129" s="309">
        <f t="shared" si="6"/>
        <v>13.5</v>
      </c>
      <c r="V129" s="310"/>
      <c r="W129" s="309">
        <f t="shared" si="7"/>
        <v>27</v>
      </c>
      <c r="X129" s="310"/>
    </row>
    <row r="130" spans="2:24" x14ac:dyDescent="0.3">
      <c r="B130" s="437"/>
      <c r="C130" s="321" t="s">
        <v>87</v>
      </c>
      <c r="D130" s="322"/>
      <c r="E130" s="322"/>
      <c r="F130" s="322"/>
      <c r="G130" s="322"/>
      <c r="H130" s="323"/>
      <c r="I130" s="136">
        <v>0</v>
      </c>
      <c r="J130" s="136"/>
      <c r="K130" s="136"/>
      <c r="L130" s="136"/>
      <c r="M130" s="136"/>
      <c r="N130" s="136"/>
      <c r="O130" s="136"/>
      <c r="P130" s="136"/>
      <c r="Q130" s="136"/>
      <c r="R130" s="136"/>
      <c r="S130" s="136"/>
      <c r="T130" s="136"/>
      <c r="U130" s="309">
        <f t="shared" si="6"/>
        <v>0</v>
      </c>
      <c r="V130" s="310"/>
      <c r="W130" s="309">
        <f t="shared" si="7"/>
        <v>0</v>
      </c>
      <c r="X130" s="310"/>
    </row>
    <row r="131" spans="2:24" x14ac:dyDescent="0.3">
      <c r="B131" s="437"/>
      <c r="C131" s="333" t="s">
        <v>31</v>
      </c>
      <c r="D131" s="334"/>
      <c r="E131" s="334"/>
      <c r="F131" s="334"/>
      <c r="G131" s="334"/>
      <c r="H131" s="335"/>
      <c r="I131" s="136">
        <v>0</v>
      </c>
      <c r="J131" s="136">
        <v>1</v>
      </c>
      <c r="K131" s="136"/>
      <c r="L131" s="136"/>
      <c r="M131" s="136"/>
      <c r="N131" s="136"/>
      <c r="O131" s="136"/>
      <c r="P131" s="136"/>
      <c r="Q131" s="136"/>
      <c r="R131" s="136"/>
      <c r="S131" s="136"/>
      <c r="T131" s="136"/>
      <c r="U131" s="309">
        <f t="shared" si="6"/>
        <v>0.5</v>
      </c>
      <c r="V131" s="310"/>
      <c r="W131" s="309">
        <f t="shared" si="7"/>
        <v>1</v>
      </c>
      <c r="X131" s="310"/>
    </row>
    <row r="132" spans="2:24" x14ac:dyDescent="0.3">
      <c r="B132" s="437"/>
      <c r="C132" s="333" t="s">
        <v>32</v>
      </c>
      <c r="D132" s="334"/>
      <c r="E132" s="334"/>
      <c r="F132" s="334"/>
      <c r="G132" s="334"/>
      <c r="H132" s="335"/>
      <c r="I132" s="136">
        <v>0</v>
      </c>
      <c r="J132" s="136"/>
      <c r="K132" s="136"/>
      <c r="L132" s="136"/>
      <c r="M132" s="136"/>
      <c r="N132" s="136"/>
      <c r="O132" s="136"/>
      <c r="P132" s="136"/>
      <c r="Q132" s="136"/>
      <c r="R132" s="136"/>
      <c r="S132" s="136"/>
      <c r="T132" s="136"/>
      <c r="U132" s="309">
        <f t="shared" si="6"/>
        <v>0</v>
      </c>
      <c r="V132" s="310"/>
      <c r="W132" s="309">
        <f t="shared" si="7"/>
        <v>0</v>
      </c>
      <c r="X132" s="310"/>
    </row>
    <row r="133" spans="2:24" x14ac:dyDescent="0.3">
      <c r="B133" s="437"/>
      <c r="C133" s="321" t="s">
        <v>110</v>
      </c>
      <c r="D133" s="322"/>
      <c r="E133" s="322"/>
      <c r="F133" s="322"/>
      <c r="G133" s="322"/>
      <c r="H133" s="323"/>
      <c r="I133" s="136">
        <v>5</v>
      </c>
      <c r="J133" s="136">
        <v>3</v>
      </c>
      <c r="K133" s="136"/>
      <c r="L133" s="136"/>
      <c r="M133" s="136"/>
      <c r="N133" s="136"/>
      <c r="O133" s="136"/>
      <c r="P133" s="136"/>
      <c r="Q133" s="136"/>
      <c r="R133" s="136"/>
      <c r="S133" s="136"/>
      <c r="T133" s="136"/>
      <c r="U133" s="309">
        <f t="shared" si="6"/>
        <v>4</v>
      </c>
      <c r="V133" s="310"/>
      <c r="W133" s="309">
        <f t="shared" si="7"/>
        <v>8</v>
      </c>
      <c r="X133" s="310"/>
    </row>
    <row r="134" spans="2:24" x14ac:dyDescent="0.3">
      <c r="B134" s="437"/>
      <c r="C134" s="321" t="s">
        <v>111</v>
      </c>
      <c r="D134" s="322"/>
      <c r="E134" s="322"/>
      <c r="F134" s="322"/>
      <c r="G134" s="322"/>
      <c r="H134" s="323"/>
      <c r="I134" s="136">
        <v>4</v>
      </c>
      <c r="J134" s="136">
        <v>2</v>
      </c>
      <c r="K134" s="136"/>
      <c r="L134" s="136"/>
      <c r="M134" s="136"/>
      <c r="N134" s="136"/>
      <c r="O134" s="136"/>
      <c r="P134" s="136"/>
      <c r="Q134" s="136"/>
      <c r="R134" s="136"/>
      <c r="S134" s="136"/>
      <c r="T134" s="136"/>
      <c r="U134" s="309">
        <f t="shared" si="6"/>
        <v>3</v>
      </c>
      <c r="V134" s="310"/>
      <c r="W134" s="309">
        <f t="shared" si="7"/>
        <v>6</v>
      </c>
      <c r="X134" s="310"/>
    </row>
    <row r="135" spans="2:24" x14ac:dyDescent="0.3">
      <c r="B135" s="437"/>
      <c r="C135" s="321" t="s">
        <v>112</v>
      </c>
      <c r="D135" s="322"/>
      <c r="E135" s="322"/>
      <c r="F135" s="322"/>
      <c r="G135" s="322"/>
      <c r="H135" s="323"/>
      <c r="I135" s="136">
        <v>6</v>
      </c>
      <c r="J135" s="136">
        <v>1</v>
      </c>
      <c r="K135" s="136"/>
      <c r="L135" s="136"/>
      <c r="M135" s="136"/>
      <c r="N135" s="136"/>
      <c r="O135" s="136"/>
      <c r="P135" s="136"/>
      <c r="Q135" s="136"/>
      <c r="R135" s="136"/>
      <c r="S135" s="136"/>
      <c r="T135" s="136"/>
      <c r="U135" s="309">
        <f t="shared" si="6"/>
        <v>3.5</v>
      </c>
      <c r="V135" s="310"/>
      <c r="W135" s="309">
        <f t="shared" si="7"/>
        <v>7</v>
      </c>
      <c r="X135" s="310"/>
    </row>
    <row r="136" spans="2:24" x14ac:dyDescent="0.3">
      <c r="B136" s="437"/>
      <c r="C136" s="321" t="s">
        <v>113</v>
      </c>
      <c r="D136" s="322"/>
      <c r="E136" s="322"/>
      <c r="F136" s="322"/>
      <c r="G136" s="322"/>
      <c r="H136" s="323"/>
      <c r="I136" s="136">
        <v>3</v>
      </c>
      <c r="J136" s="136">
        <v>1</v>
      </c>
      <c r="K136" s="136"/>
      <c r="L136" s="136"/>
      <c r="M136" s="136"/>
      <c r="N136" s="136"/>
      <c r="O136" s="136"/>
      <c r="P136" s="136"/>
      <c r="Q136" s="136"/>
      <c r="R136" s="136"/>
      <c r="S136" s="136"/>
      <c r="T136" s="136"/>
      <c r="U136" s="309">
        <f t="shared" si="6"/>
        <v>2</v>
      </c>
      <c r="V136" s="310"/>
      <c r="W136" s="309">
        <f t="shared" si="7"/>
        <v>4</v>
      </c>
      <c r="X136" s="310"/>
    </row>
    <row r="137" spans="2:24" x14ac:dyDescent="0.3">
      <c r="B137" s="437"/>
      <c r="C137" s="321" t="s">
        <v>114</v>
      </c>
      <c r="D137" s="322"/>
      <c r="E137" s="322"/>
      <c r="F137" s="322"/>
      <c r="G137" s="322"/>
      <c r="H137" s="323"/>
      <c r="I137" s="136">
        <v>0</v>
      </c>
      <c r="J137" s="136"/>
      <c r="K137" s="136"/>
      <c r="L137" s="136"/>
      <c r="M137" s="136"/>
      <c r="N137" s="136"/>
      <c r="O137" s="136"/>
      <c r="P137" s="136"/>
      <c r="Q137" s="136"/>
      <c r="R137" s="136"/>
      <c r="S137" s="136"/>
      <c r="T137" s="136"/>
      <c r="U137" s="309">
        <f t="shared" si="6"/>
        <v>0</v>
      </c>
      <c r="V137" s="310"/>
      <c r="W137" s="309">
        <f t="shared" si="7"/>
        <v>0</v>
      </c>
      <c r="X137" s="310"/>
    </row>
    <row r="138" spans="2:24" x14ac:dyDescent="0.3">
      <c r="B138" s="437"/>
      <c r="C138" s="321" t="s">
        <v>115</v>
      </c>
      <c r="D138" s="322"/>
      <c r="E138" s="322"/>
      <c r="F138" s="322"/>
      <c r="G138" s="322"/>
      <c r="H138" s="323"/>
      <c r="I138" s="136">
        <v>0</v>
      </c>
      <c r="J138" s="136"/>
      <c r="K138" s="136"/>
      <c r="L138" s="136"/>
      <c r="M138" s="136"/>
      <c r="N138" s="136"/>
      <c r="O138" s="136"/>
      <c r="P138" s="136"/>
      <c r="Q138" s="136"/>
      <c r="R138" s="136"/>
      <c r="S138" s="136"/>
      <c r="T138" s="136"/>
      <c r="U138" s="309">
        <f t="shared" si="6"/>
        <v>0</v>
      </c>
      <c r="V138" s="310"/>
      <c r="W138" s="309">
        <f t="shared" si="7"/>
        <v>0</v>
      </c>
      <c r="X138" s="310"/>
    </row>
    <row r="139" spans="2:24" x14ac:dyDescent="0.3">
      <c r="B139" s="437"/>
      <c r="C139" s="324" t="s">
        <v>88</v>
      </c>
      <c r="D139" s="325"/>
      <c r="E139" s="325"/>
      <c r="F139" s="325"/>
      <c r="G139" s="325"/>
      <c r="H139" s="326"/>
      <c r="I139" s="136">
        <v>0</v>
      </c>
      <c r="J139" s="136">
        <v>1</v>
      </c>
      <c r="K139" s="140"/>
      <c r="L139" s="140"/>
      <c r="M139" s="140"/>
      <c r="N139" s="140"/>
      <c r="O139" s="140"/>
      <c r="P139" s="140"/>
      <c r="Q139" s="140"/>
      <c r="R139" s="140"/>
      <c r="S139" s="140"/>
      <c r="T139" s="141"/>
      <c r="U139" s="314">
        <f t="shared" si="6"/>
        <v>0.5</v>
      </c>
      <c r="V139" s="315"/>
      <c r="W139" s="314">
        <f t="shared" si="7"/>
        <v>1</v>
      </c>
      <c r="X139" s="315"/>
    </row>
    <row r="140" spans="2:24" x14ac:dyDescent="0.3">
      <c r="B140" s="437"/>
      <c r="C140" s="300" t="s">
        <v>34</v>
      </c>
      <c r="D140" s="301"/>
      <c r="E140" s="301"/>
      <c r="F140" s="301"/>
      <c r="G140" s="301"/>
      <c r="H140" s="302"/>
      <c r="I140" s="239">
        <v>45</v>
      </c>
      <c r="J140" s="251">
        <v>21</v>
      </c>
      <c r="K140" s="136"/>
      <c r="L140" s="136"/>
      <c r="M140" s="136"/>
      <c r="N140" s="136"/>
      <c r="O140" s="136"/>
      <c r="P140" s="136"/>
      <c r="Q140" s="136"/>
      <c r="R140" s="136"/>
      <c r="S140" s="136"/>
      <c r="T140" s="136"/>
      <c r="U140" s="309">
        <f t="shared" si="6"/>
        <v>33</v>
      </c>
      <c r="V140" s="310"/>
      <c r="W140" s="309">
        <f t="shared" si="7"/>
        <v>66</v>
      </c>
      <c r="X140" s="310"/>
    </row>
    <row r="141" spans="2:24" x14ac:dyDescent="0.3">
      <c r="B141" s="437"/>
      <c r="C141" s="300" t="s">
        <v>25</v>
      </c>
      <c r="D141" s="301"/>
      <c r="E141" s="301"/>
      <c r="F141" s="301"/>
      <c r="G141" s="301"/>
      <c r="H141" s="302"/>
      <c r="I141" s="52">
        <f t="shared" ref="I141" si="10">I142+I163+I171</f>
        <v>17</v>
      </c>
      <c r="J141" s="52">
        <f>J142+J163+J171</f>
        <v>7</v>
      </c>
      <c r="K141" s="52"/>
      <c r="L141" s="52"/>
      <c r="M141" s="52"/>
      <c r="N141" s="52"/>
      <c r="O141" s="52"/>
      <c r="P141" s="52"/>
      <c r="Q141" s="52"/>
      <c r="R141" s="52"/>
      <c r="S141" s="52"/>
      <c r="T141" s="52"/>
      <c r="U141" s="309">
        <f t="shared" si="6"/>
        <v>12</v>
      </c>
      <c r="V141" s="310"/>
      <c r="W141" s="309">
        <f t="shared" si="7"/>
        <v>24</v>
      </c>
      <c r="X141" s="310"/>
    </row>
    <row r="142" spans="2:24" x14ac:dyDescent="0.3">
      <c r="B142" s="437"/>
      <c r="C142" s="300" t="s">
        <v>29</v>
      </c>
      <c r="D142" s="301"/>
      <c r="E142" s="301"/>
      <c r="F142" s="301"/>
      <c r="G142" s="301"/>
      <c r="H142" s="302"/>
      <c r="I142" s="52">
        <f>SUM(I143:I162)</f>
        <v>3</v>
      </c>
      <c r="J142" s="52">
        <f>SUM(J143:J162)</f>
        <v>0</v>
      </c>
      <c r="K142" s="52"/>
      <c r="L142" s="52"/>
      <c r="M142" s="52"/>
      <c r="N142" s="52"/>
      <c r="O142" s="52"/>
      <c r="P142" s="52"/>
      <c r="Q142" s="52"/>
      <c r="R142" s="52"/>
      <c r="S142" s="52"/>
      <c r="T142" s="52"/>
      <c r="U142" s="309">
        <f t="shared" si="6"/>
        <v>1.5</v>
      </c>
      <c r="V142" s="310"/>
      <c r="W142" s="309">
        <f t="shared" si="7"/>
        <v>3</v>
      </c>
      <c r="X142" s="310"/>
    </row>
    <row r="143" spans="2:24" x14ac:dyDescent="0.3">
      <c r="B143" s="437"/>
      <c r="C143" s="321" t="s">
        <v>67</v>
      </c>
      <c r="D143" s="322"/>
      <c r="E143" s="322"/>
      <c r="F143" s="322"/>
      <c r="G143" s="322"/>
      <c r="H143" s="323"/>
      <c r="I143" s="52">
        <v>1</v>
      </c>
      <c r="J143" s="52"/>
      <c r="K143" s="52"/>
      <c r="L143" s="52"/>
      <c r="M143" s="52"/>
      <c r="N143" s="52"/>
      <c r="O143" s="52"/>
      <c r="P143" s="52"/>
      <c r="Q143" s="52"/>
      <c r="R143" s="52"/>
      <c r="S143" s="52"/>
      <c r="T143" s="52"/>
      <c r="U143" s="309">
        <f t="shared" si="6"/>
        <v>1</v>
      </c>
      <c r="V143" s="310"/>
      <c r="W143" s="309">
        <f t="shared" si="7"/>
        <v>1</v>
      </c>
      <c r="X143" s="310"/>
    </row>
    <row r="144" spans="2:24" x14ac:dyDescent="0.3">
      <c r="B144" s="437"/>
      <c r="C144" s="321" t="s">
        <v>68</v>
      </c>
      <c r="D144" s="322"/>
      <c r="E144" s="322"/>
      <c r="F144" s="322"/>
      <c r="G144" s="322"/>
      <c r="H144" s="323"/>
      <c r="I144" s="52">
        <v>0</v>
      </c>
      <c r="J144" s="52"/>
      <c r="K144" s="52"/>
      <c r="L144" s="52"/>
      <c r="M144" s="52"/>
      <c r="N144" s="52"/>
      <c r="O144" s="52"/>
      <c r="P144" s="52"/>
      <c r="Q144" s="52"/>
      <c r="R144" s="52"/>
      <c r="S144" s="52"/>
      <c r="T144" s="52"/>
      <c r="U144" s="309">
        <f t="shared" si="6"/>
        <v>0</v>
      </c>
      <c r="V144" s="310"/>
      <c r="W144" s="309">
        <f t="shared" si="7"/>
        <v>0</v>
      </c>
      <c r="X144" s="310"/>
    </row>
    <row r="145" spans="2:24" x14ac:dyDescent="0.3">
      <c r="B145" s="437"/>
      <c r="C145" s="321" t="s">
        <v>89</v>
      </c>
      <c r="D145" s="322"/>
      <c r="E145" s="322"/>
      <c r="F145" s="322"/>
      <c r="G145" s="322"/>
      <c r="H145" s="323"/>
      <c r="I145" s="136">
        <v>0</v>
      </c>
      <c r="J145" s="136"/>
      <c r="K145" s="52"/>
      <c r="L145" s="52"/>
      <c r="M145" s="52"/>
      <c r="N145" s="52"/>
      <c r="O145" s="52"/>
      <c r="P145" s="52"/>
      <c r="Q145" s="52"/>
      <c r="R145" s="52"/>
      <c r="S145" s="52"/>
      <c r="T145" s="52"/>
      <c r="U145" s="309">
        <f t="shared" si="6"/>
        <v>0</v>
      </c>
      <c r="V145" s="310"/>
      <c r="W145" s="309">
        <f t="shared" si="7"/>
        <v>0</v>
      </c>
      <c r="X145" s="310"/>
    </row>
    <row r="146" spans="2:24" x14ac:dyDescent="0.3">
      <c r="B146" s="437"/>
      <c r="C146" s="321" t="s">
        <v>85</v>
      </c>
      <c r="D146" s="322"/>
      <c r="E146" s="322"/>
      <c r="F146" s="322"/>
      <c r="G146" s="322"/>
      <c r="H146" s="323"/>
      <c r="I146" s="52">
        <v>0</v>
      </c>
      <c r="J146" s="52"/>
      <c r="K146" s="52"/>
      <c r="L146" s="52"/>
      <c r="M146" s="52"/>
      <c r="N146" s="52"/>
      <c r="O146" s="52"/>
      <c r="P146" s="52"/>
      <c r="Q146" s="52"/>
      <c r="R146" s="52"/>
      <c r="S146" s="52"/>
      <c r="T146" s="52"/>
      <c r="U146" s="309">
        <f t="shared" si="6"/>
        <v>0</v>
      </c>
      <c r="V146" s="310"/>
      <c r="W146" s="309">
        <f t="shared" si="7"/>
        <v>0</v>
      </c>
      <c r="X146" s="310"/>
    </row>
    <row r="147" spans="2:24" x14ac:dyDescent="0.3">
      <c r="B147" s="437"/>
      <c r="C147" s="321" t="s">
        <v>90</v>
      </c>
      <c r="D147" s="322"/>
      <c r="E147" s="322"/>
      <c r="F147" s="322"/>
      <c r="G147" s="322"/>
      <c r="H147" s="323"/>
      <c r="I147" s="52">
        <v>0</v>
      </c>
      <c r="J147" s="52"/>
      <c r="K147" s="52"/>
      <c r="L147" s="52"/>
      <c r="M147" s="52"/>
      <c r="N147" s="52"/>
      <c r="O147" s="52"/>
      <c r="P147" s="52"/>
      <c r="Q147" s="52"/>
      <c r="R147" s="52"/>
      <c r="S147" s="52"/>
      <c r="T147" s="52"/>
      <c r="U147" s="309">
        <f t="shared" si="6"/>
        <v>0</v>
      </c>
      <c r="V147" s="310"/>
      <c r="W147" s="309">
        <f t="shared" si="7"/>
        <v>0</v>
      </c>
      <c r="X147" s="310"/>
    </row>
    <row r="148" spans="2:24" x14ac:dyDescent="0.3">
      <c r="B148" s="437"/>
      <c r="C148" s="321" t="s">
        <v>91</v>
      </c>
      <c r="D148" s="322"/>
      <c r="E148" s="322"/>
      <c r="F148" s="322"/>
      <c r="G148" s="322"/>
      <c r="H148" s="323"/>
      <c r="I148" s="52">
        <v>0</v>
      </c>
      <c r="J148" s="52"/>
      <c r="K148" s="52"/>
      <c r="L148" s="52"/>
      <c r="M148" s="52"/>
      <c r="N148" s="52"/>
      <c r="O148" s="52"/>
      <c r="P148" s="52"/>
      <c r="Q148" s="52"/>
      <c r="R148" s="52"/>
      <c r="S148" s="52"/>
      <c r="T148" s="52"/>
      <c r="U148" s="309">
        <f t="shared" si="6"/>
        <v>0</v>
      </c>
      <c r="V148" s="310"/>
      <c r="W148" s="309">
        <f t="shared" si="7"/>
        <v>0</v>
      </c>
      <c r="X148" s="310"/>
    </row>
    <row r="149" spans="2:24" x14ac:dyDescent="0.3">
      <c r="B149" s="437"/>
      <c r="C149" s="321" t="s">
        <v>92</v>
      </c>
      <c r="D149" s="322"/>
      <c r="E149" s="322"/>
      <c r="F149" s="322"/>
      <c r="G149" s="322"/>
      <c r="H149" s="323"/>
      <c r="I149" s="136">
        <v>0</v>
      </c>
      <c r="J149" s="136"/>
      <c r="K149" s="52"/>
      <c r="L149" s="52"/>
      <c r="M149" s="52"/>
      <c r="N149" s="52"/>
      <c r="O149" s="52"/>
      <c r="P149" s="52"/>
      <c r="Q149" s="52"/>
      <c r="R149" s="52"/>
      <c r="S149" s="52"/>
      <c r="T149" s="52"/>
      <c r="U149" s="309">
        <f t="shared" si="6"/>
        <v>0</v>
      </c>
      <c r="V149" s="310"/>
      <c r="W149" s="309">
        <f t="shared" si="7"/>
        <v>0</v>
      </c>
      <c r="X149" s="310"/>
    </row>
    <row r="150" spans="2:24" x14ac:dyDescent="0.3">
      <c r="B150" s="437"/>
      <c r="C150" s="321" t="s">
        <v>93</v>
      </c>
      <c r="D150" s="322"/>
      <c r="E150" s="322"/>
      <c r="F150" s="322"/>
      <c r="G150" s="322"/>
      <c r="H150" s="323"/>
      <c r="I150" s="136">
        <v>0</v>
      </c>
      <c r="J150" s="136"/>
      <c r="K150" s="52"/>
      <c r="L150" s="52"/>
      <c r="M150" s="52"/>
      <c r="N150" s="52"/>
      <c r="O150" s="52"/>
      <c r="P150" s="52"/>
      <c r="Q150" s="52"/>
      <c r="R150" s="52"/>
      <c r="S150" s="52"/>
      <c r="T150" s="52"/>
      <c r="U150" s="309">
        <f t="shared" si="6"/>
        <v>0</v>
      </c>
      <c r="V150" s="310"/>
      <c r="W150" s="309">
        <f t="shared" si="7"/>
        <v>0</v>
      </c>
      <c r="X150" s="310"/>
    </row>
    <row r="151" spans="2:24" x14ac:dyDescent="0.3">
      <c r="B151" s="437"/>
      <c r="C151" s="321" t="s">
        <v>94</v>
      </c>
      <c r="D151" s="322"/>
      <c r="E151" s="322"/>
      <c r="F151" s="322"/>
      <c r="G151" s="322"/>
      <c r="H151" s="323"/>
      <c r="I151" s="136">
        <v>0</v>
      </c>
      <c r="J151" s="136"/>
      <c r="K151" s="52"/>
      <c r="L151" s="52"/>
      <c r="M151" s="52"/>
      <c r="N151" s="52"/>
      <c r="O151" s="52"/>
      <c r="P151" s="52"/>
      <c r="Q151" s="52"/>
      <c r="R151" s="52"/>
      <c r="S151" s="52"/>
      <c r="T151" s="52"/>
      <c r="U151" s="309">
        <f t="shared" si="6"/>
        <v>0</v>
      </c>
      <c r="V151" s="310"/>
      <c r="W151" s="309">
        <f t="shared" si="7"/>
        <v>0</v>
      </c>
      <c r="X151" s="310"/>
    </row>
    <row r="152" spans="2:24" x14ac:dyDescent="0.3">
      <c r="B152" s="437"/>
      <c r="C152" s="321" t="s">
        <v>79</v>
      </c>
      <c r="D152" s="322"/>
      <c r="E152" s="322"/>
      <c r="F152" s="322"/>
      <c r="G152" s="322"/>
      <c r="H152" s="323"/>
      <c r="I152" s="136">
        <v>0</v>
      </c>
      <c r="J152" s="136"/>
      <c r="K152" s="52"/>
      <c r="L152" s="52"/>
      <c r="M152" s="52"/>
      <c r="N152" s="52"/>
      <c r="O152" s="52"/>
      <c r="P152" s="52"/>
      <c r="Q152" s="52"/>
      <c r="R152" s="52"/>
      <c r="S152" s="52"/>
      <c r="T152" s="52"/>
      <c r="U152" s="309">
        <f t="shared" si="6"/>
        <v>0</v>
      </c>
      <c r="V152" s="310"/>
      <c r="W152" s="309">
        <f t="shared" si="7"/>
        <v>0</v>
      </c>
      <c r="X152" s="310"/>
    </row>
    <row r="153" spans="2:24" x14ac:dyDescent="0.3">
      <c r="B153" s="437"/>
      <c r="C153" s="321" t="s">
        <v>80</v>
      </c>
      <c r="D153" s="322"/>
      <c r="E153" s="322"/>
      <c r="F153" s="322"/>
      <c r="G153" s="322"/>
      <c r="H153" s="323"/>
      <c r="I153" s="136">
        <v>0</v>
      </c>
      <c r="J153" s="136"/>
      <c r="K153" s="52"/>
      <c r="L153" s="52"/>
      <c r="M153" s="52"/>
      <c r="N153" s="52"/>
      <c r="O153" s="52"/>
      <c r="P153" s="52"/>
      <c r="Q153" s="52"/>
      <c r="R153" s="52"/>
      <c r="S153" s="52"/>
      <c r="T153" s="52"/>
      <c r="U153" s="309">
        <f t="shared" si="6"/>
        <v>0</v>
      </c>
      <c r="V153" s="310"/>
      <c r="W153" s="309">
        <f t="shared" si="7"/>
        <v>0</v>
      </c>
      <c r="X153" s="310"/>
    </row>
    <row r="154" spans="2:24" x14ac:dyDescent="0.3">
      <c r="B154" s="437"/>
      <c r="C154" s="321" t="s">
        <v>81</v>
      </c>
      <c r="D154" s="322"/>
      <c r="E154" s="322"/>
      <c r="F154" s="322"/>
      <c r="G154" s="322"/>
      <c r="H154" s="323"/>
      <c r="I154" s="136">
        <v>0</v>
      </c>
      <c r="J154" s="136"/>
      <c r="K154" s="52"/>
      <c r="L154" s="52"/>
      <c r="M154" s="52"/>
      <c r="N154" s="52"/>
      <c r="O154" s="52"/>
      <c r="P154" s="52"/>
      <c r="Q154" s="52"/>
      <c r="R154" s="52"/>
      <c r="S154" s="52"/>
      <c r="T154" s="52"/>
      <c r="U154" s="309">
        <f t="shared" si="6"/>
        <v>0</v>
      </c>
      <c r="V154" s="310"/>
      <c r="W154" s="309">
        <f t="shared" si="7"/>
        <v>0</v>
      </c>
      <c r="X154" s="310"/>
    </row>
    <row r="155" spans="2:24" x14ac:dyDescent="0.3">
      <c r="B155" s="437"/>
      <c r="C155" s="321" t="s">
        <v>95</v>
      </c>
      <c r="D155" s="322"/>
      <c r="E155" s="322"/>
      <c r="F155" s="322"/>
      <c r="G155" s="322"/>
      <c r="H155" s="323"/>
      <c r="I155" s="52">
        <v>1</v>
      </c>
      <c r="J155" s="52"/>
      <c r="K155" s="52"/>
      <c r="L155" s="52"/>
      <c r="M155" s="52"/>
      <c r="N155" s="52"/>
      <c r="O155" s="52"/>
      <c r="P155" s="52"/>
      <c r="Q155" s="52"/>
      <c r="R155" s="52"/>
      <c r="S155" s="52"/>
      <c r="T155" s="52"/>
      <c r="U155" s="309">
        <f t="shared" si="6"/>
        <v>1</v>
      </c>
      <c r="V155" s="310"/>
      <c r="W155" s="309">
        <f t="shared" si="7"/>
        <v>1</v>
      </c>
      <c r="X155" s="310"/>
    </row>
    <row r="156" spans="2:24" x14ac:dyDescent="0.3">
      <c r="B156" s="437"/>
      <c r="C156" s="321" t="s">
        <v>83</v>
      </c>
      <c r="D156" s="322"/>
      <c r="E156" s="322"/>
      <c r="F156" s="322"/>
      <c r="G156" s="322"/>
      <c r="H156" s="323"/>
      <c r="I156" s="136">
        <v>0</v>
      </c>
      <c r="J156" s="136"/>
      <c r="K156" s="52"/>
      <c r="L156" s="52"/>
      <c r="M156" s="52"/>
      <c r="N156" s="52"/>
      <c r="O156" s="52"/>
      <c r="P156" s="52"/>
      <c r="Q156" s="52"/>
      <c r="R156" s="52"/>
      <c r="S156" s="52"/>
      <c r="T156" s="52"/>
      <c r="U156" s="309">
        <f t="shared" si="6"/>
        <v>0</v>
      </c>
      <c r="V156" s="310"/>
      <c r="W156" s="309">
        <f t="shared" si="7"/>
        <v>0</v>
      </c>
      <c r="X156" s="310"/>
    </row>
    <row r="157" spans="2:24" x14ac:dyDescent="0.3">
      <c r="B157" s="437"/>
      <c r="C157" s="321" t="s">
        <v>96</v>
      </c>
      <c r="D157" s="322"/>
      <c r="E157" s="322"/>
      <c r="F157" s="322"/>
      <c r="G157" s="322"/>
      <c r="H157" s="323"/>
      <c r="I157" s="52">
        <v>0</v>
      </c>
      <c r="J157" s="52"/>
      <c r="K157" s="52"/>
      <c r="L157" s="52"/>
      <c r="M157" s="52"/>
      <c r="N157" s="52"/>
      <c r="O157" s="52"/>
      <c r="P157" s="52"/>
      <c r="Q157" s="52"/>
      <c r="R157" s="52"/>
      <c r="S157" s="52"/>
      <c r="T157" s="52"/>
      <c r="U157" s="309">
        <f t="shared" si="6"/>
        <v>0</v>
      </c>
      <c r="V157" s="310"/>
      <c r="W157" s="309">
        <f t="shared" si="7"/>
        <v>0</v>
      </c>
      <c r="X157" s="310"/>
    </row>
    <row r="158" spans="2:24" x14ac:dyDescent="0.3">
      <c r="B158" s="437"/>
      <c r="C158" s="321" t="s">
        <v>97</v>
      </c>
      <c r="D158" s="322"/>
      <c r="E158" s="322"/>
      <c r="F158" s="322"/>
      <c r="G158" s="322"/>
      <c r="H158" s="323"/>
      <c r="I158" s="52">
        <v>0</v>
      </c>
      <c r="J158" s="52"/>
      <c r="K158" s="52"/>
      <c r="L158" s="52"/>
      <c r="M158" s="52"/>
      <c r="N158" s="52"/>
      <c r="O158" s="52"/>
      <c r="P158" s="52"/>
      <c r="Q158" s="52"/>
      <c r="R158" s="52"/>
      <c r="S158" s="52"/>
      <c r="T158" s="52"/>
      <c r="U158" s="309">
        <f t="shared" si="6"/>
        <v>0</v>
      </c>
      <c r="V158" s="310"/>
      <c r="W158" s="309">
        <f t="shared" si="7"/>
        <v>0</v>
      </c>
      <c r="X158" s="310"/>
    </row>
    <row r="159" spans="2:24" x14ac:dyDescent="0.3">
      <c r="B159" s="437"/>
      <c r="C159" s="321" t="s">
        <v>71</v>
      </c>
      <c r="D159" s="322"/>
      <c r="E159" s="322"/>
      <c r="F159" s="322"/>
      <c r="G159" s="322"/>
      <c r="H159" s="323"/>
      <c r="I159" s="52">
        <v>1</v>
      </c>
      <c r="J159" s="52"/>
      <c r="K159" s="52"/>
      <c r="L159" s="52"/>
      <c r="M159" s="52"/>
      <c r="N159" s="52"/>
      <c r="O159" s="52"/>
      <c r="P159" s="52"/>
      <c r="Q159" s="52"/>
      <c r="R159" s="52"/>
      <c r="S159" s="52"/>
      <c r="T159" s="52"/>
      <c r="U159" s="309">
        <f t="shared" si="6"/>
        <v>1</v>
      </c>
      <c r="V159" s="310"/>
      <c r="W159" s="309">
        <f t="shared" si="7"/>
        <v>1</v>
      </c>
      <c r="X159" s="310"/>
    </row>
    <row r="160" spans="2:24" x14ac:dyDescent="0.3">
      <c r="B160" s="437"/>
      <c r="C160" s="321" t="s">
        <v>72</v>
      </c>
      <c r="D160" s="322"/>
      <c r="E160" s="322"/>
      <c r="F160" s="322"/>
      <c r="G160" s="322"/>
      <c r="H160" s="323"/>
      <c r="I160" s="52">
        <v>0</v>
      </c>
      <c r="J160" s="52"/>
      <c r="K160" s="52"/>
      <c r="L160" s="52"/>
      <c r="M160" s="52"/>
      <c r="N160" s="52"/>
      <c r="O160" s="52"/>
      <c r="P160" s="52"/>
      <c r="Q160" s="52"/>
      <c r="R160" s="52"/>
      <c r="S160" s="52"/>
      <c r="T160" s="52"/>
      <c r="U160" s="309">
        <f t="shared" si="6"/>
        <v>0</v>
      </c>
      <c r="V160" s="310"/>
      <c r="W160" s="309">
        <f t="shared" si="7"/>
        <v>0</v>
      </c>
      <c r="X160" s="310"/>
    </row>
    <row r="161" spans="2:24" x14ac:dyDescent="0.3">
      <c r="B161" s="437"/>
      <c r="C161" s="321" t="s">
        <v>86</v>
      </c>
      <c r="D161" s="322"/>
      <c r="E161" s="322"/>
      <c r="F161" s="322"/>
      <c r="G161" s="322"/>
      <c r="H161" s="323"/>
      <c r="I161" s="136">
        <v>0</v>
      </c>
      <c r="J161" s="136"/>
      <c r="K161" s="52"/>
      <c r="L161" s="52"/>
      <c r="M161" s="52"/>
      <c r="N161" s="52"/>
      <c r="O161" s="52"/>
      <c r="P161" s="52"/>
      <c r="Q161" s="52"/>
      <c r="R161" s="52"/>
      <c r="S161" s="52"/>
      <c r="T161" s="52"/>
      <c r="U161" s="309">
        <f t="shared" si="6"/>
        <v>0</v>
      </c>
      <c r="V161" s="310"/>
      <c r="W161" s="309">
        <f t="shared" si="7"/>
        <v>0</v>
      </c>
      <c r="X161" s="310"/>
    </row>
    <row r="162" spans="2:24" ht="16.899999999999999" customHeight="1" x14ac:dyDescent="0.3">
      <c r="B162" s="437"/>
      <c r="C162" s="324" t="s">
        <v>73</v>
      </c>
      <c r="D162" s="325"/>
      <c r="E162" s="325"/>
      <c r="F162" s="325"/>
      <c r="G162" s="325"/>
      <c r="H162" s="326"/>
      <c r="I162" s="136">
        <v>0</v>
      </c>
      <c r="J162" s="136"/>
      <c r="K162" s="128"/>
      <c r="L162" s="128"/>
      <c r="M162" s="128"/>
      <c r="N162" s="128"/>
      <c r="O162" s="128"/>
      <c r="P162" s="128"/>
      <c r="Q162" s="128"/>
      <c r="R162" s="128"/>
      <c r="S162" s="128"/>
      <c r="T162" s="208"/>
      <c r="U162" s="314">
        <f t="shared" si="6"/>
        <v>0</v>
      </c>
      <c r="V162" s="315"/>
      <c r="W162" s="314">
        <f t="shared" si="7"/>
        <v>0</v>
      </c>
      <c r="X162" s="315"/>
    </row>
    <row r="163" spans="2:24" x14ac:dyDescent="0.3">
      <c r="B163" s="437"/>
      <c r="C163" s="300" t="s">
        <v>30</v>
      </c>
      <c r="D163" s="301"/>
      <c r="E163" s="301"/>
      <c r="F163" s="301"/>
      <c r="G163" s="301"/>
      <c r="H163" s="302"/>
      <c r="I163" s="239">
        <f>SUM(I164:I170)</f>
        <v>4</v>
      </c>
      <c r="J163" s="251">
        <f>SUM(J164:J170)</f>
        <v>0</v>
      </c>
      <c r="K163" s="136"/>
      <c r="L163" s="136"/>
      <c r="M163" s="136"/>
      <c r="N163" s="136"/>
      <c r="O163" s="136"/>
      <c r="P163" s="136"/>
      <c r="Q163" s="136"/>
      <c r="R163" s="136"/>
      <c r="S163" s="136"/>
      <c r="T163" s="136"/>
      <c r="U163" s="309">
        <f t="shared" ref="U163:U174" si="11">AVERAGE(I163:T163)</f>
        <v>2</v>
      </c>
      <c r="V163" s="310"/>
      <c r="W163" s="309">
        <f t="shared" si="7"/>
        <v>4</v>
      </c>
      <c r="X163" s="310"/>
    </row>
    <row r="164" spans="2:24" x14ac:dyDescent="0.3">
      <c r="B164" s="437"/>
      <c r="C164" s="321" t="s">
        <v>87</v>
      </c>
      <c r="D164" s="322"/>
      <c r="E164" s="322"/>
      <c r="F164" s="322"/>
      <c r="G164" s="322"/>
      <c r="H164" s="323"/>
      <c r="I164" s="136">
        <v>0</v>
      </c>
      <c r="J164" s="136"/>
      <c r="K164" s="136"/>
      <c r="L164" s="136"/>
      <c r="M164" s="136"/>
      <c r="N164" s="136"/>
      <c r="O164" s="136"/>
      <c r="P164" s="136"/>
      <c r="Q164" s="136"/>
      <c r="R164" s="136"/>
      <c r="S164" s="136"/>
      <c r="T164" s="136"/>
      <c r="U164" s="309">
        <f t="shared" si="11"/>
        <v>0</v>
      </c>
      <c r="V164" s="310"/>
      <c r="W164" s="309">
        <f t="shared" ref="W164:W174" si="12">SUM(I164:T164)</f>
        <v>0</v>
      </c>
      <c r="X164" s="310"/>
    </row>
    <row r="165" spans="2:24" x14ac:dyDescent="0.3">
      <c r="B165" s="437"/>
      <c r="C165" s="333" t="s">
        <v>31</v>
      </c>
      <c r="D165" s="334"/>
      <c r="E165" s="334"/>
      <c r="F165" s="334"/>
      <c r="G165" s="334"/>
      <c r="H165" s="335"/>
      <c r="I165" s="136">
        <v>0</v>
      </c>
      <c r="J165" s="136"/>
      <c r="K165" s="136"/>
      <c r="L165" s="136"/>
      <c r="M165" s="136"/>
      <c r="N165" s="136"/>
      <c r="O165" s="136"/>
      <c r="P165" s="136"/>
      <c r="Q165" s="136"/>
      <c r="R165" s="136"/>
      <c r="S165" s="136"/>
      <c r="T165" s="136"/>
      <c r="U165" s="309">
        <f t="shared" si="11"/>
        <v>0</v>
      </c>
      <c r="V165" s="310"/>
      <c r="W165" s="309">
        <f t="shared" si="12"/>
        <v>0</v>
      </c>
      <c r="X165" s="310"/>
    </row>
    <row r="166" spans="2:24" x14ac:dyDescent="0.3">
      <c r="B166" s="437"/>
      <c r="C166" s="333" t="s">
        <v>33</v>
      </c>
      <c r="D166" s="334"/>
      <c r="E166" s="334"/>
      <c r="F166" s="334"/>
      <c r="G166" s="334"/>
      <c r="H166" s="335"/>
      <c r="I166" s="136">
        <v>0</v>
      </c>
      <c r="J166" s="136"/>
      <c r="K166" s="136"/>
      <c r="L166" s="136"/>
      <c r="M166" s="136"/>
      <c r="N166" s="136"/>
      <c r="O166" s="136"/>
      <c r="P166" s="136"/>
      <c r="Q166" s="136"/>
      <c r="R166" s="136"/>
      <c r="S166" s="136"/>
      <c r="T166" s="136"/>
      <c r="U166" s="309">
        <f t="shared" si="11"/>
        <v>0</v>
      </c>
      <c r="V166" s="310"/>
      <c r="W166" s="309">
        <f t="shared" si="12"/>
        <v>0</v>
      </c>
      <c r="X166" s="310"/>
    </row>
    <row r="167" spans="2:24" x14ac:dyDescent="0.3">
      <c r="B167" s="437"/>
      <c r="C167" s="321" t="s">
        <v>98</v>
      </c>
      <c r="D167" s="322"/>
      <c r="E167" s="322"/>
      <c r="F167" s="322"/>
      <c r="G167" s="322"/>
      <c r="H167" s="323"/>
      <c r="I167" s="136">
        <v>0</v>
      </c>
      <c r="J167" s="136"/>
      <c r="K167" s="136"/>
      <c r="L167" s="136"/>
      <c r="M167" s="136"/>
      <c r="N167" s="136"/>
      <c r="O167" s="136"/>
      <c r="P167" s="136"/>
      <c r="Q167" s="136"/>
      <c r="R167" s="136"/>
      <c r="S167" s="136"/>
      <c r="T167" s="136"/>
      <c r="U167" s="309">
        <f t="shared" si="11"/>
        <v>0</v>
      </c>
      <c r="V167" s="310"/>
      <c r="W167" s="309">
        <f t="shared" si="12"/>
        <v>0</v>
      </c>
      <c r="X167" s="310"/>
    </row>
    <row r="168" spans="2:24" x14ac:dyDescent="0.3">
      <c r="B168" s="437"/>
      <c r="C168" s="321" t="s">
        <v>99</v>
      </c>
      <c r="D168" s="322"/>
      <c r="E168" s="322"/>
      <c r="F168" s="322"/>
      <c r="G168" s="322"/>
      <c r="H168" s="323"/>
      <c r="I168" s="136">
        <v>1</v>
      </c>
      <c r="J168" s="136"/>
      <c r="K168" s="136"/>
      <c r="L168" s="136"/>
      <c r="M168" s="136"/>
      <c r="N168" s="136"/>
      <c r="O168" s="136"/>
      <c r="P168" s="136"/>
      <c r="Q168" s="136"/>
      <c r="R168" s="136"/>
      <c r="S168" s="136"/>
      <c r="T168" s="136"/>
      <c r="U168" s="309">
        <f t="shared" si="11"/>
        <v>1</v>
      </c>
      <c r="V168" s="310"/>
      <c r="W168" s="309">
        <f t="shared" si="12"/>
        <v>1</v>
      </c>
      <c r="X168" s="310"/>
    </row>
    <row r="169" spans="2:24" x14ac:dyDescent="0.3">
      <c r="B169" s="437"/>
      <c r="C169" s="321" t="s">
        <v>100</v>
      </c>
      <c r="D169" s="322"/>
      <c r="E169" s="322"/>
      <c r="F169" s="322"/>
      <c r="G169" s="322"/>
      <c r="H169" s="323"/>
      <c r="I169" s="136">
        <v>3</v>
      </c>
      <c r="J169" s="136"/>
      <c r="K169" s="136"/>
      <c r="L169" s="136"/>
      <c r="M169" s="136"/>
      <c r="N169" s="136"/>
      <c r="O169" s="136"/>
      <c r="P169" s="136"/>
      <c r="Q169" s="136"/>
      <c r="R169" s="136"/>
      <c r="S169" s="136"/>
      <c r="T169" s="136"/>
      <c r="U169" s="309">
        <f t="shared" si="11"/>
        <v>3</v>
      </c>
      <c r="V169" s="310"/>
      <c r="W169" s="309">
        <f t="shared" si="12"/>
        <v>3</v>
      </c>
      <c r="X169" s="310"/>
    </row>
    <row r="170" spans="2:24" x14ac:dyDescent="0.3">
      <c r="B170" s="437"/>
      <c r="C170" s="324" t="s">
        <v>101</v>
      </c>
      <c r="D170" s="325"/>
      <c r="E170" s="325"/>
      <c r="F170" s="325"/>
      <c r="G170" s="325"/>
      <c r="H170" s="326"/>
      <c r="I170" s="140">
        <v>0</v>
      </c>
      <c r="J170" s="140"/>
      <c r="K170" s="140"/>
      <c r="L170" s="140"/>
      <c r="M170" s="140"/>
      <c r="N170" s="140"/>
      <c r="O170" s="140"/>
      <c r="P170" s="140"/>
      <c r="Q170" s="140"/>
      <c r="R170" s="140"/>
      <c r="S170" s="140"/>
      <c r="T170" s="141"/>
      <c r="U170" s="314">
        <f t="shared" si="11"/>
        <v>0</v>
      </c>
      <c r="V170" s="315"/>
      <c r="W170" s="314">
        <f t="shared" si="12"/>
        <v>0</v>
      </c>
      <c r="X170" s="315"/>
    </row>
    <row r="171" spans="2:24" x14ac:dyDescent="0.3">
      <c r="B171" s="437"/>
      <c r="C171" s="300" t="s">
        <v>34</v>
      </c>
      <c r="D171" s="301"/>
      <c r="E171" s="301"/>
      <c r="F171" s="301"/>
      <c r="G171" s="301"/>
      <c r="H171" s="302"/>
      <c r="I171" s="136">
        <v>10</v>
      </c>
      <c r="J171" s="136">
        <v>7</v>
      </c>
      <c r="K171" s="136"/>
      <c r="L171" s="136"/>
      <c r="M171" s="136"/>
      <c r="N171" s="136"/>
      <c r="O171" s="136"/>
      <c r="P171" s="136"/>
      <c r="Q171" s="136"/>
      <c r="R171" s="136"/>
      <c r="S171" s="136"/>
      <c r="T171" s="136"/>
      <c r="U171" s="309">
        <f t="shared" si="11"/>
        <v>8.5</v>
      </c>
      <c r="V171" s="310"/>
      <c r="W171" s="309">
        <f t="shared" si="12"/>
        <v>17</v>
      </c>
      <c r="X171" s="310"/>
    </row>
    <row r="172" spans="2:24" x14ac:dyDescent="0.3">
      <c r="B172" s="437"/>
      <c r="C172" s="327" t="s">
        <v>26</v>
      </c>
      <c r="D172" s="328"/>
      <c r="E172" s="328"/>
      <c r="F172" s="328"/>
      <c r="G172" s="328"/>
      <c r="H172" s="329"/>
      <c r="I172" s="155">
        <v>4</v>
      </c>
      <c r="J172" s="155"/>
      <c r="K172" s="155"/>
      <c r="L172" s="155"/>
      <c r="M172" s="155"/>
      <c r="N172" s="155"/>
      <c r="O172" s="155"/>
      <c r="P172" s="155"/>
      <c r="Q172" s="155"/>
      <c r="R172" s="155"/>
      <c r="S172" s="155"/>
      <c r="T172" s="155"/>
      <c r="U172" s="316">
        <f t="shared" si="11"/>
        <v>4</v>
      </c>
      <c r="V172" s="317"/>
      <c r="W172" s="316">
        <f t="shared" si="12"/>
        <v>4</v>
      </c>
      <c r="X172" s="317"/>
    </row>
    <row r="173" spans="2:24" x14ac:dyDescent="0.3">
      <c r="B173" s="437"/>
      <c r="C173" s="330" t="s">
        <v>161</v>
      </c>
      <c r="D173" s="331"/>
      <c r="E173" s="331"/>
      <c r="F173" s="331"/>
      <c r="G173" s="331"/>
      <c r="H173" s="332"/>
      <c r="I173" s="146">
        <f t="shared" ref="I173:J173" si="13">SUM(I174:I174)</f>
        <v>19</v>
      </c>
      <c r="J173" s="146">
        <f t="shared" si="13"/>
        <v>10</v>
      </c>
      <c r="K173" s="146"/>
      <c r="L173" s="146"/>
      <c r="M173" s="146"/>
      <c r="N173" s="146"/>
      <c r="O173" s="146"/>
      <c r="P173" s="146"/>
      <c r="Q173" s="146"/>
      <c r="R173" s="146"/>
      <c r="S173" s="146"/>
      <c r="T173" s="146"/>
      <c r="U173" s="309">
        <f t="shared" si="11"/>
        <v>14.5</v>
      </c>
      <c r="V173" s="310"/>
      <c r="W173" s="309">
        <f t="shared" si="12"/>
        <v>29</v>
      </c>
      <c r="X173" s="310"/>
    </row>
    <row r="174" spans="2:24" x14ac:dyDescent="0.3">
      <c r="B174" s="437"/>
      <c r="C174" s="447" t="s">
        <v>30</v>
      </c>
      <c r="D174" s="448"/>
      <c r="E174" s="448"/>
      <c r="F174" s="448"/>
      <c r="G174" s="448"/>
      <c r="H174" s="449"/>
      <c r="I174" s="146">
        <v>19</v>
      </c>
      <c r="J174" s="146">
        <v>10</v>
      </c>
      <c r="K174" s="146"/>
      <c r="L174" s="146"/>
      <c r="M174" s="146"/>
      <c r="N174" s="146"/>
      <c r="O174" s="146"/>
      <c r="P174" s="146"/>
      <c r="Q174" s="146"/>
      <c r="R174" s="146"/>
      <c r="S174" s="146"/>
      <c r="T174" s="146"/>
      <c r="U174" s="445">
        <f t="shared" si="11"/>
        <v>14.5</v>
      </c>
      <c r="V174" s="446"/>
      <c r="W174" s="309">
        <f t="shared" si="12"/>
        <v>29</v>
      </c>
      <c r="X174" s="310"/>
    </row>
    <row r="175" spans="2:24" x14ac:dyDescent="0.3">
      <c r="B175" s="437"/>
      <c r="C175" s="340" t="s">
        <v>2</v>
      </c>
      <c r="D175" s="341"/>
      <c r="E175" s="341"/>
      <c r="F175" s="341"/>
      <c r="G175" s="341"/>
      <c r="H175" s="342"/>
      <c r="I175" s="159"/>
      <c r="J175" s="159"/>
      <c r="K175" s="159"/>
      <c r="L175" s="159"/>
      <c r="M175" s="159"/>
      <c r="N175" s="159"/>
      <c r="O175" s="159"/>
      <c r="P175" s="159"/>
      <c r="Q175" s="159"/>
      <c r="R175" s="159"/>
      <c r="S175" s="159"/>
      <c r="T175" s="159"/>
      <c r="U175" s="343" t="s">
        <v>62</v>
      </c>
      <c r="V175" s="344"/>
      <c r="W175" s="345"/>
      <c r="X175" s="346"/>
    </row>
    <row r="176" spans="2:24" x14ac:dyDescent="0.3">
      <c r="B176" s="437"/>
      <c r="C176" s="347" t="s">
        <v>102</v>
      </c>
      <c r="D176" s="348"/>
      <c r="E176" s="348"/>
      <c r="F176" s="348"/>
      <c r="G176" s="348"/>
      <c r="H176" s="349"/>
      <c r="I176" s="163">
        <f t="shared" ref="I176:J176" si="14">I101/I84</f>
        <v>3.4299065420560746</v>
      </c>
      <c r="J176" s="163">
        <f t="shared" si="14"/>
        <v>4.25</v>
      </c>
      <c r="K176" s="163"/>
      <c r="L176" s="163"/>
      <c r="M176" s="163"/>
      <c r="N176" s="163"/>
      <c r="O176" s="163"/>
      <c r="P176" s="163"/>
      <c r="Q176" s="163"/>
      <c r="R176" s="163"/>
      <c r="S176" s="163"/>
      <c r="T176" s="163"/>
      <c r="U176" s="350" t="s">
        <v>62</v>
      </c>
      <c r="V176" s="351"/>
      <c r="W176" s="350">
        <f t="shared" ref="W176:X176" si="15">W101/W84</f>
        <v>3.6981132075471699</v>
      </c>
      <c r="X176" s="351" t="e">
        <f t="shared" si="15"/>
        <v>#DIV/0!</v>
      </c>
    </row>
    <row r="177" spans="2:24" x14ac:dyDescent="0.3">
      <c r="B177" s="437"/>
      <c r="C177" s="273" t="s">
        <v>103</v>
      </c>
      <c r="D177" s="274"/>
      <c r="E177" s="274"/>
      <c r="F177" s="274"/>
      <c r="G177" s="274"/>
      <c r="H177" s="275"/>
      <c r="I177" s="167">
        <f t="shared" ref="I177:J177" si="16">(I103+I107+I141+I172+I173)/I84</f>
        <v>1.2383177570093458</v>
      </c>
      <c r="J177" s="167">
        <f t="shared" si="16"/>
        <v>1.9903846153846154</v>
      </c>
      <c r="K177" s="167"/>
      <c r="L177" s="167"/>
      <c r="M177" s="167"/>
      <c r="N177" s="167"/>
      <c r="O177" s="167"/>
      <c r="P177" s="167"/>
      <c r="Q177" s="167"/>
      <c r="R177" s="167"/>
      <c r="S177" s="167"/>
      <c r="T177" s="167"/>
      <c r="U177" s="352" t="s">
        <v>62</v>
      </c>
      <c r="V177" s="353"/>
      <c r="W177" s="352">
        <f t="shared" ref="W177:X177" si="17">(W103+W107+W141+W172+W173)/W84</f>
        <v>1.4842767295597483</v>
      </c>
      <c r="X177" s="353" t="e">
        <f t="shared" si="17"/>
        <v>#DIV/0!</v>
      </c>
    </row>
    <row r="178" spans="2:24" x14ac:dyDescent="0.3">
      <c r="B178" s="437"/>
      <c r="C178" s="291" t="s">
        <v>8</v>
      </c>
      <c r="D178" s="292"/>
      <c r="E178" s="292"/>
      <c r="F178" s="292"/>
      <c r="G178" s="292"/>
      <c r="H178" s="293"/>
      <c r="I178" s="169">
        <f>I180/I179</f>
        <v>0</v>
      </c>
      <c r="J178" s="169">
        <f>J180/J179</f>
        <v>0</v>
      </c>
      <c r="K178" s="169"/>
      <c r="L178" s="169"/>
      <c r="M178" s="169"/>
      <c r="N178" s="169"/>
      <c r="O178" s="169"/>
      <c r="P178" s="169"/>
      <c r="Q178" s="169"/>
      <c r="R178" s="169"/>
      <c r="S178" s="169"/>
      <c r="T178" s="169"/>
      <c r="U178" s="336" t="s">
        <v>62</v>
      </c>
      <c r="V178" s="337"/>
      <c r="W178" s="338">
        <f>W180/W179</f>
        <v>0</v>
      </c>
      <c r="X178" s="339"/>
    </row>
    <row r="179" spans="2:24" x14ac:dyDescent="0.3">
      <c r="B179" s="437"/>
      <c r="C179" s="358" t="s">
        <v>20</v>
      </c>
      <c r="D179" s="359"/>
      <c r="E179" s="359"/>
      <c r="F179" s="359"/>
      <c r="G179" s="359"/>
      <c r="H179" s="360"/>
      <c r="I179" s="90">
        <f t="shared" ref="I179:J179" si="18">I84</f>
        <v>214</v>
      </c>
      <c r="J179" s="90">
        <f t="shared" si="18"/>
        <v>104</v>
      </c>
      <c r="K179" s="90"/>
      <c r="L179" s="90"/>
      <c r="M179" s="90"/>
      <c r="N179" s="90"/>
      <c r="O179" s="90"/>
      <c r="P179" s="90"/>
      <c r="Q179" s="90"/>
      <c r="R179" s="90"/>
      <c r="S179" s="90"/>
      <c r="T179" s="90"/>
      <c r="U179" s="361" t="s">
        <v>62</v>
      </c>
      <c r="V179" s="362"/>
      <c r="W179" s="361">
        <f>SUM(I179:T179)</f>
        <v>318</v>
      </c>
      <c r="X179" s="362"/>
    </row>
    <row r="180" spans="2:24" ht="15" thickBot="1" x14ac:dyDescent="0.35">
      <c r="B180" s="437"/>
      <c r="C180" s="358" t="s">
        <v>104</v>
      </c>
      <c r="D180" s="359"/>
      <c r="E180" s="359"/>
      <c r="F180" s="359"/>
      <c r="G180" s="359"/>
      <c r="H180" s="360"/>
      <c r="I180" s="52"/>
      <c r="J180" s="52"/>
      <c r="K180" s="52"/>
      <c r="L180" s="52"/>
      <c r="M180" s="52"/>
      <c r="N180" s="52"/>
      <c r="O180" s="52"/>
      <c r="P180" s="52"/>
      <c r="Q180" s="52"/>
      <c r="R180" s="52"/>
      <c r="S180" s="52"/>
      <c r="T180" s="52"/>
      <c r="U180" s="366" t="s">
        <v>62</v>
      </c>
      <c r="V180" s="367"/>
      <c r="W180" s="311">
        <f>SUM(I180:T180)</f>
        <v>0</v>
      </c>
      <c r="X180" s="312"/>
    </row>
    <row r="181" spans="2:24" ht="15" thickBot="1" x14ac:dyDescent="0.35">
      <c r="B181" s="288" t="s">
        <v>9</v>
      </c>
      <c r="C181" s="297" t="s">
        <v>108</v>
      </c>
      <c r="D181" s="298"/>
      <c r="E181" s="298"/>
      <c r="F181" s="298"/>
      <c r="G181" s="298"/>
      <c r="H181" s="299"/>
      <c r="I181" s="176">
        <f>I184/I183</f>
        <v>0.4564102564102564</v>
      </c>
      <c r="J181" s="176">
        <f>J184/J183</f>
        <v>0.38</v>
      </c>
      <c r="K181" s="176"/>
      <c r="L181" s="176"/>
      <c r="M181" s="176"/>
      <c r="N181" s="176"/>
      <c r="O181" s="176"/>
      <c r="P181" s="176"/>
      <c r="Q181" s="176"/>
      <c r="R181" s="176"/>
      <c r="S181" s="176"/>
      <c r="T181" s="176"/>
      <c r="U181" s="368">
        <f t="shared" ref="U181:V181" si="19">U184/U183</f>
        <v>0.43050847457627117</v>
      </c>
      <c r="V181" s="369" t="e">
        <f t="shared" si="19"/>
        <v>#DIV/0!</v>
      </c>
      <c r="W181" s="450" t="s">
        <v>62</v>
      </c>
      <c r="X181" s="451"/>
    </row>
    <row r="182" spans="2:24" x14ac:dyDescent="0.3">
      <c r="B182" s="289"/>
      <c r="C182" s="297" t="s">
        <v>43</v>
      </c>
      <c r="D182" s="298"/>
      <c r="E182" s="298"/>
      <c r="F182" s="298"/>
      <c r="G182" s="298"/>
      <c r="H182" s="299"/>
      <c r="I182" s="180">
        <f>I185/I183</f>
        <v>0.3282051282051282</v>
      </c>
      <c r="J182" s="180">
        <f>J185/J183</f>
        <v>0.31</v>
      </c>
      <c r="K182" s="180"/>
      <c r="L182" s="180"/>
      <c r="M182" s="180"/>
      <c r="N182" s="180"/>
      <c r="O182" s="180"/>
      <c r="P182" s="180"/>
      <c r="Q182" s="180"/>
      <c r="R182" s="180"/>
      <c r="S182" s="180"/>
      <c r="T182" s="180"/>
      <c r="U182" s="452">
        <f t="shared" ref="U182:V182" si="20">U185/U183</f>
        <v>0.32203389830508472</v>
      </c>
      <c r="V182" s="453" t="e">
        <f t="shared" si="20"/>
        <v>#DIV/0!</v>
      </c>
      <c r="W182" s="454" t="s">
        <v>62</v>
      </c>
      <c r="X182" s="455"/>
    </row>
    <row r="183" spans="2:24" x14ac:dyDescent="0.3">
      <c r="B183" s="289"/>
      <c r="C183" s="270" t="s">
        <v>65</v>
      </c>
      <c r="D183" s="271"/>
      <c r="E183" s="271"/>
      <c r="F183" s="271"/>
      <c r="G183" s="271"/>
      <c r="H183" s="272"/>
      <c r="I183" s="52">
        <v>195</v>
      </c>
      <c r="J183" s="52">
        <v>100</v>
      </c>
      <c r="K183" s="52"/>
      <c r="L183" s="52"/>
      <c r="M183" s="52"/>
      <c r="N183" s="52"/>
      <c r="O183" s="52"/>
      <c r="P183" s="52"/>
      <c r="Q183" s="52"/>
      <c r="R183" s="52"/>
      <c r="S183" s="52"/>
      <c r="T183" s="52"/>
      <c r="U183" s="361">
        <f>AVERAGE(I183:T183)</f>
        <v>147.5</v>
      </c>
      <c r="V183" s="362"/>
      <c r="W183" s="361" t="s">
        <v>62</v>
      </c>
      <c r="X183" s="362"/>
    </row>
    <row r="184" spans="2:24" x14ac:dyDescent="0.3">
      <c r="B184" s="289"/>
      <c r="C184" s="300" t="s">
        <v>27</v>
      </c>
      <c r="D184" s="301"/>
      <c r="E184" s="301"/>
      <c r="F184" s="301"/>
      <c r="G184" s="301"/>
      <c r="H184" s="302"/>
      <c r="I184" s="52">
        <v>89</v>
      </c>
      <c r="J184" s="52">
        <v>38</v>
      </c>
      <c r="K184" s="52"/>
      <c r="L184" s="52"/>
      <c r="M184" s="52"/>
      <c r="N184" s="52"/>
      <c r="O184" s="52"/>
      <c r="P184" s="52"/>
      <c r="Q184" s="52"/>
      <c r="R184" s="52"/>
      <c r="S184" s="52"/>
      <c r="T184" s="52"/>
      <c r="U184" s="311">
        <f>AVERAGE(I184:T184)</f>
        <v>63.5</v>
      </c>
      <c r="V184" s="312"/>
      <c r="W184" s="311" t="s">
        <v>62</v>
      </c>
      <c r="X184" s="312"/>
    </row>
    <row r="185" spans="2:24" x14ac:dyDescent="0.3">
      <c r="B185" s="289"/>
      <c r="C185" s="273" t="s">
        <v>28</v>
      </c>
      <c r="D185" s="274"/>
      <c r="E185" s="274"/>
      <c r="F185" s="274"/>
      <c r="G185" s="274"/>
      <c r="H185" s="275"/>
      <c r="I185" s="184">
        <v>64</v>
      </c>
      <c r="J185" s="184">
        <v>31</v>
      </c>
      <c r="K185" s="184"/>
      <c r="L185" s="184"/>
      <c r="M185" s="184"/>
      <c r="N185" s="184"/>
      <c r="O185" s="184"/>
      <c r="P185" s="184"/>
      <c r="Q185" s="184"/>
      <c r="R185" s="184"/>
      <c r="S185" s="184"/>
      <c r="T185" s="184"/>
      <c r="U185" s="372">
        <f>AVERAGE(I185:T185)</f>
        <v>47.5</v>
      </c>
      <c r="V185" s="373"/>
      <c r="W185" s="372" t="s">
        <v>62</v>
      </c>
      <c r="X185" s="373"/>
    </row>
    <row r="186" spans="2:24" x14ac:dyDescent="0.3">
      <c r="B186" s="289"/>
      <c r="C186" s="276" t="s">
        <v>10</v>
      </c>
      <c r="D186" s="277"/>
      <c r="E186" s="277"/>
      <c r="F186" s="277"/>
      <c r="G186" s="277"/>
      <c r="H186" s="278"/>
      <c r="I186" s="188">
        <f>I189/I188</f>
        <v>9.7435897435897437E-2</v>
      </c>
      <c r="J186" s="188">
        <f>J189/J188</f>
        <v>0.06</v>
      </c>
      <c r="K186" s="188"/>
      <c r="L186" s="188"/>
      <c r="M186" s="188"/>
      <c r="N186" s="188"/>
      <c r="O186" s="188"/>
      <c r="P186" s="188"/>
      <c r="Q186" s="188"/>
      <c r="R186" s="188"/>
      <c r="S186" s="188"/>
      <c r="T186" s="188"/>
      <c r="U186" s="354">
        <f>U189/U188</f>
        <v>8.4745762711864403E-2</v>
      </c>
      <c r="V186" s="355"/>
      <c r="W186" s="356" t="s">
        <v>62</v>
      </c>
      <c r="X186" s="357"/>
    </row>
    <row r="187" spans="2:24" x14ac:dyDescent="0.3">
      <c r="B187" s="289"/>
      <c r="C187" s="291" t="s">
        <v>11</v>
      </c>
      <c r="D187" s="292"/>
      <c r="E187" s="292"/>
      <c r="F187" s="292"/>
      <c r="G187" s="292"/>
      <c r="H187" s="293"/>
      <c r="I187" s="192">
        <f>I190/I188</f>
        <v>1.0256410256410256E-2</v>
      </c>
      <c r="J187" s="192">
        <f>J190/J188</f>
        <v>0.01</v>
      </c>
      <c r="K187" s="192"/>
      <c r="L187" s="192"/>
      <c r="M187" s="192"/>
      <c r="N187" s="192"/>
      <c r="O187" s="192"/>
      <c r="P187" s="192"/>
      <c r="Q187" s="192"/>
      <c r="R187" s="192"/>
      <c r="S187" s="192"/>
      <c r="T187" s="192"/>
      <c r="U187" s="378">
        <f>U190/U188</f>
        <v>1.0169491525423728E-2</v>
      </c>
      <c r="V187" s="379"/>
      <c r="W187" s="380" t="s">
        <v>62</v>
      </c>
      <c r="X187" s="381"/>
    </row>
    <row r="188" spans="2:24" x14ac:dyDescent="0.3">
      <c r="B188" s="289"/>
      <c r="C188" s="270" t="s">
        <v>65</v>
      </c>
      <c r="D188" s="271"/>
      <c r="E188" s="271"/>
      <c r="F188" s="271"/>
      <c r="G188" s="271"/>
      <c r="H188" s="272"/>
      <c r="I188" s="52">
        <v>195</v>
      </c>
      <c r="J188" s="52">
        <v>100</v>
      </c>
      <c r="K188" s="52"/>
      <c r="L188" s="52"/>
      <c r="M188" s="52"/>
      <c r="N188" s="52"/>
      <c r="O188" s="52"/>
      <c r="P188" s="52"/>
      <c r="Q188" s="52"/>
      <c r="R188" s="52"/>
      <c r="S188" s="52"/>
      <c r="T188" s="52"/>
      <c r="U188" s="311">
        <f>AVERAGE(I188:T188)</f>
        <v>147.5</v>
      </c>
      <c r="V188" s="312"/>
      <c r="W188" s="311" t="s">
        <v>62</v>
      </c>
      <c r="X188" s="312"/>
    </row>
    <row r="189" spans="2:24" x14ac:dyDescent="0.3">
      <c r="B189" s="289"/>
      <c r="C189" s="270" t="s">
        <v>21</v>
      </c>
      <c r="D189" s="271"/>
      <c r="E189" s="271"/>
      <c r="F189" s="271"/>
      <c r="G189" s="271"/>
      <c r="H189" s="272"/>
      <c r="I189" s="52">
        <v>19</v>
      </c>
      <c r="J189" s="52">
        <v>6</v>
      </c>
      <c r="K189" s="52"/>
      <c r="L189" s="52"/>
      <c r="M189" s="52"/>
      <c r="N189" s="52"/>
      <c r="O189" s="52"/>
      <c r="P189" s="52"/>
      <c r="Q189" s="52"/>
      <c r="R189" s="52"/>
      <c r="S189" s="52"/>
      <c r="T189" s="52"/>
      <c r="U189" s="311">
        <f>AVERAGE(I189:T189)</f>
        <v>12.5</v>
      </c>
      <c r="V189" s="312"/>
      <c r="W189" s="311" t="s">
        <v>62</v>
      </c>
      <c r="X189" s="312"/>
    </row>
    <row r="190" spans="2:24" ht="15" thickBot="1" x14ac:dyDescent="0.35">
      <c r="B190" s="290"/>
      <c r="C190" s="2" t="s">
        <v>22</v>
      </c>
      <c r="D190" s="3"/>
      <c r="E190" s="3"/>
      <c r="F190" s="3"/>
      <c r="G190" s="3"/>
      <c r="H190" s="193"/>
      <c r="I190" s="197">
        <v>2</v>
      </c>
      <c r="J190" s="197">
        <v>1</v>
      </c>
      <c r="K190" s="197"/>
      <c r="L190" s="197"/>
      <c r="M190" s="197"/>
      <c r="N190" s="197"/>
      <c r="O190" s="197"/>
      <c r="P190" s="197"/>
      <c r="Q190" s="197"/>
      <c r="R190" s="197"/>
      <c r="S190" s="197"/>
      <c r="T190" s="197"/>
      <c r="U190" s="366">
        <f>AVERAGE(I190:T190)</f>
        <v>1.5</v>
      </c>
      <c r="V190" s="367"/>
      <c r="W190" s="366" t="s">
        <v>62</v>
      </c>
      <c r="X190" s="367"/>
    </row>
    <row r="191" spans="2:24" x14ac:dyDescent="0.3">
      <c r="R191" s="44"/>
    </row>
    <row r="192" spans="2:24" x14ac:dyDescent="0.3">
      <c r="R192" s="44"/>
    </row>
    <row r="193" spans="2:24" ht="15" thickBot="1" x14ac:dyDescent="0.35"/>
    <row r="194" spans="2:24" ht="15" thickBot="1" x14ac:dyDescent="0.35">
      <c r="B194" s="279">
        <v>2025</v>
      </c>
      <c r="C194" s="280"/>
      <c r="D194" s="280"/>
      <c r="E194" s="280"/>
      <c r="F194" s="280"/>
      <c r="G194" s="280"/>
      <c r="H194" s="281"/>
      <c r="I194" s="5" t="s">
        <v>46</v>
      </c>
      <c r="J194" s="5" t="s">
        <v>168</v>
      </c>
      <c r="K194" s="5" t="s">
        <v>169</v>
      </c>
      <c r="L194" s="5" t="s">
        <v>51</v>
      </c>
      <c r="M194" s="5" t="s">
        <v>52</v>
      </c>
      <c r="N194" s="5" t="s">
        <v>53</v>
      </c>
      <c r="O194" s="5" t="s">
        <v>54</v>
      </c>
      <c r="P194" s="5" t="s">
        <v>55</v>
      </c>
      <c r="Q194" s="5" t="s">
        <v>56</v>
      </c>
      <c r="R194" s="5" t="s">
        <v>57</v>
      </c>
      <c r="S194" s="5" t="s">
        <v>58</v>
      </c>
      <c r="T194" s="5" t="s">
        <v>59</v>
      </c>
      <c r="U194" s="279" t="s">
        <v>60</v>
      </c>
      <c r="V194" s="281"/>
      <c r="W194" s="279" t="s">
        <v>61</v>
      </c>
      <c r="X194" s="281"/>
    </row>
    <row r="195" spans="2:24" ht="15" thickBot="1" x14ac:dyDescent="0.35">
      <c r="B195" s="498"/>
      <c r="C195" s="498"/>
      <c r="D195" s="498"/>
      <c r="E195" s="498"/>
      <c r="F195" s="498"/>
      <c r="G195" s="498"/>
      <c r="H195" s="498"/>
    </row>
    <row r="196" spans="2:24" x14ac:dyDescent="0.3">
      <c r="B196" s="282" t="s">
        <v>4</v>
      </c>
      <c r="C196" s="285" t="s">
        <v>12</v>
      </c>
      <c r="D196" s="286"/>
      <c r="E196" s="286"/>
      <c r="F196" s="286"/>
      <c r="G196" s="286"/>
      <c r="H196" s="287"/>
      <c r="I196" s="45"/>
      <c r="J196" s="46"/>
      <c r="K196" s="47"/>
      <c r="L196" s="47"/>
      <c r="M196" s="47"/>
      <c r="N196" s="47"/>
      <c r="O196" s="47"/>
      <c r="P196" s="47"/>
      <c r="Q196" s="47"/>
      <c r="R196" s="48"/>
      <c r="S196" s="48"/>
      <c r="T196" s="48"/>
      <c r="U196" s="422"/>
      <c r="V196" s="423"/>
      <c r="W196" s="422"/>
      <c r="X196" s="423"/>
    </row>
    <row r="197" spans="2:24" x14ac:dyDescent="0.3">
      <c r="B197" s="283"/>
      <c r="C197" s="347" t="s">
        <v>48</v>
      </c>
      <c r="D197" s="348"/>
      <c r="E197" s="348"/>
      <c r="F197" s="348"/>
      <c r="G197" s="348"/>
      <c r="H197" s="349"/>
      <c r="I197" s="49"/>
      <c r="J197" s="50"/>
      <c r="K197" s="51"/>
      <c r="L197" s="51"/>
      <c r="M197" s="51"/>
      <c r="N197" s="51"/>
      <c r="O197" s="51"/>
      <c r="P197" s="51"/>
      <c r="Q197" s="51"/>
      <c r="R197" s="52">
        <v>402</v>
      </c>
      <c r="S197" s="52">
        <v>638</v>
      </c>
      <c r="T197" s="52">
        <v>368</v>
      </c>
      <c r="U197" s="361">
        <f>AVERAGE(I197:T197)</f>
        <v>469.33333333333331</v>
      </c>
      <c r="V197" s="362"/>
      <c r="W197" s="361">
        <f t="shared" ref="W197:W209" si="21">SUM(I197:T197)</f>
        <v>1408</v>
      </c>
      <c r="X197" s="362"/>
    </row>
    <row r="198" spans="2:24" x14ac:dyDescent="0.3">
      <c r="B198" s="283"/>
      <c r="C198" s="270" t="s">
        <v>275</v>
      </c>
      <c r="D198" s="271"/>
      <c r="E198" s="271"/>
      <c r="F198" s="271"/>
      <c r="G198" s="271"/>
      <c r="H198" s="272"/>
      <c r="I198" s="49"/>
      <c r="J198" s="50"/>
      <c r="K198" s="51"/>
      <c r="L198" s="51"/>
      <c r="M198" s="51"/>
      <c r="N198" s="51"/>
      <c r="O198" s="51"/>
      <c r="P198" s="51"/>
      <c r="Q198" s="51"/>
      <c r="R198" s="52">
        <v>18</v>
      </c>
      <c r="S198" s="52">
        <v>128</v>
      </c>
      <c r="T198" s="52">
        <v>162</v>
      </c>
      <c r="U198" s="311">
        <f>AVERAGE(I198:T198)</f>
        <v>102.66666666666667</v>
      </c>
      <c r="V198" s="312"/>
      <c r="W198" s="311">
        <f t="shared" si="21"/>
        <v>308</v>
      </c>
      <c r="X198" s="312"/>
    </row>
    <row r="199" spans="2:24" x14ac:dyDescent="0.3">
      <c r="B199" s="283"/>
      <c r="C199" s="425" t="s">
        <v>0</v>
      </c>
      <c r="D199" s="426"/>
      <c r="E199" s="426"/>
      <c r="F199" s="426"/>
      <c r="G199" s="426"/>
      <c r="H199" s="427"/>
      <c r="I199" s="53"/>
      <c r="J199" s="54"/>
      <c r="K199" s="55"/>
      <c r="L199" s="55"/>
      <c r="M199" s="55"/>
      <c r="N199" s="55"/>
      <c r="O199" s="55"/>
      <c r="P199" s="55"/>
      <c r="Q199" s="55"/>
      <c r="R199" s="56"/>
      <c r="S199" s="56"/>
      <c r="T199" s="56"/>
      <c r="U199" s="428"/>
      <c r="V199" s="420"/>
      <c r="W199" s="428"/>
      <c r="X199" s="420"/>
    </row>
    <row r="200" spans="2:24" x14ac:dyDescent="0.3">
      <c r="B200" s="283"/>
      <c r="C200" s="499" t="s">
        <v>23</v>
      </c>
      <c r="D200" s="500"/>
      <c r="E200" s="500"/>
      <c r="F200" s="500"/>
      <c r="G200" s="500"/>
      <c r="H200" s="501"/>
      <c r="I200" s="57"/>
      <c r="J200" s="58"/>
      <c r="K200" s="59"/>
      <c r="L200" s="59"/>
      <c r="M200" s="59"/>
      <c r="N200" s="59"/>
      <c r="O200" s="59"/>
      <c r="P200" s="59"/>
      <c r="Q200" s="59"/>
      <c r="R200" s="60">
        <v>268</v>
      </c>
      <c r="S200" s="60">
        <v>416</v>
      </c>
      <c r="T200" s="60">
        <v>224</v>
      </c>
      <c r="U200" s="502">
        <f t="shared" ref="U200:U206" si="22">AVERAGE(I200:T200)</f>
        <v>302.66666666666669</v>
      </c>
      <c r="V200" s="503"/>
      <c r="W200" s="504">
        <f t="shared" si="21"/>
        <v>908</v>
      </c>
      <c r="X200" s="505"/>
    </row>
    <row r="201" spans="2:24" x14ac:dyDescent="0.3">
      <c r="B201" s="283"/>
      <c r="C201" s="516" t="s">
        <v>166</v>
      </c>
      <c r="D201" s="517"/>
      <c r="E201" s="517"/>
      <c r="F201" s="517"/>
      <c r="G201" s="517"/>
      <c r="H201" s="518"/>
      <c r="I201" s="61"/>
      <c r="J201" s="62"/>
      <c r="K201" s="63"/>
      <c r="L201" s="63"/>
      <c r="M201" s="63"/>
      <c r="N201" s="63"/>
      <c r="O201" s="63"/>
      <c r="P201" s="63"/>
      <c r="Q201" s="63"/>
      <c r="R201" s="64">
        <v>12</v>
      </c>
      <c r="S201" s="64">
        <v>101</v>
      </c>
      <c r="T201" s="64">
        <v>121</v>
      </c>
      <c r="U201" s="509">
        <f t="shared" si="22"/>
        <v>78</v>
      </c>
      <c r="V201" s="510"/>
      <c r="W201" s="511">
        <f t="shared" si="21"/>
        <v>234</v>
      </c>
      <c r="X201" s="512"/>
    </row>
    <row r="202" spans="2:24" x14ac:dyDescent="0.3">
      <c r="B202" s="283"/>
      <c r="C202" s="506" t="s">
        <v>13</v>
      </c>
      <c r="D202" s="507"/>
      <c r="E202" s="507"/>
      <c r="F202" s="507"/>
      <c r="G202" s="507"/>
      <c r="H202" s="508"/>
      <c r="I202" s="65"/>
      <c r="J202" s="66"/>
      <c r="K202" s="67"/>
      <c r="L202" s="67"/>
      <c r="M202" s="67"/>
      <c r="N202" s="67"/>
      <c r="O202" s="67"/>
      <c r="P202" s="67"/>
      <c r="Q202" s="67"/>
      <c r="R202" s="68">
        <f>R201-R203</f>
        <v>5</v>
      </c>
      <c r="S202" s="68">
        <f>S201-S203</f>
        <v>56</v>
      </c>
      <c r="T202" s="68">
        <f>T201-T203</f>
        <v>68</v>
      </c>
      <c r="U202" s="509">
        <f t="shared" si="22"/>
        <v>43</v>
      </c>
      <c r="V202" s="510"/>
      <c r="W202" s="509">
        <f>W201-W203</f>
        <v>129</v>
      </c>
      <c r="X202" s="510"/>
    </row>
    <row r="203" spans="2:24" x14ac:dyDescent="0.3">
      <c r="B203" s="283"/>
      <c r="C203" s="506" t="s">
        <v>14</v>
      </c>
      <c r="D203" s="507"/>
      <c r="E203" s="507"/>
      <c r="F203" s="507"/>
      <c r="G203" s="507"/>
      <c r="H203" s="508"/>
      <c r="I203" s="65"/>
      <c r="J203" s="66"/>
      <c r="K203" s="69"/>
      <c r="L203" s="69"/>
      <c r="M203" s="69"/>
      <c r="N203" s="69"/>
      <c r="O203" s="69"/>
      <c r="P203" s="69"/>
      <c r="Q203" s="69"/>
      <c r="R203" s="70">
        <v>7</v>
      </c>
      <c r="S203" s="70">
        <v>45</v>
      </c>
      <c r="T203" s="70">
        <v>53</v>
      </c>
      <c r="U203" s="509">
        <f t="shared" si="22"/>
        <v>35</v>
      </c>
      <c r="V203" s="510"/>
      <c r="W203" s="511">
        <f>SUM(I203:T203)</f>
        <v>105</v>
      </c>
      <c r="X203" s="512"/>
    </row>
    <row r="204" spans="2:24" x14ac:dyDescent="0.3">
      <c r="B204" s="283"/>
      <c r="C204" s="513" t="s">
        <v>5</v>
      </c>
      <c r="D204" s="514"/>
      <c r="E204" s="514"/>
      <c r="F204" s="514"/>
      <c r="G204" s="514"/>
      <c r="H204" s="515"/>
      <c r="I204" s="71"/>
      <c r="J204" s="72"/>
      <c r="K204" s="73"/>
      <c r="L204" s="73"/>
      <c r="M204" s="73"/>
      <c r="N204" s="73"/>
      <c r="O204" s="73"/>
      <c r="P204" s="73"/>
      <c r="Q204" s="73"/>
      <c r="R204" s="74">
        <v>3</v>
      </c>
      <c r="S204" s="74">
        <v>19</v>
      </c>
      <c r="T204" s="74">
        <v>31</v>
      </c>
      <c r="U204" s="509">
        <f t="shared" si="22"/>
        <v>17.666666666666668</v>
      </c>
      <c r="V204" s="510"/>
      <c r="W204" s="511">
        <f>SUM(I204:T204)</f>
        <v>53</v>
      </c>
      <c r="X204" s="512"/>
    </row>
    <row r="205" spans="2:24" x14ac:dyDescent="0.3">
      <c r="B205" s="283"/>
      <c r="C205" s="519" t="s">
        <v>49</v>
      </c>
      <c r="D205" s="520"/>
      <c r="E205" s="520"/>
      <c r="F205" s="520"/>
      <c r="G205" s="520"/>
      <c r="H205" s="521"/>
      <c r="I205" s="75"/>
      <c r="J205" s="76"/>
      <c r="K205" s="77"/>
      <c r="L205" s="77"/>
      <c r="M205" s="77"/>
      <c r="N205" s="77"/>
      <c r="O205" s="77"/>
      <c r="P205" s="77"/>
      <c r="Q205" s="77"/>
      <c r="R205" s="78">
        <f>R201-R202-R204</f>
        <v>4</v>
      </c>
      <c r="S205" s="78">
        <f>S201-S202-S204</f>
        <v>26</v>
      </c>
      <c r="T205" s="78">
        <f>T201-T202-T204</f>
        <v>22</v>
      </c>
      <c r="U205" s="522">
        <f t="shared" si="22"/>
        <v>17.333333333333332</v>
      </c>
      <c r="V205" s="523"/>
      <c r="W205" s="524">
        <f>SUM(I205:T205)</f>
        <v>52</v>
      </c>
      <c r="X205" s="525"/>
    </row>
    <row r="206" spans="2:24" x14ac:dyDescent="0.3">
      <c r="B206" s="283"/>
      <c r="C206" s="411" t="s">
        <v>107</v>
      </c>
      <c r="D206" s="412"/>
      <c r="E206" s="412"/>
      <c r="F206" s="412"/>
      <c r="G206" s="412"/>
      <c r="H206" s="413"/>
      <c r="I206" s="79"/>
      <c r="J206" s="80"/>
      <c r="K206" s="81"/>
      <c r="L206" s="81"/>
      <c r="M206" s="81"/>
      <c r="N206" s="81"/>
      <c r="O206" s="81"/>
      <c r="P206" s="81"/>
      <c r="Q206" s="81"/>
      <c r="R206" s="82">
        <v>10</v>
      </c>
      <c r="S206" s="82">
        <v>87</v>
      </c>
      <c r="T206" s="82">
        <v>117</v>
      </c>
      <c r="U206" s="414">
        <f t="shared" si="22"/>
        <v>71.333333333333329</v>
      </c>
      <c r="V206" s="415"/>
      <c r="W206" s="414">
        <f>SUM(I206:T206)</f>
        <v>214</v>
      </c>
      <c r="X206" s="415"/>
    </row>
    <row r="207" spans="2:24" x14ac:dyDescent="0.3">
      <c r="B207" s="283"/>
      <c r="C207" s="395" t="s">
        <v>1</v>
      </c>
      <c r="D207" s="396"/>
      <c r="E207" s="396"/>
      <c r="F207" s="396"/>
      <c r="G207" s="396"/>
      <c r="H207" s="397"/>
      <c r="I207" s="83"/>
      <c r="J207" s="84"/>
      <c r="K207" s="85"/>
      <c r="L207" s="85"/>
      <c r="M207" s="85"/>
      <c r="N207" s="85"/>
      <c r="O207" s="85"/>
      <c r="P207" s="85"/>
      <c r="Q207" s="85"/>
      <c r="R207" s="86"/>
      <c r="S207" s="86"/>
      <c r="T207" s="86"/>
      <c r="U207" s="417"/>
      <c r="V207" s="418"/>
      <c r="W207" s="417"/>
      <c r="X207" s="418"/>
    </row>
    <row r="208" spans="2:24" x14ac:dyDescent="0.3">
      <c r="B208" s="283"/>
      <c r="C208" s="347" t="s">
        <v>23</v>
      </c>
      <c r="D208" s="348"/>
      <c r="E208" s="348"/>
      <c r="F208" s="348"/>
      <c r="G208" s="348"/>
      <c r="H208" s="349"/>
      <c r="I208" s="87"/>
      <c r="J208" s="88"/>
      <c r="K208" s="89"/>
      <c r="L208" s="89"/>
      <c r="M208" s="89"/>
      <c r="N208" s="89"/>
      <c r="O208" s="89"/>
      <c r="P208" s="89"/>
      <c r="Q208" s="89"/>
      <c r="R208" s="90">
        <v>143</v>
      </c>
      <c r="S208" s="90">
        <v>244</v>
      </c>
      <c r="T208" s="90">
        <v>117</v>
      </c>
      <c r="U208" s="361">
        <f>AVERAGE(I208:T208)</f>
        <v>168</v>
      </c>
      <c r="V208" s="362"/>
      <c r="W208" s="361">
        <f t="shared" si="21"/>
        <v>504</v>
      </c>
      <c r="X208" s="362"/>
    </row>
    <row r="209" spans="2:24" x14ac:dyDescent="0.3">
      <c r="B209" s="283"/>
      <c r="C209" s="270" t="s">
        <v>65</v>
      </c>
      <c r="D209" s="271"/>
      <c r="E209" s="271"/>
      <c r="F209" s="271"/>
      <c r="G209" s="271"/>
      <c r="H209" s="272"/>
      <c r="I209" s="49"/>
      <c r="J209" s="50"/>
      <c r="K209" s="51"/>
      <c r="L209" s="51"/>
      <c r="M209" s="51"/>
      <c r="N209" s="51"/>
      <c r="O209" s="51"/>
      <c r="P209" s="51"/>
      <c r="Q209" s="51"/>
      <c r="R209" s="52">
        <v>4</v>
      </c>
      <c r="S209" s="52">
        <v>36</v>
      </c>
      <c r="T209" s="52">
        <v>50</v>
      </c>
      <c r="U209" s="311">
        <f>AVERAGE(I209:T209)</f>
        <v>30</v>
      </c>
      <c r="V209" s="312"/>
      <c r="W209" s="311">
        <f t="shared" si="21"/>
        <v>90</v>
      </c>
      <c r="X209" s="312"/>
    </row>
    <row r="210" spans="2:24" x14ac:dyDescent="0.3">
      <c r="B210" s="283"/>
      <c r="C210" s="306" t="s">
        <v>6</v>
      </c>
      <c r="D210" s="307"/>
      <c r="E210" s="307"/>
      <c r="F210" s="307"/>
      <c r="G210" s="307"/>
      <c r="H210" s="308"/>
      <c r="I210" s="91"/>
      <c r="J210" s="92"/>
      <c r="K210" s="93"/>
      <c r="L210" s="93"/>
      <c r="M210" s="93"/>
      <c r="N210" s="93"/>
      <c r="O210" s="93"/>
      <c r="P210" s="93"/>
      <c r="Q210" s="93"/>
      <c r="R210" s="94"/>
      <c r="S210" s="94"/>
      <c r="T210" s="94"/>
      <c r="U210" s="404"/>
      <c r="V210" s="405"/>
      <c r="W210" s="463"/>
      <c r="X210" s="407"/>
    </row>
    <row r="211" spans="2:24" x14ac:dyDescent="0.3">
      <c r="B211" s="283"/>
      <c r="C211" s="347" t="s">
        <v>23</v>
      </c>
      <c r="D211" s="348"/>
      <c r="E211" s="348"/>
      <c r="F211" s="348"/>
      <c r="G211" s="348"/>
      <c r="H211" s="349"/>
      <c r="I211" s="95"/>
      <c r="J211" s="96"/>
      <c r="K211" s="97"/>
      <c r="L211" s="97"/>
      <c r="M211" s="97"/>
      <c r="N211" s="97"/>
      <c r="O211" s="97"/>
      <c r="P211" s="97"/>
      <c r="Q211" s="97"/>
      <c r="R211" s="98">
        <f t="shared" ref="R211:T212" si="23">R197/R200</f>
        <v>1.5</v>
      </c>
      <c r="S211" s="98">
        <f t="shared" si="23"/>
        <v>1.5336538461538463</v>
      </c>
      <c r="T211" s="98">
        <f t="shared" si="23"/>
        <v>1.6428571428571428</v>
      </c>
      <c r="U211" s="361" t="s">
        <v>62</v>
      </c>
      <c r="V211" s="362"/>
      <c r="W211" s="526">
        <f>SUM(I211:T211)</f>
        <v>4.6765109890109891</v>
      </c>
      <c r="X211" s="527"/>
    </row>
    <row r="212" spans="2:24" x14ac:dyDescent="0.3">
      <c r="B212" s="283"/>
      <c r="C212" s="273" t="s">
        <v>167</v>
      </c>
      <c r="D212" s="274"/>
      <c r="E212" s="274"/>
      <c r="F212" s="274"/>
      <c r="G212" s="274"/>
      <c r="H212" s="275"/>
      <c r="I212" s="95"/>
      <c r="J212" s="96"/>
      <c r="K212" s="99"/>
      <c r="L212" s="99"/>
      <c r="M212" s="99"/>
      <c r="N212" s="99"/>
      <c r="O212" s="99"/>
      <c r="P212" s="99"/>
      <c r="Q212" s="99"/>
      <c r="R212" s="100">
        <f t="shared" si="23"/>
        <v>1.5</v>
      </c>
      <c r="S212" s="100">
        <f t="shared" si="23"/>
        <v>1.2673267326732673</v>
      </c>
      <c r="T212" s="100">
        <f t="shared" si="23"/>
        <v>1.3388429752066116</v>
      </c>
      <c r="U212" s="372" t="s">
        <v>62</v>
      </c>
      <c r="V212" s="373"/>
      <c r="W212" s="528">
        <f>SUM(I212:T212)</f>
        <v>4.1061697078798787</v>
      </c>
      <c r="X212" s="529"/>
    </row>
    <row r="213" spans="2:24" s="231" customFormat="1" x14ac:dyDescent="0.3">
      <c r="B213" s="283"/>
      <c r="C213" s="430" t="s">
        <v>106</v>
      </c>
      <c r="D213" s="431"/>
      <c r="E213" s="431"/>
      <c r="F213" s="431"/>
      <c r="G213" s="431"/>
      <c r="H213" s="432"/>
      <c r="I213" s="101"/>
      <c r="J213" s="102"/>
      <c r="K213" s="229"/>
      <c r="L213" s="229"/>
      <c r="M213" s="229"/>
      <c r="N213" s="229"/>
      <c r="O213" s="229"/>
      <c r="P213" s="229"/>
      <c r="Q213" s="229"/>
      <c r="R213" s="230">
        <f>R206/R201</f>
        <v>0.83333333333333337</v>
      </c>
      <c r="S213" s="230">
        <f>S206/S201</f>
        <v>0.86138613861386137</v>
      </c>
      <c r="T213" s="230">
        <f>T206/T201</f>
        <v>0.96694214876033058</v>
      </c>
      <c r="U213" s="433" t="s">
        <v>62</v>
      </c>
      <c r="V213" s="403"/>
      <c r="W213" s="433">
        <f t="shared" ref="W213:X213" si="24">W206/W201</f>
        <v>0.9145299145299145</v>
      </c>
      <c r="X213" s="403" t="e">
        <f t="shared" si="24"/>
        <v>#DIV/0!</v>
      </c>
    </row>
    <row r="214" spans="2:24" x14ac:dyDescent="0.3">
      <c r="B214" s="283"/>
      <c r="C214" s="534" t="s">
        <v>3</v>
      </c>
      <c r="D214" s="535"/>
      <c r="E214" s="535"/>
      <c r="F214" s="535"/>
      <c r="G214" s="535"/>
      <c r="H214" s="536"/>
      <c r="I214" s="105"/>
      <c r="J214" s="106"/>
      <c r="K214" s="107"/>
      <c r="L214" s="107"/>
      <c r="M214" s="107"/>
      <c r="N214" s="107"/>
      <c r="O214" s="107"/>
      <c r="P214" s="107"/>
      <c r="Q214" s="107"/>
      <c r="R214" s="108"/>
      <c r="S214" s="108"/>
      <c r="T214" s="108"/>
      <c r="U214" s="336"/>
      <c r="V214" s="337"/>
      <c r="W214" s="464"/>
      <c r="X214" s="465"/>
    </row>
    <row r="215" spans="2:24" x14ac:dyDescent="0.3">
      <c r="B215" s="283"/>
      <c r="C215" s="347" t="s">
        <v>23</v>
      </c>
      <c r="D215" s="348"/>
      <c r="E215" s="348"/>
      <c r="F215" s="348"/>
      <c r="G215" s="348"/>
      <c r="H215" s="349"/>
      <c r="I215" s="109"/>
      <c r="J215" s="110"/>
      <c r="K215" s="111"/>
      <c r="L215" s="111"/>
      <c r="M215" s="111"/>
      <c r="N215" s="111"/>
      <c r="O215" s="111"/>
      <c r="P215" s="111"/>
      <c r="Q215" s="111"/>
      <c r="R215" s="112">
        <f t="shared" ref="R215:T216" si="25">R208/R200</f>
        <v>0.53358208955223885</v>
      </c>
      <c r="S215" s="112">
        <f t="shared" si="25"/>
        <v>0.58653846153846156</v>
      </c>
      <c r="T215" s="112">
        <f t="shared" si="25"/>
        <v>0.5223214285714286</v>
      </c>
      <c r="U215" s="361" t="s">
        <v>62</v>
      </c>
      <c r="V215" s="362"/>
      <c r="W215" s="530">
        <f>W208/W200</f>
        <v>0.55506607929515417</v>
      </c>
      <c r="X215" s="531"/>
    </row>
    <row r="216" spans="2:24" ht="15" thickBot="1" x14ac:dyDescent="0.35">
      <c r="B216" s="284"/>
      <c r="C216" s="294" t="s">
        <v>65</v>
      </c>
      <c r="D216" s="295"/>
      <c r="E216" s="295"/>
      <c r="F216" s="295"/>
      <c r="G216" s="295"/>
      <c r="H216" s="296"/>
      <c r="I216" s="113"/>
      <c r="J216" s="114"/>
      <c r="K216" s="115"/>
      <c r="L216" s="115"/>
      <c r="M216" s="115"/>
      <c r="N216" s="115"/>
      <c r="O216" s="115"/>
      <c r="P216" s="115"/>
      <c r="Q216" s="115"/>
      <c r="R216" s="116">
        <f t="shared" si="25"/>
        <v>0.33333333333333331</v>
      </c>
      <c r="S216" s="116">
        <f t="shared" si="25"/>
        <v>0.35643564356435642</v>
      </c>
      <c r="T216" s="116">
        <f t="shared" si="25"/>
        <v>0.41322314049586778</v>
      </c>
      <c r="U216" s="366" t="s">
        <v>62</v>
      </c>
      <c r="V216" s="367"/>
      <c r="W216" s="532">
        <f>W209/W201</f>
        <v>0.38461538461538464</v>
      </c>
      <c r="X216" s="533"/>
    </row>
    <row r="217" spans="2:24" x14ac:dyDescent="0.3">
      <c r="B217" s="436" t="s">
        <v>7</v>
      </c>
      <c r="C217" s="303" t="s">
        <v>15</v>
      </c>
      <c r="D217" s="304"/>
      <c r="E217" s="304"/>
      <c r="F217" s="304"/>
      <c r="G217" s="304"/>
      <c r="H217" s="305"/>
      <c r="I217" s="117"/>
      <c r="J217" s="118"/>
      <c r="K217" s="119"/>
      <c r="L217" s="119"/>
      <c r="M217" s="119"/>
      <c r="N217" s="119"/>
      <c r="O217" s="119"/>
      <c r="P217" s="119"/>
      <c r="Q217" s="119"/>
      <c r="R217" s="120">
        <v>194</v>
      </c>
      <c r="S217" s="120">
        <v>212</v>
      </c>
      <c r="T217" s="120">
        <v>160</v>
      </c>
      <c r="U217" s="400">
        <f t="shared" ref="U217:U277" si="26">AVERAGE(I217:T217)</f>
        <v>188.66666666666666</v>
      </c>
      <c r="V217" s="401"/>
      <c r="W217" s="400" t="s">
        <v>62</v>
      </c>
      <c r="X217" s="401"/>
    </row>
    <row r="218" spans="2:24" x14ac:dyDescent="0.3">
      <c r="B218" s="437"/>
      <c r="C218" s="395" t="s">
        <v>66</v>
      </c>
      <c r="D218" s="396"/>
      <c r="E218" s="396"/>
      <c r="F218" s="396"/>
      <c r="G218" s="396"/>
      <c r="H218" s="397"/>
      <c r="I218" s="121"/>
      <c r="J218" s="122"/>
      <c r="K218" s="123"/>
      <c r="L218" s="123"/>
      <c r="M218" s="123"/>
      <c r="N218" s="123"/>
      <c r="O218" s="123"/>
      <c r="P218" s="123"/>
      <c r="Q218" s="123"/>
      <c r="R218" s="124">
        <v>56</v>
      </c>
      <c r="S218" s="124">
        <v>276</v>
      </c>
      <c r="T218" s="124">
        <v>379</v>
      </c>
      <c r="U218" s="398">
        <f t="shared" si="26"/>
        <v>237</v>
      </c>
      <c r="V218" s="399"/>
      <c r="W218" s="398">
        <f t="shared" ref="W218:W278" si="27">SUM(I218:T218)</f>
        <v>711</v>
      </c>
      <c r="X218" s="399"/>
    </row>
    <row r="219" spans="2:24" x14ac:dyDescent="0.3">
      <c r="B219" s="437"/>
      <c r="C219" s="458" t="s">
        <v>17</v>
      </c>
      <c r="D219" s="459"/>
      <c r="E219" s="459"/>
      <c r="F219" s="459"/>
      <c r="G219" s="459"/>
      <c r="H219" s="460"/>
      <c r="I219" s="125"/>
      <c r="J219" s="126"/>
      <c r="K219" s="127"/>
      <c r="L219" s="127"/>
      <c r="M219" s="127"/>
      <c r="N219" s="127"/>
      <c r="O219" s="127"/>
      <c r="P219" s="127"/>
      <c r="Q219" s="127"/>
      <c r="R219" s="128">
        <v>0</v>
      </c>
      <c r="S219" s="128">
        <v>22</v>
      </c>
      <c r="T219" s="128">
        <v>35</v>
      </c>
      <c r="U219" s="382">
        <f t="shared" si="26"/>
        <v>19</v>
      </c>
      <c r="V219" s="383"/>
      <c r="W219" s="382">
        <f t="shared" si="27"/>
        <v>57</v>
      </c>
      <c r="X219" s="383"/>
    </row>
    <row r="220" spans="2:24" x14ac:dyDescent="0.3">
      <c r="B220" s="437"/>
      <c r="C220" s="438" t="s">
        <v>18</v>
      </c>
      <c r="D220" s="439"/>
      <c r="E220" s="439"/>
      <c r="F220" s="439"/>
      <c r="G220" s="439"/>
      <c r="H220" s="440"/>
      <c r="I220" s="129"/>
      <c r="J220" s="130"/>
      <c r="K220" s="131"/>
      <c r="L220" s="131"/>
      <c r="M220" s="131"/>
      <c r="N220" s="131"/>
      <c r="O220" s="131"/>
      <c r="P220" s="131"/>
      <c r="Q220" s="131"/>
      <c r="R220" s="132">
        <f t="shared" ref="R220:T220" si="28">SUM(R221:R222)</f>
        <v>0</v>
      </c>
      <c r="S220" s="132">
        <f t="shared" si="28"/>
        <v>57</v>
      </c>
      <c r="T220" s="132">
        <f t="shared" si="28"/>
        <v>68</v>
      </c>
      <c r="U220" s="434">
        <f t="shared" si="26"/>
        <v>41.666666666666664</v>
      </c>
      <c r="V220" s="435"/>
      <c r="W220" s="473">
        <f t="shared" si="27"/>
        <v>125</v>
      </c>
      <c r="X220" s="474"/>
    </row>
    <row r="221" spans="2:24" x14ac:dyDescent="0.3">
      <c r="B221" s="437"/>
      <c r="C221" s="300" t="s">
        <v>24</v>
      </c>
      <c r="D221" s="301"/>
      <c r="E221" s="301"/>
      <c r="F221" s="301"/>
      <c r="G221" s="301"/>
      <c r="H221" s="302"/>
      <c r="I221" s="133"/>
      <c r="J221" s="134"/>
      <c r="K221" s="135"/>
      <c r="L221" s="135"/>
      <c r="M221" s="135"/>
      <c r="N221" s="135"/>
      <c r="O221" s="135"/>
      <c r="P221" s="135"/>
      <c r="Q221" s="135"/>
      <c r="R221" s="136"/>
      <c r="S221" s="136">
        <v>7</v>
      </c>
      <c r="T221" s="136">
        <v>3</v>
      </c>
      <c r="U221" s="309">
        <f t="shared" si="26"/>
        <v>5</v>
      </c>
      <c r="V221" s="310"/>
      <c r="W221" s="309">
        <f t="shared" si="27"/>
        <v>10</v>
      </c>
      <c r="X221" s="310"/>
    </row>
    <row r="222" spans="2:24" x14ac:dyDescent="0.3">
      <c r="B222" s="437"/>
      <c r="C222" s="363" t="s">
        <v>25</v>
      </c>
      <c r="D222" s="364"/>
      <c r="E222" s="364"/>
      <c r="F222" s="364"/>
      <c r="G222" s="364"/>
      <c r="H222" s="365"/>
      <c r="I222" s="137"/>
      <c r="J222" s="138"/>
      <c r="K222" s="139"/>
      <c r="L222" s="139"/>
      <c r="M222" s="139"/>
      <c r="N222" s="139"/>
      <c r="O222" s="139"/>
      <c r="P222" s="139"/>
      <c r="Q222" s="139"/>
      <c r="R222" s="140"/>
      <c r="S222" s="140">
        <v>50</v>
      </c>
      <c r="T222" s="140">
        <v>65</v>
      </c>
      <c r="U222" s="314">
        <f t="shared" si="26"/>
        <v>57.5</v>
      </c>
      <c r="V222" s="315"/>
      <c r="W222" s="314">
        <f t="shared" si="27"/>
        <v>115</v>
      </c>
      <c r="X222" s="315"/>
    </row>
    <row r="223" spans="2:24" x14ac:dyDescent="0.3">
      <c r="B223" s="437"/>
      <c r="C223" s="438" t="s">
        <v>19</v>
      </c>
      <c r="D223" s="439"/>
      <c r="E223" s="439"/>
      <c r="F223" s="439"/>
      <c r="G223" s="439"/>
      <c r="H223" s="440"/>
      <c r="I223" s="49"/>
      <c r="J223" s="142"/>
      <c r="K223" s="51"/>
      <c r="L223" s="51"/>
      <c r="M223" s="51"/>
      <c r="N223" s="51"/>
      <c r="O223" s="51"/>
      <c r="P223" s="51"/>
      <c r="Q223" s="51"/>
      <c r="R223" s="52">
        <f t="shared" ref="R223:T223" si="29">SUM(R224+R258)</f>
        <v>0</v>
      </c>
      <c r="S223" s="52">
        <f t="shared" si="29"/>
        <v>37</v>
      </c>
      <c r="T223" s="52">
        <f t="shared" si="29"/>
        <v>39</v>
      </c>
      <c r="U223" s="473">
        <f t="shared" si="26"/>
        <v>25.333333333333332</v>
      </c>
      <c r="V223" s="474"/>
      <c r="W223" s="473">
        <f t="shared" si="27"/>
        <v>76</v>
      </c>
      <c r="X223" s="474"/>
    </row>
    <row r="224" spans="2:24" x14ac:dyDescent="0.3">
      <c r="B224" s="437"/>
      <c r="C224" s="300" t="s">
        <v>24</v>
      </c>
      <c r="D224" s="301"/>
      <c r="E224" s="301"/>
      <c r="F224" s="301"/>
      <c r="G224" s="301"/>
      <c r="H224" s="302"/>
      <c r="I224" s="49"/>
      <c r="J224" s="142"/>
      <c r="K224" s="51"/>
      <c r="L224" s="51"/>
      <c r="M224" s="51"/>
      <c r="N224" s="51"/>
      <c r="O224" s="51"/>
      <c r="P224" s="51"/>
      <c r="Q224" s="51"/>
      <c r="R224" s="52">
        <f t="shared" ref="R224:T224" si="30">R225+R246+R257</f>
        <v>0</v>
      </c>
      <c r="S224" s="52">
        <f t="shared" si="30"/>
        <v>17</v>
      </c>
      <c r="T224" s="52">
        <f t="shared" si="30"/>
        <v>25</v>
      </c>
      <c r="U224" s="309">
        <f t="shared" si="26"/>
        <v>14</v>
      </c>
      <c r="V224" s="310"/>
      <c r="W224" s="309">
        <f t="shared" si="27"/>
        <v>42</v>
      </c>
      <c r="X224" s="310"/>
    </row>
    <row r="225" spans="2:24" x14ac:dyDescent="0.3">
      <c r="B225" s="437"/>
      <c r="C225" s="300" t="s">
        <v>29</v>
      </c>
      <c r="D225" s="301"/>
      <c r="E225" s="301"/>
      <c r="F225" s="301"/>
      <c r="G225" s="301"/>
      <c r="H225" s="302"/>
      <c r="I225" s="49"/>
      <c r="J225" s="142"/>
      <c r="K225" s="51"/>
      <c r="L225" s="51"/>
      <c r="M225" s="51"/>
      <c r="N225" s="51"/>
      <c r="O225" s="51"/>
      <c r="P225" s="51"/>
      <c r="Q225" s="51"/>
      <c r="R225" s="52">
        <f t="shared" ref="R225:T225" si="31">SUM(R226:R245)</f>
        <v>0</v>
      </c>
      <c r="S225" s="52">
        <f t="shared" si="31"/>
        <v>0</v>
      </c>
      <c r="T225" s="52">
        <f t="shared" si="31"/>
        <v>2</v>
      </c>
      <c r="U225" s="309">
        <f t="shared" si="26"/>
        <v>0.66666666666666663</v>
      </c>
      <c r="V225" s="310"/>
      <c r="W225" s="309">
        <f t="shared" si="27"/>
        <v>2</v>
      </c>
      <c r="X225" s="310"/>
    </row>
    <row r="226" spans="2:24" x14ac:dyDescent="0.3">
      <c r="B226" s="437"/>
      <c r="C226" s="321" t="s">
        <v>67</v>
      </c>
      <c r="D226" s="322"/>
      <c r="E226" s="322"/>
      <c r="F226" s="322"/>
      <c r="G226" s="322"/>
      <c r="H226" s="323"/>
      <c r="I226" s="49"/>
      <c r="J226" s="142"/>
      <c r="K226" s="51"/>
      <c r="L226" s="51"/>
      <c r="M226" s="51"/>
      <c r="N226" s="51"/>
      <c r="O226" s="51"/>
      <c r="P226" s="51"/>
      <c r="Q226" s="51"/>
      <c r="R226" s="52"/>
      <c r="S226" s="52"/>
      <c r="T226" s="52">
        <v>0</v>
      </c>
      <c r="U226" s="309">
        <f t="shared" si="26"/>
        <v>0</v>
      </c>
      <c r="V226" s="310"/>
      <c r="W226" s="309">
        <f t="shared" si="27"/>
        <v>0</v>
      </c>
      <c r="X226" s="310"/>
    </row>
    <row r="227" spans="2:24" x14ac:dyDescent="0.3">
      <c r="B227" s="437"/>
      <c r="C227" s="321" t="s">
        <v>68</v>
      </c>
      <c r="D227" s="322"/>
      <c r="E227" s="322"/>
      <c r="F227" s="322"/>
      <c r="G227" s="322"/>
      <c r="H227" s="323"/>
      <c r="I227" s="49"/>
      <c r="J227" s="142"/>
      <c r="K227" s="51"/>
      <c r="L227" s="51"/>
      <c r="M227" s="51"/>
      <c r="N227" s="51"/>
      <c r="O227" s="51"/>
      <c r="P227" s="51"/>
      <c r="Q227" s="51"/>
      <c r="R227" s="52"/>
      <c r="S227" s="52"/>
      <c r="T227" s="52">
        <v>1</v>
      </c>
      <c r="U227" s="309">
        <f t="shared" si="26"/>
        <v>1</v>
      </c>
      <c r="V227" s="310"/>
      <c r="W227" s="309">
        <f t="shared" si="27"/>
        <v>1</v>
      </c>
      <c r="X227" s="310"/>
    </row>
    <row r="228" spans="2:24" x14ac:dyDescent="0.3">
      <c r="B228" s="437"/>
      <c r="C228" s="321" t="s">
        <v>69</v>
      </c>
      <c r="D228" s="322"/>
      <c r="E228" s="322"/>
      <c r="F228" s="322"/>
      <c r="G228" s="322"/>
      <c r="H228" s="323"/>
      <c r="I228" s="49"/>
      <c r="J228" s="142"/>
      <c r="K228" s="51"/>
      <c r="L228" s="51"/>
      <c r="M228" s="51"/>
      <c r="N228" s="51"/>
      <c r="O228" s="51"/>
      <c r="P228" s="51"/>
      <c r="Q228" s="51"/>
      <c r="R228" s="52"/>
      <c r="S228" s="52"/>
      <c r="T228" s="52">
        <v>0</v>
      </c>
      <c r="U228" s="309">
        <f t="shared" si="26"/>
        <v>0</v>
      </c>
      <c r="V228" s="310"/>
      <c r="W228" s="309">
        <f t="shared" si="27"/>
        <v>0</v>
      </c>
      <c r="X228" s="310"/>
    </row>
    <row r="229" spans="2:24" x14ac:dyDescent="0.3">
      <c r="B229" s="437"/>
      <c r="C229" s="321" t="s">
        <v>70</v>
      </c>
      <c r="D229" s="322"/>
      <c r="E229" s="322"/>
      <c r="F229" s="322"/>
      <c r="G229" s="322"/>
      <c r="H229" s="323"/>
      <c r="I229" s="49"/>
      <c r="J229" s="142"/>
      <c r="K229" s="51"/>
      <c r="L229" s="51"/>
      <c r="M229" s="51"/>
      <c r="N229" s="51"/>
      <c r="O229" s="51"/>
      <c r="P229" s="51"/>
      <c r="Q229" s="51"/>
      <c r="R229" s="52"/>
      <c r="S229" s="52"/>
      <c r="T229" s="52">
        <v>0</v>
      </c>
      <c r="U229" s="309">
        <f t="shared" si="26"/>
        <v>0</v>
      </c>
      <c r="V229" s="310"/>
      <c r="W229" s="309">
        <f t="shared" si="27"/>
        <v>0</v>
      </c>
      <c r="X229" s="310"/>
    </row>
    <row r="230" spans="2:24" x14ac:dyDescent="0.3">
      <c r="B230" s="437"/>
      <c r="C230" s="321" t="s">
        <v>71</v>
      </c>
      <c r="D230" s="322"/>
      <c r="E230" s="322"/>
      <c r="F230" s="322"/>
      <c r="G230" s="322"/>
      <c r="H230" s="323"/>
      <c r="I230" s="49"/>
      <c r="J230" s="142"/>
      <c r="K230" s="51"/>
      <c r="L230" s="51"/>
      <c r="M230" s="51"/>
      <c r="N230" s="51"/>
      <c r="O230" s="51"/>
      <c r="P230" s="51"/>
      <c r="Q230" s="51"/>
      <c r="R230" s="52"/>
      <c r="S230" s="52"/>
      <c r="T230" s="52">
        <v>1</v>
      </c>
      <c r="U230" s="309">
        <f t="shared" si="26"/>
        <v>1</v>
      </c>
      <c r="V230" s="310"/>
      <c r="W230" s="309">
        <f t="shared" si="27"/>
        <v>1</v>
      </c>
      <c r="X230" s="310"/>
    </row>
    <row r="231" spans="2:24" x14ac:dyDescent="0.3">
      <c r="B231" s="437"/>
      <c r="C231" s="321" t="s">
        <v>72</v>
      </c>
      <c r="D231" s="322"/>
      <c r="E231" s="322"/>
      <c r="F231" s="322"/>
      <c r="G231" s="322"/>
      <c r="H231" s="323"/>
      <c r="I231" s="49"/>
      <c r="J231" s="142"/>
      <c r="K231" s="51"/>
      <c r="L231" s="51"/>
      <c r="M231" s="51"/>
      <c r="N231" s="51"/>
      <c r="O231" s="51"/>
      <c r="P231" s="51"/>
      <c r="Q231" s="51"/>
      <c r="R231" s="52"/>
      <c r="S231" s="52"/>
      <c r="T231" s="52">
        <v>0</v>
      </c>
      <c r="U231" s="309">
        <f t="shared" si="26"/>
        <v>0</v>
      </c>
      <c r="V231" s="310"/>
      <c r="W231" s="309">
        <f t="shared" si="27"/>
        <v>0</v>
      </c>
      <c r="X231" s="310"/>
    </row>
    <row r="232" spans="2:24" x14ac:dyDescent="0.3">
      <c r="B232" s="437"/>
      <c r="C232" s="321" t="s">
        <v>73</v>
      </c>
      <c r="D232" s="322"/>
      <c r="E232" s="322"/>
      <c r="F232" s="322"/>
      <c r="G232" s="322"/>
      <c r="H232" s="323"/>
      <c r="I232" s="49"/>
      <c r="J232" s="142"/>
      <c r="K232" s="51"/>
      <c r="L232" s="51"/>
      <c r="M232" s="51"/>
      <c r="N232" s="51"/>
      <c r="O232" s="51"/>
      <c r="P232" s="51"/>
      <c r="Q232" s="51"/>
      <c r="R232" s="52"/>
      <c r="S232" s="52"/>
      <c r="T232" s="52">
        <v>0</v>
      </c>
      <c r="U232" s="309">
        <f t="shared" si="26"/>
        <v>0</v>
      </c>
      <c r="V232" s="310"/>
      <c r="W232" s="309">
        <f t="shared" si="27"/>
        <v>0</v>
      </c>
      <c r="X232" s="310"/>
    </row>
    <row r="233" spans="2:24" x14ac:dyDescent="0.3">
      <c r="B233" s="437"/>
      <c r="C233" s="321" t="s">
        <v>86</v>
      </c>
      <c r="D233" s="322"/>
      <c r="E233" s="322"/>
      <c r="F233" s="322"/>
      <c r="G233" s="322"/>
      <c r="H233" s="323"/>
      <c r="I233" s="49"/>
      <c r="J233" s="142"/>
      <c r="K233" s="51"/>
      <c r="L233" s="51"/>
      <c r="M233" s="51"/>
      <c r="N233" s="51"/>
      <c r="O233" s="51"/>
      <c r="P233" s="51"/>
      <c r="Q233" s="51"/>
      <c r="R233" s="52"/>
      <c r="S233" s="52"/>
      <c r="T233" s="52">
        <v>0</v>
      </c>
      <c r="U233" s="309">
        <f t="shared" si="26"/>
        <v>0</v>
      </c>
      <c r="V233" s="310"/>
      <c r="W233" s="309">
        <f t="shared" si="27"/>
        <v>0</v>
      </c>
      <c r="X233" s="310"/>
    </row>
    <row r="234" spans="2:24" x14ac:dyDescent="0.3">
      <c r="B234" s="437"/>
      <c r="C234" s="321" t="s">
        <v>74</v>
      </c>
      <c r="D234" s="322"/>
      <c r="E234" s="322"/>
      <c r="F234" s="322"/>
      <c r="G234" s="322"/>
      <c r="H234" s="323"/>
      <c r="I234" s="49"/>
      <c r="J234" s="142"/>
      <c r="K234" s="51"/>
      <c r="L234" s="51"/>
      <c r="M234" s="51"/>
      <c r="N234" s="51"/>
      <c r="O234" s="51"/>
      <c r="P234" s="51"/>
      <c r="Q234" s="51"/>
      <c r="R234" s="52"/>
      <c r="S234" s="52"/>
      <c r="T234" s="52">
        <v>0</v>
      </c>
      <c r="U234" s="309">
        <f t="shared" si="26"/>
        <v>0</v>
      </c>
      <c r="V234" s="310"/>
      <c r="W234" s="309">
        <f t="shared" si="27"/>
        <v>0</v>
      </c>
      <c r="X234" s="310"/>
    </row>
    <row r="235" spans="2:24" x14ac:dyDescent="0.3">
      <c r="B235" s="437"/>
      <c r="C235" s="321" t="s">
        <v>75</v>
      </c>
      <c r="D235" s="322"/>
      <c r="E235" s="322"/>
      <c r="F235" s="322"/>
      <c r="G235" s="322"/>
      <c r="H235" s="323"/>
      <c r="I235" s="49"/>
      <c r="J235" s="142"/>
      <c r="K235" s="51"/>
      <c r="L235" s="51"/>
      <c r="M235" s="51"/>
      <c r="N235" s="51"/>
      <c r="O235" s="51"/>
      <c r="P235" s="51"/>
      <c r="Q235" s="51"/>
      <c r="R235" s="52"/>
      <c r="S235" s="52"/>
      <c r="T235" s="52">
        <v>0</v>
      </c>
      <c r="U235" s="309">
        <f t="shared" si="26"/>
        <v>0</v>
      </c>
      <c r="V235" s="310"/>
      <c r="W235" s="309">
        <f t="shared" si="27"/>
        <v>0</v>
      </c>
      <c r="X235" s="310"/>
    </row>
    <row r="236" spans="2:24" x14ac:dyDescent="0.3">
      <c r="B236" s="437"/>
      <c r="C236" s="321" t="s">
        <v>76</v>
      </c>
      <c r="D236" s="322"/>
      <c r="E236" s="322"/>
      <c r="F236" s="322"/>
      <c r="G236" s="322"/>
      <c r="H236" s="323"/>
      <c r="I236" s="49"/>
      <c r="J236" s="142"/>
      <c r="K236" s="51"/>
      <c r="L236" s="51"/>
      <c r="M236" s="51"/>
      <c r="N236" s="51"/>
      <c r="O236" s="51"/>
      <c r="P236" s="51"/>
      <c r="Q236" s="51"/>
      <c r="R236" s="52"/>
      <c r="S236" s="52"/>
      <c r="T236" s="52">
        <v>0</v>
      </c>
      <c r="U236" s="309">
        <f t="shared" si="26"/>
        <v>0</v>
      </c>
      <c r="V236" s="310"/>
      <c r="W236" s="309">
        <f t="shared" si="27"/>
        <v>0</v>
      </c>
      <c r="X236" s="310"/>
    </row>
    <row r="237" spans="2:24" x14ac:dyDescent="0.3">
      <c r="B237" s="437"/>
      <c r="C237" s="321" t="s">
        <v>77</v>
      </c>
      <c r="D237" s="322"/>
      <c r="E237" s="322"/>
      <c r="F237" s="322"/>
      <c r="G237" s="322"/>
      <c r="H237" s="323"/>
      <c r="I237" s="49"/>
      <c r="J237" s="142"/>
      <c r="K237" s="51"/>
      <c r="L237" s="51"/>
      <c r="M237" s="51"/>
      <c r="N237" s="51"/>
      <c r="O237" s="51"/>
      <c r="P237" s="51"/>
      <c r="Q237" s="51"/>
      <c r="R237" s="52"/>
      <c r="S237" s="52"/>
      <c r="T237" s="52">
        <v>0</v>
      </c>
      <c r="U237" s="309">
        <f t="shared" si="26"/>
        <v>0</v>
      </c>
      <c r="V237" s="310"/>
      <c r="W237" s="309">
        <f t="shared" si="27"/>
        <v>0</v>
      </c>
      <c r="X237" s="310"/>
    </row>
    <row r="238" spans="2:24" x14ac:dyDescent="0.3">
      <c r="B238" s="437"/>
      <c r="C238" s="321" t="s">
        <v>78</v>
      </c>
      <c r="D238" s="322"/>
      <c r="E238" s="322"/>
      <c r="F238" s="322"/>
      <c r="G238" s="322"/>
      <c r="H238" s="323"/>
      <c r="I238" s="49"/>
      <c r="J238" s="142"/>
      <c r="K238" s="51"/>
      <c r="L238" s="51"/>
      <c r="M238" s="51"/>
      <c r="N238" s="51"/>
      <c r="O238" s="51"/>
      <c r="P238" s="51"/>
      <c r="Q238" s="51"/>
      <c r="R238" s="52"/>
      <c r="S238" s="52"/>
      <c r="T238" s="52">
        <v>0</v>
      </c>
      <c r="U238" s="309">
        <f t="shared" si="26"/>
        <v>0</v>
      </c>
      <c r="V238" s="310"/>
      <c r="W238" s="309">
        <f t="shared" si="27"/>
        <v>0</v>
      </c>
      <c r="X238" s="310"/>
    </row>
    <row r="239" spans="2:24" x14ac:dyDescent="0.3">
      <c r="B239" s="437"/>
      <c r="C239" s="321" t="s">
        <v>79</v>
      </c>
      <c r="D239" s="322"/>
      <c r="E239" s="322"/>
      <c r="F239" s="322"/>
      <c r="G239" s="322"/>
      <c r="H239" s="323"/>
      <c r="I239" s="49"/>
      <c r="J239" s="142"/>
      <c r="K239" s="51"/>
      <c r="L239" s="51"/>
      <c r="M239" s="51"/>
      <c r="N239" s="51"/>
      <c r="O239" s="51"/>
      <c r="P239" s="51"/>
      <c r="Q239" s="51"/>
      <c r="R239" s="52"/>
      <c r="S239" s="52"/>
      <c r="T239" s="52">
        <v>0</v>
      </c>
      <c r="U239" s="309">
        <f t="shared" si="26"/>
        <v>0</v>
      </c>
      <c r="V239" s="310"/>
      <c r="W239" s="309">
        <f t="shared" si="27"/>
        <v>0</v>
      </c>
      <c r="X239" s="310"/>
    </row>
    <row r="240" spans="2:24" x14ac:dyDescent="0.3">
      <c r="B240" s="437"/>
      <c r="C240" s="321" t="s">
        <v>80</v>
      </c>
      <c r="D240" s="322"/>
      <c r="E240" s="322"/>
      <c r="F240" s="322"/>
      <c r="G240" s="322"/>
      <c r="H240" s="323"/>
      <c r="I240" s="49"/>
      <c r="J240" s="142"/>
      <c r="K240" s="51"/>
      <c r="L240" s="51"/>
      <c r="M240" s="51"/>
      <c r="N240" s="51"/>
      <c r="O240" s="51"/>
      <c r="P240" s="51"/>
      <c r="Q240" s="51"/>
      <c r="R240" s="52"/>
      <c r="S240" s="52"/>
      <c r="T240" s="52">
        <v>0</v>
      </c>
      <c r="U240" s="309">
        <f t="shared" si="26"/>
        <v>0</v>
      </c>
      <c r="V240" s="310"/>
      <c r="W240" s="309">
        <f t="shared" si="27"/>
        <v>0</v>
      </c>
      <c r="X240" s="310"/>
    </row>
    <row r="241" spans="2:24" x14ac:dyDescent="0.3">
      <c r="B241" s="437"/>
      <c r="C241" s="321" t="s">
        <v>81</v>
      </c>
      <c r="D241" s="322"/>
      <c r="E241" s="322"/>
      <c r="F241" s="322"/>
      <c r="G241" s="322"/>
      <c r="H241" s="323"/>
      <c r="I241" s="49"/>
      <c r="J241" s="142"/>
      <c r="K241" s="51"/>
      <c r="L241" s="51"/>
      <c r="M241" s="51"/>
      <c r="N241" s="51"/>
      <c r="O241" s="51"/>
      <c r="P241" s="51"/>
      <c r="Q241" s="51"/>
      <c r="R241" s="52"/>
      <c r="S241" s="52"/>
      <c r="T241" s="52">
        <v>0</v>
      </c>
      <c r="U241" s="309">
        <f t="shared" si="26"/>
        <v>0</v>
      </c>
      <c r="V241" s="310"/>
      <c r="W241" s="309">
        <f t="shared" si="27"/>
        <v>0</v>
      </c>
      <c r="X241" s="310"/>
    </row>
    <row r="242" spans="2:24" x14ac:dyDescent="0.3">
      <c r="B242" s="437"/>
      <c r="C242" s="321" t="s">
        <v>82</v>
      </c>
      <c r="D242" s="322"/>
      <c r="E242" s="322"/>
      <c r="F242" s="322"/>
      <c r="G242" s="322"/>
      <c r="H242" s="323"/>
      <c r="I242" s="49"/>
      <c r="J242" s="142"/>
      <c r="K242" s="51"/>
      <c r="L242" s="51"/>
      <c r="M242" s="51"/>
      <c r="N242" s="51"/>
      <c r="O242" s="51"/>
      <c r="P242" s="51"/>
      <c r="Q242" s="51"/>
      <c r="R242" s="52"/>
      <c r="S242" s="52"/>
      <c r="T242" s="52">
        <v>0</v>
      </c>
      <c r="U242" s="309">
        <f t="shared" si="26"/>
        <v>0</v>
      </c>
      <c r="V242" s="310"/>
      <c r="W242" s="309">
        <f t="shared" si="27"/>
        <v>0</v>
      </c>
      <c r="X242" s="310"/>
    </row>
    <row r="243" spans="2:24" x14ac:dyDescent="0.3">
      <c r="B243" s="437"/>
      <c r="C243" s="321" t="s">
        <v>83</v>
      </c>
      <c r="D243" s="322"/>
      <c r="E243" s="322"/>
      <c r="F243" s="322"/>
      <c r="G243" s="322"/>
      <c r="H243" s="323"/>
      <c r="I243" s="49"/>
      <c r="J243" s="142"/>
      <c r="K243" s="51"/>
      <c r="L243" s="51"/>
      <c r="M243" s="51"/>
      <c r="N243" s="51"/>
      <c r="O243" s="51"/>
      <c r="P243" s="51"/>
      <c r="Q243" s="51"/>
      <c r="R243" s="52"/>
      <c r="S243" s="52"/>
      <c r="T243" s="52">
        <v>0</v>
      </c>
      <c r="U243" s="309">
        <f t="shared" si="26"/>
        <v>0</v>
      </c>
      <c r="V243" s="310"/>
      <c r="W243" s="309">
        <f t="shared" si="27"/>
        <v>0</v>
      </c>
      <c r="X243" s="310"/>
    </row>
    <row r="244" spans="2:24" x14ac:dyDescent="0.3">
      <c r="B244" s="437"/>
      <c r="C244" s="321" t="s">
        <v>84</v>
      </c>
      <c r="D244" s="322"/>
      <c r="E244" s="322"/>
      <c r="F244" s="322"/>
      <c r="G244" s="322"/>
      <c r="H244" s="323"/>
      <c r="I244" s="49"/>
      <c r="J244" s="142"/>
      <c r="K244" s="51"/>
      <c r="L244" s="51"/>
      <c r="M244" s="51"/>
      <c r="N244" s="51"/>
      <c r="O244" s="51"/>
      <c r="P244" s="51"/>
      <c r="Q244" s="51"/>
      <c r="R244" s="52"/>
      <c r="S244" s="52"/>
      <c r="T244" s="52">
        <v>0</v>
      </c>
      <c r="U244" s="309">
        <f t="shared" si="26"/>
        <v>0</v>
      </c>
      <c r="V244" s="310"/>
      <c r="W244" s="309">
        <f t="shared" si="27"/>
        <v>0</v>
      </c>
      <c r="X244" s="310"/>
    </row>
    <row r="245" spans="2:24" x14ac:dyDescent="0.3">
      <c r="B245" s="437"/>
      <c r="C245" s="324" t="s">
        <v>85</v>
      </c>
      <c r="D245" s="325"/>
      <c r="E245" s="325"/>
      <c r="F245" s="325"/>
      <c r="G245" s="325"/>
      <c r="H245" s="326"/>
      <c r="I245" s="125"/>
      <c r="J245" s="207"/>
      <c r="K245" s="127"/>
      <c r="L245" s="127"/>
      <c r="M245" s="127"/>
      <c r="N245" s="127"/>
      <c r="O245" s="127"/>
      <c r="P245" s="127"/>
      <c r="Q245" s="127"/>
      <c r="R245" s="128"/>
      <c r="S245" s="128"/>
      <c r="T245" s="52">
        <v>0</v>
      </c>
      <c r="U245" s="314">
        <f t="shared" si="26"/>
        <v>0</v>
      </c>
      <c r="V245" s="315"/>
      <c r="W245" s="314">
        <f t="shared" si="27"/>
        <v>0</v>
      </c>
      <c r="X245" s="315"/>
    </row>
    <row r="246" spans="2:24" x14ac:dyDescent="0.3">
      <c r="B246" s="437"/>
      <c r="C246" s="538" t="s">
        <v>30</v>
      </c>
      <c r="D246" s="539"/>
      <c r="E246" s="539"/>
      <c r="F246" s="539"/>
      <c r="G246" s="539"/>
      <c r="H246" s="540"/>
      <c r="I246" s="133"/>
      <c r="J246" s="134"/>
      <c r="K246" s="135"/>
      <c r="L246" s="135"/>
      <c r="M246" s="135"/>
      <c r="N246" s="135"/>
      <c r="O246" s="135"/>
      <c r="P246" s="135"/>
      <c r="Q246" s="135"/>
      <c r="R246" s="136">
        <f t="shared" ref="R246:T246" si="32">SUM(R247:R256)</f>
        <v>0</v>
      </c>
      <c r="S246" s="136">
        <f t="shared" si="32"/>
        <v>2</v>
      </c>
      <c r="T246" s="136">
        <f t="shared" si="32"/>
        <v>1</v>
      </c>
      <c r="U246" s="473">
        <f t="shared" si="26"/>
        <v>1</v>
      </c>
      <c r="V246" s="474"/>
      <c r="W246" s="473">
        <f t="shared" si="27"/>
        <v>3</v>
      </c>
      <c r="X246" s="474"/>
    </row>
    <row r="247" spans="2:24" x14ac:dyDescent="0.3">
      <c r="B247" s="437"/>
      <c r="C247" s="321" t="s">
        <v>87</v>
      </c>
      <c r="D247" s="322"/>
      <c r="E247" s="322"/>
      <c r="F247" s="322"/>
      <c r="G247" s="322"/>
      <c r="H247" s="323"/>
      <c r="I247" s="133"/>
      <c r="J247" s="134"/>
      <c r="K247" s="135"/>
      <c r="L247" s="135"/>
      <c r="M247" s="135"/>
      <c r="N247" s="135"/>
      <c r="O247" s="135"/>
      <c r="P247" s="135"/>
      <c r="Q247" s="135"/>
      <c r="R247" s="136"/>
      <c r="S247" s="136"/>
      <c r="T247" s="52">
        <v>0</v>
      </c>
      <c r="U247" s="309">
        <f t="shared" si="26"/>
        <v>0</v>
      </c>
      <c r="V247" s="310"/>
      <c r="W247" s="309">
        <f t="shared" si="27"/>
        <v>0</v>
      </c>
      <c r="X247" s="310"/>
    </row>
    <row r="248" spans="2:24" x14ac:dyDescent="0.3">
      <c r="B248" s="437"/>
      <c r="C248" s="333" t="s">
        <v>31</v>
      </c>
      <c r="D248" s="334"/>
      <c r="E248" s="334"/>
      <c r="F248" s="334"/>
      <c r="G248" s="334"/>
      <c r="H248" s="335"/>
      <c r="I248" s="133"/>
      <c r="J248" s="134"/>
      <c r="K248" s="135"/>
      <c r="L248" s="135"/>
      <c r="M248" s="135"/>
      <c r="N248" s="135"/>
      <c r="O248" s="135"/>
      <c r="P248" s="135"/>
      <c r="Q248" s="135"/>
      <c r="R248" s="136"/>
      <c r="S248" s="136"/>
      <c r="T248" s="52">
        <v>0</v>
      </c>
      <c r="U248" s="309">
        <f t="shared" si="26"/>
        <v>0</v>
      </c>
      <c r="V248" s="310"/>
      <c r="W248" s="309">
        <f t="shared" si="27"/>
        <v>0</v>
      </c>
      <c r="X248" s="310"/>
    </row>
    <row r="249" spans="2:24" x14ac:dyDescent="0.3">
      <c r="B249" s="437"/>
      <c r="C249" s="333" t="s">
        <v>32</v>
      </c>
      <c r="D249" s="334"/>
      <c r="E249" s="334"/>
      <c r="F249" s="334"/>
      <c r="G249" s="334"/>
      <c r="H249" s="335"/>
      <c r="I249" s="133"/>
      <c r="J249" s="134"/>
      <c r="K249" s="135"/>
      <c r="L249" s="135"/>
      <c r="M249" s="135"/>
      <c r="N249" s="135"/>
      <c r="O249" s="135"/>
      <c r="P249" s="135"/>
      <c r="Q249" s="135"/>
      <c r="R249" s="136"/>
      <c r="S249" s="136"/>
      <c r="T249" s="52">
        <v>0</v>
      </c>
      <c r="U249" s="309">
        <f t="shared" si="26"/>
        <v>0</v>
      </c>
      <c r="V249" s="310"/>
      <c r="W249" s="309">
        <f t="shared" si="27"/>
        <v>0</v>
      </c>
      <c r="X249" s="310"/>
    </row>
    <row r="250" spans="2:24" x14ac:dyDescent="0.3">
      <c r="B250" s="437"/>
      <c r="C250" s="321" t="s">
        <v>110</v>
      </c>
      <c r="D250" s="322"/>
      <c r="E250" s="322"/>
      <c r="F250" s="322"/>
      <c r="G250" s="322"/>
      <c r="H250" s="323"/>
      <c r="I250" s="133"/>
      <c r="J250" s="134"/>
      <c r="K250" s="135"/>
      <c r="L250" s="135"/>
      <c r="M250" s="135"/>
      <c r="N250" s="135"/>
      <c r="O250" s="135"/>
      <c r="P250" s="135"/>
      <c r="Q250" s="135"/>
      <c r="R250" s="136"/>
      <c r="S250" s="136">
        <v>1</v>
      </c>
      <c r="T250" s="136">
        <v>1</v>
      </c>
      <c r="U250" s="309">
        <f t="shared" si="26"/>
        <v>1</v>
      </c>
      <c r="V250" s="310"/>
      <c r="W250" s="309">
        <f t="shared" si="27"/>
        <v>2</v>
      </c>
      <c r="X250" s="310"/>
    </row>
    <row r="251" spans="2:24" x14ac:dyDescent="0.3">
      <c r="B251" s="437"/>
      <c r="C251" s="321" t="s">
        <v>111</v>
      </c>
      <c r="D251" s="322"/>
      <c r="E251" s="322"/>
      <c r="F251" s="322"/>
      <c r="G251" s="322"/>
      <c r="H251" s="323"/>
      <c r="I251" s="133"/>
      <c r="J251" s="134"/>
      <c r="K251" s="135"/>
      <c r="L251" s="135"/>
      <c r="M251" s="135"/>
      <c r="N251" s="135"/>
      <c r="O251" s="135"/>
      <c r="P251" s="135"/>
      <c r="Q251" s="135"/>
      <c r="R251" s="136"/>
      <c r="S251" s="136"/>
      <c r="T251" s="52">
        <v>0</v>
      </c>
      <c r="U251" s="309">
        <f t="shared" si="26"/>
        <v>0</v>
      </c>
      <c r="V251" s="310"/>
      <c r="W251" s="309">
        <f t="shared" si="27"/>
        <v>0</v>
      </c>
      <c r="X251" s="310"/>
    </row>
    <row r="252" spans="2:24" x14ac:dyDescent="0.3">
      <c r="B252" s="437"/>
      <c r="C252" s="321" t="s">
        <v>112</v>
      </c>
      <c r="D252" s="322"/>
      <c r="E252" s="322"/>
      <c r="F252" s="322"/>
      <c r="G252" s="322"/>
      <c r="H252" s="323"/>
      <c r="I252" s="133"/>
      <c r="J252" s="134"/>
      <c r="K252" s="135"/>
      <c r="L252" s="135"/>
      <c r="M252" s="135"/>
      <c r="N252" s="135"/>
      <c r="O252" s="135"/>
      <c r="P252" s="135"/>
      <c r="Q252" s="135"/>
      <c r="R252" s="136"/>
      <c r="S252" s="136">
        <v>1</v>
      </c>
      <c r="T252" s="52">
        <v>0</v>
      </c>
      <c r="U252" s="309">
        <f t="shared" si="26"/>
        <v>0.5</v>
      </c>
      <c r="V252" s="310"/>
      <c r="W252" s="309">
        <f t="shared" si="27"/>
        <v>1</v>
      </c>
      <c r="X252" s="310"/>
    </row>
    <row r="253" spans="2:24" x14ac:dyDescent="0.3">
      <c r="B253" s="437"/>
      <c r="C253" s="321" t="s">
        <v>113</v>
      </c>
      <c r="D253" s="322"/>
      <c r="E253" s="322"/>
      <c r="F253" s="322"/>
      <c r="G253" s="322"/>
      <c r="H253" s="323"/>
      <c r="I253" s="133"/>
      <c r="J253" s="134"/>
      <c r="K253" s="135"/>
      <c r="L253" s="135"/>
      <c r="M253" s="135"/>
      <c r="N253" s="135"/>
      <c r="O253" s="135"/>
      <c r="P253" s="135"/>
      <c r="Q253" s="135"/>
      <c r="R253" s="136"/>
      <c r="S253" s="136"/>
      <c r="T253" s="52">
        <v>0</v>
      </c>
      <c r="U253" s="309">
        <f t="shared" si="26"/>
        <v>0</v>
      </c>
      <c r="V253" s="310"/>
      <c r="W253" s="309">
        <f t="shared" si="27"/>
        <v>0</v>
      </c>
      <c r="X253" s="310"/>
    </row>
    <row r="254" spans="2:24" x14ac:dyDescent="0.3">
      <c r="B254" s="437"/>
      <c r="C254" s="321" t="s">
        <v>114</v>
      </c>
      <c r="D254" s="322"/>
      <c r="E254" s="322"/>
      <c r="F254" s="322"/>
      <c r="G254" s="322"/>
      <c r="H254" s="323"/>
      <c r="I254" s="133"/>
      <c r="J254" s="134"/>
      <c r="K254" s="135"/>
      <c r="L254" s="135"/>
      <c r="M254" s="135"/>
      <c r="N254" s="135"/>
      <c r="O254" s="135"/>
      <c r="P254" s="135"/>
      <c r="Q254" s="135"/>
      <c r="R254" s="136"/>
      <c r="S254" s="136"/>
      <c r="T254" s="52">
        <v>0</v>
      </c>
      <c r="U254" s="309">
        <f t="shared" si="26"/>
        <v>0</v>
      </c>
      <c r="V254" s="310"/>
      <c r="W254" s="309">
        <f t="shared" si="27"/>
        <v>0</v>
      </c>
      <c r="X254" s="310"/>
    </row>
    <row r="255" spans="2:24" x14ac:dyDescent="0.3">
      <c r="B255" s="437"/>
      <c r="C255" s="321" t="s">
        <v>115</v>
      </c>
      <c r="D255" s="322"/>
      <c r="E255" s="322"/>
      <c r="F255" s="322"/>
      <c r="G255" s="322"/>
      <c r="H255" s="323"/>
      <c r="I255" s="133"/>
      <c r="J255" s="134"/>
      <c r="K255" s="135"/>
      <c r="L255" s="135"/>
      <c r="M255" s="135"/>
      <c r="N255" s="135"/>
      <c r="O255" s="135"/>
      <c r="P255" s="135"/>
      <c r="Q255" s="135"/>
      <c r="R255" s="136"/>
      <c r="S255" s="136"/>
      <c r="T255" s="52">
        <v>0</v>
      </c>
      <c r="U255" s="309">
        <f t="shared" si="26"/>
        <v>0</v>
      </c>
      <c r="V255" s="310"/>
      <c r="W255" s="309">
        <f t="shared" si="27"/>
        <v>0</v>
      </c>
      <c r="X255" s="310"/>
    </row>
    <row r="256" spans="2:24" x14ac:dyDescent="0.3">
      <c r="B256" s="437"/>
      <c r="C256" s="324" t="s">
        <v>88</v>
      </c>
      <c r="D256" s="325"/>
      <c r="E256" s="325"/>
      <c r="F256" s="325"/>
      <c r="G256" s="325"/>
      <c r="H256" s="326"/>
      <c r="I256" s="137"/>
      <c r="J256" s="138"/>
      <c r="K256" s="139"/>
      <c r="L256" s="139"/>
      <c r="M256" s="139"/>
      <c r="N256" s="139"/>
      <c r="O256" s="139"/>
      <c r="P256" s="139"/>
      <c r="Q256" s="139"/>
      <c r="R256" s="140"/>
      <c r="S256" s="140"/>
      <c r="T256" s="52">
        <v>0</v>
      </c>
      <c r="U256" s="314">
        <f t="shared" si="26"/>
        <v>0</v>
      </c>
      <c r="V256" s="315"/>
      <c r="W256" s="314">
        <f t="shared" si="27"/>
        <v>0</v>
      </c>
      <c r="X256" s="315"/>
    </row>
    <row r="257" spans="2:24" x14ac:dyDescent="0.3">
      <c r="B257" s="437"/>
      <c r="C257" s="538" t="s">
        <v>34</v>
      </c>
      <c r="D257" s="539"/>
      <c r="E257" s="539"/>
      <c r="F257" s="539"/>
      <c r="G257" s="539"/>
      <c r="H257" s="540"/>
      <c r="I257" s="133"/>
      <c r="J257" s="134"/>
      <c r="K257" s="135"/>
      <c r="L257" s="135"/>
      <c r="M257" s="135"/>
      <c r="N257" s="135"/>
      <c r="O257" s="135"/>
      <c r="P257" s="135"/>
      <c r="Q257" s="135"/>
      <c r="R257" s="136"/>
      <c r="S257" s="136">
        <v>15</v>
      </c>
      <c r="T257" s="136">
        <v>22</v>
      </c>
      <c r="U257" s="473">
        <f t="shared" si="26"/>
        <v>18.5</v>
      </c>
      <c r="V257" s="474"/>
      <c r="W257" s="473">
        <f t="shared" si="27"/>
        <v>37</v>
      </c>
      <c r="X257" s="474"/>
    </row>
    <row r="258" spans="2:24" x14ac:dyDescent="0.3">
      <c r="B258" s="437"/>
      <c r="C258" s="300" t="s">
        <v>25</v>
      </c>
      <c r="D258" s="301"/>
      <c r="E258" s="301"/>
      <c r="F258" s="301"/>
      <c r="G258" s="301"/>
      <c r="H258" s="302"/>
      <c r="I258" s="49"/>
      <c r="J258" s="142"/>
      <c r="K258" s="51"/>
      <c r="L258" s="51"/>
      <c r="M258" s="51"/>
      <c r="N258" s="51"/>
      <c r="O258" s="51"/>
      <c r="P258" s="51"/>
      <c r="Q258" s="51"/>
      <c r="R258" s="52">
        <f t="shared" ref="R258:T258" si="33">R259+R280+R288</f>
        <v>0</v>
      </c>
      <c r="S258" s="52">
        <f t="shared" si="33"/>
        <v>20</v>
      </c>
      <c r="T258" s="52">
        <f t="shared" si="33"/>
        <v>14</v>
      </c>
      <c r="U258" s="309">
        <f t="shared" si="26"/>
        <v>11.333333333333334</v>
      </c>
      <c r="V258" s="310"/>
      <c r="W258" s="309">
        <f t="shared" si="27"/>
        <v>34</v>
      </c>
      <c r="X258" s="310"/>
    </row>
    <row r="259" spans="2:24" x14ac:dyDescent="0.3">
      <c r="B259" s="437"/>
      <c r="C259" s="300" t="s">
        <v>29</v>
      </c>
      <c r="D259" s="301"/>
      <c r="E259" s="301"/>
      <c r="F259" s="301"/>
      <c r="G259" s="301"/>
      <c r="H259" s="302"/>
      <c r="I259" s="49"/>
      <c r="J259" s="142"/>
      <c r="K259" s="51"/>
      <c r="L259" s="51"/>
      <c r="M259" s="51"/>
      <c r="N259" s="51"/>
      <c r="O259" s="51"/>
      <c r="P259" s="51"/>
      <c r="Q259" s="51"/>
      <c r="R259" s="52">
        <f t="shared" ref="R259:T259" si="34">SUM(R260:R279)</f>
        <v>0</v>
      </c>
      <c r="S259" s="52">
        <f>SUM(S260:S279)</f>
        <v>15</v>
      </c>
      <c r="T259" s="52">
        <f t="shared" si="34"/>
        <v>0</v>
      </c>
      <c r="U259" s="309">
        <f t="shared" si="26"/>
        <v>5</v>
      </c>
      <c r="V259" s="310"/>
      <c r="W259" s="309">
        <f t="shared" si="27"/>
        <v>15</v>
      </c>
      <c r="X259" s="310"/>
    </row>
    <row r="260" spans="2:24" x14ac:dyDescent="0.3">
      <c r="B260" s="437"/>
      <c r="C260" s="321" t="s">
        <v>67</v>
      </c>
      <c r="D260" s="322"/>
      <c r="E260" s="322"/>
      <c r="F260" s="322"/>
      <c r="G260" s="322"/>
      <c r="H260" s="323"/>
      <c r="I260" s="49"/>
      <c r="J260" s="142"/>
      <c r="K260" s="51"/>
      <c r="L260" s="51"/>
      <c r="M260" s="51"/>
      <c r="N260" s="51"/>
      <c r="O260" s="51"/>
      <c r="P260" s="51"/>
      <c r="Q260" s="51"/>
      <c r="R260" s="52"/>
      <c r="S260" s="52">
        <v>2</v>
      </c>
      <c r="T260" s="52">
        <v>0</v>
      </c>
      <c r="U260" s="309">
        <f t="shared" si="26"/>
        <v>1</v>
      </c>
      <c r="V260" s="310"/>
      <c r="W260" s="309">
        <f t="shared" si="27"/>
        <v>2</v>
      </c>
      <c r="X260" s="310"/>
    </row>
    <row r="261" spans="2:24" x14ac:dyDescent="0.3">
      <c r="B261" s="437"/>
      <c r="C261" s="321" t="s">
        <v>282</v>
      </c>
      <c r="D261" s="322"/>
      <c r="E261" s="322"/>
      <c r="F261" s="322"/>
      <c r="G261" s="322"/>
      <c r="H261" s="323"/>
      <c r="I261" s="49"/>
      <c r="J261" s="142"/>
      <c r="K261" s="51"/>
      <c r="L261" s="51"/>
      <c r="M261" s="51"/>
      <c r="N261" s="51"/>
      <c r="O261" s="51"/>
      <c r="P261" s="51"/>
      <c r="Q261" s="51"/>
      <c r="R261" s="52"/>
      <c r="S261" s="52">
        <v>3</v>
      </c>
      <c r="T261" s="52">
        <v>0</v>
      </c>
      <c r="U261" s="309">
        <f t="shared" si="26"/>
        <v>1.5</v>
      </c>
      <c r="V261" s="310"/>
      <c r="W261" s="309">
        <f t="shared" si="27"/>
        <v>3</v>
      </c>
      <c r="X261" s="310"/>
    </row>
    <row r="262" spans="2:24" x14ac:dyDescent="0.3">
      <c r="B262" s="437"/>
      <c r="C262" s="321" t="s">
        <v>89</v>
      </c>
      <c r="D262" s="322"/>
      <c r="E262" s="322"/>
      <c r="F262" s="322"/>
      <c r="G262" s="322"/>
      <c r="H262" s="323"/>
      <c r="I262" s="49"/>
      <c r="J262" s="142"/>
      <c r="K262" s="51"/>
      <c r="L262" s="51"/>
      <c r="M262" s="51"/>
      <c r="N262" s="51"/>
      <c r="O262" s="51"/>
      <c r="P262" s="51"/>
      <c r="Q262" s="51"/>
      <c r="R262" s="52"/>
      <c r="S262" s="52">
        <v>4</v>
      </c>
      <c r="T262" s="52">
        <v>0</v>
      </c>
      <c r="U262" s="309">
        <f t="shared" si="26"/>
        <v>2</v>
      </c>
      <c r="V262" s="310"/>
      <c r="W262" s="309">
        <f t="shared" si="27"/>
        <v>4</v>
      </c>
      <c r="X262" s="310"/>
    </row>
    <row r="263" spans="2:24" x14ac:dyDescent="0.3">
      <c r="B263" s="437"/>
      <c r="C263" s="321" t="s">
        <v>85</v>
      </c>
      <c r="D263" s="322"/>
      <c r="E263" s="322"/>
      <c r="F263" s="322"/>
      <c r="G263" s="322"/>
      <c r="H263" s="323"/>
      <c r="I263" s="49"/>
      <c r="J263" s="142"/>
      <c r="K263" s="51"/>
      <c r="L263" s="51"/>
      <c r="M263" s="51"/>
      <c r="N263" s="51"/>
      <c r="O263" s="51"/>
      <c r="P263" s="51"/>
      <c r="Q263" s="51"/>
      <c r="R263" s="52"/>
      <c r="S263" s="52">
        <v>3</v>
      </c>
      <c r="T263" s="52">
        <v>0</v>
      </c>
      <c r="U263" s="309">
        <f t="shared" si="26"/>
        <v>1.5</v>
      </c>
      <c r="V263" s="310"/>
      <c r="W263" s="309">
        <f t="shared" si="27"/>
        <v>3</v>
      </c>
      <c r="X263" s="310"/>
    </row>
    <row r="264" spans="2:24" x14ac:dyDescent="0.3">
      <c r="B264" s="437"/>
      <c r="C264" s="321" t="s">
        <v>90</v>
      </c>
      <c r="D264" s="322"/>
      <c r="E264" s="322"/>
      <c r="F264" s="322"/>
      <c r="G264" s="322"/>
      <c r="H264" s="323"/>
      <c r="I264" s="49"/>
      <c r="J264" s="142"/>
      <c r="K264" s="51"/>
      <c r="L264" s="51"/>
      <c r="M264" s="51"/>
      <c r="N264" s="51"/>
      <c r="O264" s="51"/>
      <c r="P264" s="51"/>
      <c r="Q264" s="51"/>
      <c r="R264" s="52"/>
      <c r="S264" s="52">
        <v>1</v>
      </c>
      <c r="T264" s="52">
        <v>0</v>
      </c>
      <c r="U264" s="309">
        <f t="shared" si="26"/>
        <v>0.5</v>
      </c>
      <c r="V264" s="310"/>
      <c r="W264" s="309">
        <f t="shared" si="27"/>
        <v>1</v>
      </c>
      <c r="X264" s="310"/>
    </row>
    <row r="265" spans="2:24" x14ac:dyDescent="0.3">
      <c r="B265" s="437"/>
      <c r="C265" s="321" t="s">
        <v>91</v>
      </c>
      <c r="D265" s="322"/>
      <c r="E265" s="322"/>
      <c r="F265" s="322"/>
      <c r="G265" s="322"/>
      <c r="H265" s="323"/>
      <c r="I265" s="49"/>
      <c r="J265" s="142"/>
      <c r="K265" s="51"/>
      <c r="L265" s="51"/>
      <c r="M265" s="51"/>
      <c r="N265" s="51"/>
      <c r="O265" s="51"/>
      <c r="P265" s="51"/>
      <c r="Q265" s="51"/>
      <c r="R265" s="52"/>
      <c r="S265" s="52"/>
      <c r="T265" s="52">
        <v>0</v>
      </c>
      <c r="U265" s="309">
        <f t="shared" si="26"/>
        <v>0</v>
      </c>
      <c r="V265" s="310"/>
      <c r="W265" s="309">
        <f t="shared" si="27"/>
        <v>0</v>
      </c>
      <c r="X265" s="310"/>
    </row>
    <row r="266" spans="2:24" x14ac:dyDescent="0.3">
      <c r="B266" s="437"/>
      <c r="C266" s="321" t="s">
        <v>92</v>
      </c>
      <c r="D266" s="322"/>
      <c r="E266" s="322"/>
      <c r="F266" s="322"/>
      <c r="G266" s="322"/>
      <c r="H266" s="323"/>
      <c r="I266" s="49"/>
      <c r="J266" s="142"/>
      <c r="K266" s="51"/>
      <c r="L266" s="51"/>
      <c r="M266" s="51"/>
      <c r="N266" s="51"/>
      <c r="O266" s="51"/>
      <c r="P266" s="51"/>
      <c r="Q266" s="51"/>
      <c r="R266" s="52"/>
      <c r="S266" s="52">
        <v>2</v>
      </c>
      <c r="T266" s="52">
        <v>0</v>
      </c>
      <c r="U266" s="309">
        <f t="shared" si="26"/>
        <v>1</v>
      </c>
      <c r="V266" s="310"/>
      <c r="W266" s="309">
        <f t="shared" si="27"/>
        <v>2</v>
      </c>
      <c r="X266" s="310"/>
    </row>
    <row r="267" spans="2:24" x14ac:dyDescent="0.3">
      <c r="B267" s="437"/>
      <c r="C267" s="321" t="s">
        <v>93</v>
      </c>
      <c r="D267" s="322"/>
      <c r="E267" s="322"/>
      <c r="F267" s="322"/>
      <c r="G267" s="322"/>
      <c r="H267" s="323"/>
      <c r="I267" s="49"/>
      <c r="J267" s="142"/>
      <c r="K267" s="51"/>
      <c r="L267" s="51"/>
      <c r="M267" s="51"/>
      <c r="N267" s="51"/>
      <c r="O267" s="51"/>
      <c r="P267" s="51"/>
      <c r="Q267" s="51"/>
      <c r="R267" s="52"/>
      <c r="S267" s="52"/>
      <c r="T267" s="52">
        <v>0</v>
      </c>
      <c r="U267" s="309">
        <f t="shared" si="26"/>
        <v>0</v>
      </c>
      <c r="V267" s="310"/>
      <c r="W267" s="309">
        <f t="shared" si="27"/>
        <v>0</v>
      </c>
      <c r="X267" s="310"/>
    </row>
    <row r="268" spans="2:24" x14ac:dyDescent="0.3">
      <c r="B268" s="437"/>
      <c r="C268" s="321" t="s">
        <v>94</v>
      </c>
      <c r="D268" s="322"/>
      <c r="E268" s="322"/>
      <c r="F268" s="322"/>
      <c r="G268" s="322"/>
      <c r="H268" s="323"/>
      <c r="I268" s="49"/>
      <c r="J268" s="142"/>
      <c r="K268" s="51"/>
      <c r="L268" s="51"/>
      <c r="M268" s="51"/>
      <c r="N268" s="51"/>
      <c r="O268" s="51"/>
      <c r="P268" s="51"/>
      <c r="Q268" s="51"/>
      <c r="R268" s="52"/>
      <c r="S268" s="52"/>
      <c r="T268" s="52">
        <v>0</v>
      </c>
      <c r="U268" s="309">
        <f t="shared" si="26"/>
        <v>0</v>
      </c>
      <c r="V268" s="310"/>
      <c r="W268" s="309">
        <f t="shared" si="27"/>
        <v>0</v>
      </c>
      <c r="X268" s="310"/>
    </row>
    <row r="269" spans="2:24" x14ac:dyDescent="0.3">
      <c r="B269" s="437"/>
      <c r="C269" s="321" t="s">
        <v>283</v>
      </c>
      <c r="D269" s="322"/>
      <c r="E269" s="322"/>
      <c r="F269" s="322"/>
      <c r="G269" s="322"/>
      <c r="H269" s="323"/>
      <c r="I269" s="49"/>
      <c r="J269" s="142"/>
      <c r="K269" s="51"/>
      <c r="L269" s="51"/>
      <c r="M269" s="51"/>
      <c r="N269" s="51"/>
      <c r="O269" s="51"/>
      <c r="P269" s="51"/>
      <c r="Q269" s="51"/>
      <c r="R269" s="52"/>
      <c r="S269" s="52"/>
      <c r="T269" s="52">
        <v>0</v>
      </c>
      <c r="U269" s="309">
        <f t="shared" si="26"/>
        <v>0</v>
      </c>
      <c r="V269" s="310"/>
      <c r="W269" s="309">
        <f t="shared" si="27"/>
        <v>0</v>
      </c>
      <c r="X269" s="310"/>
    </row>
    <row r="270" spans="2:24" x14ac:dyDescent="0.3">
      <c r="B270" s="437"/>
      <c r="C270" s="321" t="s">
        <v>284</v>
      </c>
      <c r="D270" s="322"/>
      <c r="E270" s="322"/>
      <c r="F270" s="322"/>
      <c r="G270" s="322"/>
      <c r="H270" s="323"/>
      <c r="I270" s="49"/>
      <c r="J270" s="142"/>
      <c r="K270" s="51"/>
      <c r="L270" s="51"/>
      <c r="M270" s="51"/>
      <c r="N270" s="51"/>
      <c r="O270" s="51"/>
      <c r="P270" s="51"/>
      <c r="Q270" s="51"/>
      <c r="R270" s="52"/>
      <c r="S270" s="52"/>
      <c r="T270" s="52">
        <v>0</v>
      </c>
      <c r="U270" s="309">
        <f t="shared" si="26"/>
        <v>0</v>
      </c>
      <c r="V270" s="310"/>
      <c r="W270" s="309">
        <f t="shared" si="27"/>
        <v>0</v>
      </c>
      <c r="X270" s="310"/>
    </row>
    <row r="271" spans="2:24" x14ac:dyDescent="0.3">
      <c r="B271" s="437"/>
      <c r="C271" s="321" t="s">
        <v>81</v>
      </c>
      <c r="D271" s="322"/>
      <c r="E271" s="322"/>
      <c r="F271" s="322"/>
      <c r="G271" s="322"/>
      <c r="H271" s="323"/>
      <c r="I271" s="49"/>
      <c r="J271" s="142"/>
      <c r="K271" s="51"/>
      <c r="L271" s="51"/>
      <c r="M271" s="51"/>
      <c r="N271" s="51"/>
      <c r="O271" s="51"/>
      <c r="P271" s="51"/>
      <c r="Q271" s="51"/>
      <c r="R271" s="52"/>
      <c r="S271" s="52"/>
      <c r="T271" s="52">
        <v>0</v>
      </c>
      <c r="U271" s="309">
        <f t="shared" si="26"/>
        <v>0</v>
      </c>
      <c r="V271" s="310"/>
      <c r="W271" s="309">
        <f t="shared" si="27"/>
        <v>0</v>
      </c>
      <c r="X271" s="310"/>
    </row>
    <row r="272" spans="2:24" x14ac:dyDescent="0.3">
      <c r="B272" s="437"/>
      <c r="C272" s="321" t="s">
        <v>95</v>
      </c>
      <c r="D272" s="322"/>
      <c r="E272" s="322"/>
      <c r="F272" s="322"/>
      <c r="G272" s="322"/>
      <c r="H272" s="323"/>
      <c r="I272" s="49"/>
      <c r="J272" s="142"/>
      <c r="K272" s="51"/>
      <c r="L272" s="51"/>
      <c r="M272" s="51"/>
      <c r="N272" s="51"/>
      <c r="O272" s="51"/>
      <c r="P272" s="51"/>
      <c r="Q272" s="51"/>
      <c r="R272" s="52"/>
      <c r="S272" s="52"/>
      <c r="T272" s="52">
        <v>0</v>
      </c>
      <c r="U272" s="309">
        <f t="shared" si="26"/>
        <v>0</v>
      </c>
      <c r="V272" s="310"/>
      <c r="W272" s="309">
        <f t="shared" si="27"/>
        <v>0</v>
      </c>
      <c r="X272" s="310"/>
    </row>
    <row r="273" spans="2:24" x14ac:dyDescent="0.3">
      <c r="B273" s="437"/>
      <c r="C273" s="321" t="s">
        <v>83</v>
      </c>
      <c r="D273" s="322"/>
      <c r="E273" s="322"/>
      <c r="F273" s="322"/>
      <c r="G273" s="322"/>
      <c r="H273" s="323"/>
      <c r="I273" s="49"/>
      <c r="J273" s="142"/>
      <c r="K273" s="51"/>
      <c r="L273" s="51"/>
      <c r="M273" s="51"/>
      <c r="N273" s="51"/>
      <c r="O273" s="51"/>
      <c r="P273" s="51"/>
      <c r="Q273" s="51"/>
      <c r="R273" s="52"/>
      <c r="S273" s="52"/>
      <c r="T273" s="52">
        <v>0</v>
      </c>
      <c r="U273" s="309">
        <f t="shared" si="26"/>
        <v>0</v>
      </c>
      <c r="V273" s="310"/>
      <c r="W273" s="309">
        <f t="shared" si="27"/>
        <v>0</v>
      </c>
      <c r="X273" s="310"/>
    </row>
    <row r="274" spans="2:24" x14ac:dyDescent="0.3">
      <c r="B274" s="437"/>
      <c r="C274" s="321" t="s">
        <v>96</v>
      </c>
      <c r="D274" s="322"/>
      <c r="E274" s="322"/>
      <c r="F274" s="322"/>
      <c r="G274" s="322"/>
      <c r="H274" s="323"/>
      <c r="I274" s="49"/>
      <c r="J274" s="142"/>
      <c r="K274" s="51"/>
      <c r="L274" s="51"/>
      <c r="M274" s="51"/>
      <c r="N274" s="51"/>
      <c r="O274" s="51"/>
      <c r="P274" s="51"/>
      <c r="Q274" s="51"/>
      <c r="R274" s="52"/>
      <c r="S274" s="52"/>
      <c r="T274" s="52">
        <v>0</v>
      </c>
      <c r="U274" s="309">
        <f t="shared" si="26"/>
        <v>0</v>
      </c>
      <c r="V274" s="310"/>
      <c r="W274" s="309">
        <f t="shared" si="27"/>
        <v>0</v>
      </c>
      <c r="X274" s="310"/>
    </row>
    <row r="275" spans="2:24" x14ac:dyDescent="0.3">
      <c r="B275" s="437"/>
      <c r="C275" s="321" t="s">
        <v>97</v>
      </c>
      <c r="D275" s="322"/>
      <c r="E275" s="322"/>
      <c r="F275" s="322"/>
      <c r="G275" s="322"/>
      <c r="H275" s="323"/>
      <c r="I275" s="49"/>
      <c r="J275" s="142"/>
      <c r="K275" s="51"/>
      <c r="L275" s="51"/>
      <c r="M275" s="51"/>
      <c r="N275" s="51"/>
      <c r="O275" s="51"/>
      <c r="P275" s="51"/>
      <c r="Q275" s="51"/>
      <c r="R275" s="52"/>
      <c r="S275" s="52"/>
      <c r="T275" s="52">
        <v>0</v>
      </c>
      <c r="U275" s="309">
        <f t="shared" si="26"/>
        <v>0</v>
      </c>
      <c r="V275" s="310"/>
      <c r="W275" s="309">
        <f t="shared" si="27"/>
        <v>0</v>
      </c>
      <c r="X275" s="310"/>
    </row>
    <row r="276" spans="2:24" x14ac:dyDescent="0.3">
      <c r="B276" s="437"/>
      <c r="C276" s="321" t="s">
        <v>285</v>
      </c>
      <c r="D276" s="322"/>
      <c r="E276" s="322"/>
      <c r="F276" s="322"/>
      <c r="G276" s="322"/>
      <c r="H276" s="323"/>
      <c r="I276" s="49"/>
      <c r="J276" s="142"/>
      <c r="K276" s="51"/>
      <c r="L276" s="51"/>
      <c r="M276" s="51"/>
      <c r="N276" s="51"/>
      <c r="O276" s="51"/>
      <c r="P276" s="51"/>
      <c r="Q276" s="51"/>
      <c r="R276" s="52"/>
      <c r="S276" s="52"/>
      <c r="T276" s="52">
        <v>0</v>
      </c>
      <c r="U276" s="309">
        <f t="shared" si="26"/>
        <v>0</v>
      </c>
      <c r="V276" s="310"/>
      <c r="W276" s="309">
        <f t="shared" si="27"/>
        <v>0</v>
      </c>
      <c r="X276" s="310"/>
    </row>
    <row r="277" spans="2:24" x14ac:dyDescent="0.3">
      <c r="B277" s="437"/>
      <c r="C277" s="321" t="s">
        <v>286</v>
      </c>
      <c r="D277" s="322"/>
      <c r="E277" s="322"/>
      <c r="F277" s="322"/>
      <c r="G277" s="322"/>
      <c r="H277" s="323"/>
      <c r="I277" s="49"/>
      <c r="J277" s="142"/>
      <c r="K277" s="51"/>
      <c r="L277" s="51"/>
      <c r="M277" s="51"/>
      <c r="N277" s="51"/>
      <c r="O277" s="51"/>
      <c r="P277" s="51"/>
      <c r="Q277" s="51"/>
      <c r="R277" s="52"/>
      <c r="S277" s="52"/>
      <c r="T277" s="52">
        <v>0</v>
      </c>
      <c r="U277" s="309">
        <f t="shared" si="26"/>
        <v>0</v>
      </c>
      <c r="V277" s="310"/>
      <c r="W277" s="309">
        <f t="shared" si="27"/>
        <v>0</v>
      </c>
      <c r="X277" s="310"/>
    </row>
    <row r="278" spans="2:24" x14ac:dyDescent="0.3">
      <c r="B278" s="437"/>
      <c r="C278" s="321" t="s">
        <v>86</v>
      </c>
      <c r="D278" s="322"/>
      <c r="E278" s="322"/>
      <c r="F278" s="322"/>
      <c r="G278" s="322"/>
      <c r="H278" s="323"/>
      <c r="I278" s="49"/>
      <c r="J278" s="142"/>
      <c r="K278" s="51"/>
      <c r="L278" s="51"/>
      <c r="M278" s="51"/>
      <c r="N278" s="51"/>
      <c r="O278" s="51"/>
      <c r="P278" s="51"/>
      <c r="Q278" s="51"/>
      <c r="R278" s="52"/>
      <c r="S278" s="52"/>
      <c r="T278" s="52">
        <v>0</v>
      </c>
      <c r="U278" s="309">
        <f t="shared" ref="U278:U291" si="35">AVERAGE(I278:T278)</f>
        <v>0</v>
      </c>
      <c r="V278" s="310"/>
      <c r="W278" s="309">
        <f t="shared" si="27"/>
        <v>0</v>
      </c>
      <c r="X278" s="310"/>
    </row>
    <row r="279" spans="2:24" ht="16.899999999999999" customHeight="1" x14ac:dyDescent="0.3">
      <c r="B279" s="437"/>
      <c r="C279" s="324" t="s">
        <v>73</v>
      </c>
      <c r="D279" s="325"/>
      <c r="E279" s="325"/>
      <c r="F279" s="325"/>
      <c r="G279" s="325"/>
      <c r="H279" s="326"/>
      <c r="I279" s="125"/>
      <c r="J279" s="207"/>
      <c r="K279" s="127"/>
      <c r="L279" s="127"/>
      <c r="M279" s="127"/>
      <c r="N279" s="127"/>
      <c r="O279" s="127"/>
      <c r="P279" s="127"/>
      <c r="Q279" s="127"/>
      <c r="R279" s="128"/>
      <c r="S279" s="128"/>
      <c r="T279" s="52">
        <v>0</v>
      </c>
      <c r="U279" s="314">
        <f t="shared" si="35"/>
        <v>0</v>
      </c>
      <c r="V279" s="315"/>
      <c r="W279" s="314">
        <f t="shared" ref="W279:W291" si="36">SUM(I279:T279)</f>
        <v>0</v>
      </c>
      <c r="X279" s="315"/>
    </row>
    <row r="280" spans="2:24" x14ac:dyDescent="0.3">
      <c r="B280" s="437"/>
      <c r="C280" s="538" t="s">
        <v>30</v>
      </c>
      <c r="D280" s="539"/>
      <c r="E280" s="539"/>
      <c r="F280" s="539"/>
      <c r="G280" s="539"/>
      <c r="H280" s="540"/>
      <c r="I280" s="133"/>
      <c r="J280" s="134"/>
      <c r="K280" s="135"/>
      <c r="L280" s="135"/>
      <c r="M280" s="135"/>
      <c r="N280" s="135"/>
      <c r="O280" s="135"/>
      <c r="P280" s="135"/>
      <c r="Q280" s="135"/>
      <c r="R280" s="136">
        <f t="shared" ref="R280:T280" si="37">SUM(R281:R287)</f>
        <v>0</v>
      </c>
      <c r="S280" s="136">
        <f t="shared" si="37"/>
        <v>1</v>
      </c>
      <c r="T280" s="136">
        <f t="shared" si="37"/>
        <v>6</v>
      </c>
      <c r="U280" s="473">
        <f t="shared" si="35"/>
        <v>2.3333333333333335</v>
      </c>
      <c r="V280" s="474"/>
      <c r="W280" s="473">
        <f t="shared" si="36"/>
        <v>7</v>
      </c>
      <c r="X280" s="474"/>
    </row>
    <row r="281" spans="2:24" x14ac:dyDescent="0.3">
      <c r="B281" s="437"/>
      <c r="C281" s="321" t="s">
        <v>87</v>
      </c>
      <c r="D281" s="322"/>
      <c r="E281" s="322"/>
      <c r="F281" s="322"/>
      <c r="G281" s="322"/>
      <c r="H281" s="323"/>
      <c r="I281" s="133"/>
      <c r="J281" s="134"/>
      <c r="K281" s="135"/>
      <c r="L281" s="135"/>
      <c r="M281" s="135"/>
      <c r="N281" s="135"/>
      <c r="O281" s="135"/>
      <c r="P281" s="135"/>
      <c r="Q281" s="135"/>
      <c r="R281" s="136"/>
      <c r="S281" s="136"/>
      <c r="T281" s="52">
        <v>0</v>
      </c>
      <c r="U281" s="309">
        <f t="shared" si="35"/>
        <v>0</v>
      </c>
      <c r="V281" s="310"/>
      <c r="W281" s="309">
        <f t="shared" si="36"/>
        <v>0</v>
      </c>
      <c r="X281" s="310"/>
    </row>
    <row r="282" spans="2:24" x14ac:dyDescent="0.3">
      <c r="B282" s="437"/>
      <c r="C282" s="333" t="s">
        <v>31</v>
      </c>
      <c r="D282" s="334"/>
      <c r="E282" s="334"/>
      <c r="F282" s="334"/>
      <c r="G282" s="334"/>
      <c r="H282" s="335"/>
      <c r="I282" s="133"/>
      <c r="J282" s="134"/>
      <c r="K282" s="135"/>
      <c r="L282" s="135"/>
      <c r="M282" s="135"/>
      <c r="N282" s="135"/>
      <c r="O282" s="135"/>
      <c r="P282" s="135"/>
      <c r="Q282" s="135"/>
      <c r="R282" s="136"/>
      <c r="S282" s="136"/>
      <c r="T282" s="52">
        <v>0</v>
      </c>
      <c r="U282" s="309">
        <f t="shared" si="35"/>
        <v>0</v>
      </c>
      <c r="V282" s="310"/>
      <c r="W282" s="309">
        <f t="shared" si="36"/>
        <v>0</v>
      </c>
      <c r="X282" s="310"/>
    </row>
    <row r="283" spans="2:24" x14ac:dyDescent="0.3">
      <c r="B283" s="437"/>
      <c r="C283" s="333" t="s">
        <v>33</v>
      </c>
      <c r="D283" s="334"/>
      <c r="E283" s="334"/>
      <c r="F283" s="334"/>
      <c r="G283" s="334"/>
      <c r="H283" s="335"/>
      <c r="I283" s="133"/>
      <c r="J283" s="134"/>
      <c r="K283" s="135"/>
      <c r="L283" s="135"/>
      <c r="M283" s="135"/>
      <c r="N283" s="135"/>
      <c r="O283" s="135"/>
      <c r="P283" s="135"/>
      <c r="Q283" s="135"/>
      <c r="R283" s="136"/>
      <c r="S283" s="136"/>
      <c r="T283" s="52">
        <v>0</v>
      </c>
      <c r="U283" s="309">
        <f t="shared" si="35"/>
        <v>0</v>
      </c>
      <c r="V283" s="310"/>
      <c r="W283" s="309">
        <f t="shared" si="36"/>
        <v>0</v>
      </c>
      <c r="X283" s="310"/>
    </row>
    <row r="284" spans="2:24" x14ac:dyDescent="0.3">
      <c r="B284" s="437"/>
      <c r="C284" s="321" t="s">
        <v>98</v>
      </c>
      <c r="D284" s="322"/>
      <c r="E284" s="322"/>
      <c r="F284" s="322"/>
      <c r="G284" s="322"/>
      <c r="H284" s="323"/>
      <c r="I284" s="133"/>
      <c r="J284" s="134"/>
      <c r="K284" s="135"/>
      <c r="L284" s="135"/>
      <c r="M284" s="135"/>
      <c r="N284" s="135"/>
      <c r="O284" s="135"/>
      <c r="P284" s="135"/>
      <c r="Q284" s="135"/>
      <c r="R284" s="136"/>
      <c r="S284" s="136">
        <v>1</v>
      </c>
      <c r="T284" s="136">
        <v>1</v>
      </c>
      <c r="U284" s="309">
        <f t="shared" si="35"/>
        <v>1</v>
      </c>
      <c r="V284" s="310"/>
      <c r="W284" s="309">
        <f t="shared" si="36"/>
        <v>2</v>
      </c>
      <c r="X284" s="310"/>
    </row>
    <row r="285" spans="2:24" x14ac:dyDescent="0.3">
      <c r="B285" s="437"/>
      <c r="C285" s="321" t="s">
        <v>99</v>
      </c>
      <c r="D285" s="322"/>
      <c r="E285" s="322"/>
      <c r="F285" s="322"/>
      <c r="G285" s="322"/>
      <c r="H285" s="323"/>
      <c r="I285" s="133"/>
      <c r="J285" s="134"/>
      <c r="K285" s="135"/>
      <c r="L285" s="135"/>
      <c r="M285" s="135"/>
      <c r="N285" s="135"/>
      <c r="O285" s="135"/>
      <c r="P285" s="135"/>
      <c r="Q285" s="135"/>
      <c r="R285" s="136"/>
      <c r="S285" s="136"/>
      <c r="T285" s="136">
        <v>2</v>
      </c>
      <c r="U285" s="309">
        <f t="shared" si="35"/>
        <v>2</v>
      </c>
      <c r="V285" s="310"/>
      <c r="W285" s="309">
        <f t="shared" si="36"/>
        <v>2</v>
      </c>
      <c r="X285" s="310"/>
    </row>
    <row r="286" spans="2:24" x14ac:dyDescent="0.3">
      <c r="B286" s="437"/>
      <c r="C286" s="321" t="s">
        <v>100</v>
      </c>
      <c r="D286" s="322"/>
      <c r="E286" s="322"/>
      <c r="F286" s="322"/>
      <c r="G286" s="322"/>
      <c r="H286" s="323"/>
      <c r="I286" s="133"/>
      <c r="J286" s="134"/>
      <c r="K286" s="135"/>
      <c r="L286" s="135"/>
      <c r="M286" s="135"/>
      <c r="N286" s="135"/>
      <c r="O286" s="135"/>
      <c r="P286" s="135"/>
      <c r="Q286" s="135"/>
      <c r="R286" s="136"/>
      <c r="S286" s="136"/>
      <c r="T286" s="136">
        <v>3</v>
      </c>
      <c r="U286" s="309">
        <f t="shared" si="35"/>
        <v>3</v>
      </c>
      <c r="V286" s="310"/>
      <c r="W286" s="309">
        <f t="shared" si="36"/>
        <v>3</v>
      </c>
      <c r="X286" s="310"/>
    </row>
    <row r="287" spans="2:24" x14ac:dyDescent="0.3">
      <c r="B287" s="437"/>
      <c r="C287" s="324" t="s">
        <v>101</v>
      </c>
      <c r="D287" s="325"/>
      <c r="E287" s="325"/>
      <c r="F287" s="325"/>
      <c r="G287" s="325"/>
      <c r="H287" s="326"/>
      <c r="I287" s="137"/>
      <c r="J287" s="138"/>
      <c r="K287" s="139"/>
      <c r="L287" s="139"/>
      <c r="M287" s="139"/>
      <c r="N287" s="139"/>
      <c r="O287" s="139"/>
      <c r="P287" s="139"/>
      <c r="Q287" s="139"/>
      <c r="R287" s="140"/>
      <c r="S287" s="140"/>
      <c r="T287" s="52">
        <v>0</v>
      </c>
      <c r="U287" s="314">
        <f t="shared" si="35"/>
        <v>0</v>
      </c>
      <c r="V287" s="315"/>
      <c r="W287" s="314">
        <f t="shared" si="36"/>
        <v>0</v>
      </c>
      <c r="X287" s="315"/>
    </row>
    <row r="288" spans="2:24" x14ac:dyDescent="0.3">
      <c r="B288" s="437"/>
      <c r="C288" s="541" t="s">
        <v>34</v>
      </c>
      <c r="D288" s="542"/>
      <c r="E288" s="542"/>
      <c r="F288" s="542"/>
      <c r="G288" s="542"/>
      <c r="H288" s="543"/>
      <c r="I288" s="133"/>
      <c r="J288" s="134"/>
      <c r="K288" s="135"/>
      <c r="L288" s="135"/>
      <c r="M288" s="135"/>
      <c r="N288" s="135"/>
      <c r="O288" s="135"/>
      <c r="P288" s="135"/>
      <c r="Q288" s="135"/>
      <c r="R288" s="136"/>
      <c r="S288" s="136">
        <v>4</v>
      </c>
      <c r="T288" s="136">
        <v>8</v>
      </c>
      <c r="U288" s="316">
        <f t="shared" si="35"/>
        <v>6</v>
      </c>
      <c r="V288" s="317"/>
      <c r="W288" s="316">
        <f t="shared" si="36"/>
        <v>12</v>
      </c>
      <c r="X288" s="317"/>
    </row>
    <row r="289" spans="2:24" x14ac:dyDescent="0.3">
      <c r="B289" s="437"/>
      <c r="C289" s="327" t="s">
        <v>26</v>
      </c>
      <c r="D289" s="328"/>
      <c r="E289" s="328"/>
      <c r="F289" s="328"/>
      <c r="G289" s="328"/>
      <c r="H289" s="329"/>
      <c r="I289" s="152"/>
      <c r="J289" s="153"/>
      <c r="K289" s="154"/>
      <c r="L289" s="154"/>
      <c r="M289" s="154"/>
      <c r="N289" s="154"/>
      <c r="O289" s="154"/>
      <c r="P289" s="154"/>
      <c r="Q289" s="154"/>
      <c r="R289" s="155">
        <v>5</v>
      </c>
      <c r="S289" s="155">
        <v>1</v>
      </c>
      <c r="T289" s="155">
        <v>1</v>
      </c>
      <c r="U289" s="316">
        <f t="shared" si="35"/>
        <v>2.3333333333333335</v>
      </c>
      <c r="V289" s="317"/>
      <c r="W289" s="316">
        <f t="shared" si="36"/>
        <v>7</v>
      </c>
      <c r="X289" s="317"/>
    </row>
    <row r="290" spans="2:24" x14ac:dyDescent="0.3">
      <c r="B290" s="437"/>
      <c r="C290" s="544" t="s">
        <v>161</v>
      </c>
      <c r="D290" s="545"/>
      <c r="E290" s="545"/>
      <c r="F290" s="545"/>
      <c r="G290" s="545"/>
      <c r="H290" s="546"/>
      <c r="I290" s="143"/>
      <c r="J290" s="144"/>
      <c r="K290" s="145"/>
      <c r="L290" s="145"/>
      <c r="M290" s="145"/>
      <c r="N290" s="145"/>
      <c r="O290" s="145"/>
      <c r="P290" s="145"/>
      <c r="Q290" s="145"/>
      <c r="R290" s="146">
        <f t="shared" ref="R290:T290" si="38">SUM(R291:R291)</f>
        <v>10</v>
      </c>
      <c r="S290" s="146">
        <f t="shared" si="38"/>
        <v>13</v>
      </c>
      <c r="T290" s="146">
        <f t="shared" si="38"/>
        <v>9</v>
      </c>
      <c r="U290" s="473">
        <f t="shared" si="35"/>
        <v>10.666666666666666</v>
      </c>
      <c r="V290" s="474"/>
      <c r="W290" s="473">
        <f t="shared" si="36"/>
        <v>32</v>
      </c>
      <c r="X290" s="474"/>
    </row>
    <row r="291" spans="2:24" x14ac:dyDescent="0.3">
      <c r="B291" s="437"/>
      <c r="C291" s="447" t="s">
        <v>30</v>
      </c>
      <c r="D291" s="448"/>
      <c r="E291" s="448"/>
      <c r="F291" s="448"/>
      <c r="G291" s="448"/>
      <c r="H291" s="449"/>
      <c r="I291" s="143"/>
      <c r="J291" s="144"/>
      <c r="K291" s="145"/>
      <c r="L291" s="145"/>
      <c r="M291" s="145"/>
      <c r="N291" s="145"/>
      <c r="O291" s="145"/>
      <c r="P291" s="145"/>
      <c r="Q291" s="145"/>
      <c r="R291" s="146">
        <v>10</v>
      </c>
      <c r="S291" s="146">
        <v>13</v>
      </c>
      <c r="T291" s="146">
        <v>9</v>
      </c>
      <c r="U291" s="445">
        <f t="shared" si="35"/>
        <v>10.666666666666666</v>
      </c>
      <c r="V291" s="446"/>
      <c r="W291" s="309">
        <f t="shared" si="36"/>
        <v>32</v>
      </c>
      <c r="X291" s="310"/>
    </row>
    <row r="292" spans="2:24" x14ac:dyDescent="0.3">
      <c r="B292" s="437"/>
      <c r="C292" s="340" t="s">
        <v>2</v>
      </c>
      <c r="D292" s="341"/>
      <c r="E292" s="341"/>
      <c r="F292" s="341"/>
      <c r="G292" s="341"/>
      <c r="H292" s="342"/>
      <c r="I292" s="156"/>
      <c r="J292" s="157"/>
      <c r="K292" s="158"/>
      <c r="L292" s="158"/>
      <c r="M292" s="158"/>
      <c r="N292" s="158"/>
      <c r="O292" s="158"/>
      <c r="P292" s="158"/>
      <c r="Q292" s="158"/>
      <c r="R292" s="159"/>
      <c r="S292" s="159"/>
      <c r="T292" s="159"/>
      <c r="U292" s="343"/>
      <c r="V292" s="344"/>
      <c r="W292" s="345"/>
      <c r="X292" s="346"/>
    </row>
    <row r="293" spans="2:24" x14ac:dyDescent="0.3">
      <c r="B293" s="437"/>
      <c r="C293" s="347" t="s">
        <v>102</v>
      </c>
      <c r="D293" s="348"/>
      <c r="E293" s="348"/>
      <c r="F293" s="348"/>
      <c r="G293" s="348"/>
      <c r="H293" s="349"/>
      <c r="I293" s="160"/>
      <c r="J293" s="161"/>
      <c r="K293" s="162"/>
      <c r="L293" s="162"/>
      <c r="M293" s="162"/>
      <c r="N293" s="162"/>
      <c r="O293" s="162"/>
      <c r="P293" s="162"/>
      <c r="Q293" s="162"/>
      <c r="R293" s="163">
        <f t="shared" ref="R293:T293" si="39">R218/R201</f>
        <v>4.666666666666667</v>
      </c>
      <c r="S293" s="163">
        <f t="shared" si="39"/>
        <v>2.7326732673267329</v>
      </c>
      <c r="T293" s="163">
        <f t="shared" si="39"/>
        <v>3.1322314049586777</v>
      </c>
      <c r="U293" s="350" t="s">
        <v>62</v>
      </c>
      <c r="V293" s="351"/>
      <c r="W293" s="350">
        <f t="shared" ref="W293:X293" si="40">W218/W201</f>
        <v>3.0384615384615383</v>
      </c>
      <c r="X293" s="351" t="e">
        <f t="shared" si="40"/>
        <v>#DIV/0!</v>
      </c>
    </row>
    <row r="294" spans="2:24" x14ac:dyDescent="0.3">
      <c r="B294" s="437"/>
      <c r="C294" s="273" t="s">
        <v>103</v>
      </c>
      <c r="D294" s="274"/>
      <c r="E294" s="274"/>
      <c r="F294" s="274"/>
      <c r="G294" s="274"/>
      <c r="H294" s="275"/>
      <c r="I294" s="164"/>
      <c r="J294" s="165"/>
      <c r="K294" s="166"/>
      <c r="L294" s="166"/>
      <c r="M294" s="166"/>
      <c r="N294" s="166"/>
      <c r="O294" s="166"/>
      <c r="P294" s="166"/>
      <c r="Q294" s="166"/>
      <c r="R294" s="167">
        <f t="shared" ref="R294:T294" si="41">(R220+R224+R258+R289+R290)/R201</f>
        <v>1.25</v>
      </c>
      <c r="S294" s="167">
        <f t="shared" si="41"/>
        <v>1.0693069306930694</v>
      </c>
      <c r="T294" s="167">
        <f t="shared" si="41"/>
        <v>0.96694214876033058</v>
      </c>
      <c r="U294" s="352" t="s">
        <v>62</v>
      </c>
      <c r="V294" s="353"/>
      <c r="W294" s="352">
        <f t="shared" ref="W294:X294" si="42">(W220+W224+W258+W289+W290)/W201</f>
        <v>1.0256410256410255</v>
      </c>
      <c r="X294" s="353" t="e">
        <f t="shared" si="42"/>
        <v>#DIV/0!</v>
      </c>
    </row>
    <row r="295" spans="2:24" x14ac:dyDescent="0.3">
      <c r="B295" s="437"/>
      <c r="C295" s="534" t="s">
        <v>8</v>
      </c>
      <c r="D295" s="535"/>
      <c r="E295" s="535"/>
      <c r="F295" s="535"/>
      <c r="G295" s="535"/>
      <c r="H295" s="536"/>
      <c r="I295" s="105"/>
      <c r="J295" s="106"/>
      <c r="K295" s="168"/>
      <c r="L295" s="168"/>
      <c r="M295" s="168"/>
      <c r="N295" s="168"/>
      <c r="O295" s="168"/>
      <c r="P295" s="168"/>
      <c r="Q295" s="168"/>
      <c r="R295" s="169">
        <f t="shared" ref="R295:T295" si="43">R297/R296</f>
        <v>0</v>
      </c>
      <c r="S295" s="169">
        <f t="shared" si="43"/>
        <v>0</v>
      </c>
      <c r="T295" s="169">
        <f t="shared" si="43"/>
        <v>0</v>
      </c>
      <c r="U295" s="336" t="s">
        <v>62</v>
      </c>
      <c r="V295" s="337"/>
      <c r="W295" s="464">
        <f>W297/W296</f>
        <v>0</v>
      </c>
      <c r="X295" s="465"/>
    </row>
    <row r="296" spans="2:24" x14ac:dyDescent="0.3">
      <c r="B296" s="437"/>
      <c r="C296" s="547" t="s">
        <v>20</v>
      </c>
      <c r="D296" s="548"/>
      <c r="E296" s="548"/>
      <c r="F296" s="548"/>
      <c r="G296" s="548"/>
      <c r="H296" s="549"/>
      <c r="I296" s="170"/>
      <c r="J296" s="171"/>
      <c r="K296" s="89"/>
      <c r="L296" s="89"/>
      <c r="M296" s="89"/>
      <c r="N296" s="89"/>
      <c r="O296" s="89"/>
      <c r="P296" s="89"/>
      <c r="Q296" s="89"/>
      <c r="R296" s="90">
        <f t="shared" ref="R296:T296" si="44">R201</f>
        <v>12</v>
      </c>
      <c r="S296" s="90">
        <f t="shared" si="44"/>
        <v>101</v>
      </c>
      <c r="T296" s="90">
        <f t="shared" si="44"/>
        <v>121</v>
      </c>
      <c r="U296" s="361" t="s">
        <v>62</v>
      </c>
      <c r="V296" s="362"/>
      <c r="W296" s="361">
        <f>SUM(I296:T296)</f>
        <v>234</v>
      </c>
      <c r="X296" s="362"/>
    </row>
    <row r="297" spans="2:24" ht="15" thickBot="1" x14ac:dyDescent="0.35">
      <c r="B297" s="537"/>
      <c r="C297" s="550" t="s">
        <v>104</v>
      </c>
      <c r="D297" s="551"/>
      <c r="E297" s="551"/>
      <c r="F297" s="551"/>
      <c r="G297" s="551"/>
      <c r="H297" s="552"/>
      <c r="I297" s="172"/>
      <c r="J297" s="50"/>
      <c r="K297" s="51"/>
      <c r="L297" s="51"/>
      <c r="M297" s="51"/>
      <c r="N297" s="51"/>
      <c r="O297" s="51"/>
      <c r="P297" s="51"/>
      <c r="Q297" s="51"/>
      <c r="R297" s="52"/>
      <c r="S297" s="52"/>
      <c r="T297" s="52"/>
      <c r="U297" s="366" t="s">
        <v>62</v>
      </c>
      <c r="V297" s="367"/>
      <c r="W297" s="366">
        <f>SUM(I297:T297)</f>
        <v>0</v>
      </c>
      <c r="X297" s="367"/>
    </row>
    <row r="298" spans="2:24" ht="15" thickBot="1" x14ac:dyDescent="0.35">
      <c r="B298" s="288" t="s">
        <v>9</v>
      </c>
      <c r="C298" s="553" t="s">
        <v>108</v>
      </c>
      <c r="D298" s="554"/>
      <c r="E298" s="554"/>
      <c r="F298" s="554"/>
      <c r="G298" s="554"/>
      <c r="H298" s="555"/>
      <c r="I298" s="173"/>
      <c r="J298" s="174"/>
      <c r="K298" s="175"/>
      <c r="L298" s="175"/>
      <c r="M298" s="175"/>
      <c r="N298" s="175"/>
      <c r="O298" s="175"/>
      <c r="P298" s="175"/>
      <c r="Q298" s="175"/>
      <c r="R298" s="176">
        <f t="shared" ref="R298:V298" si="45">R301/R300</f>
        <v>0.42857142857142855</v>
      </c>
      <c r="S298" s="176">
        <f t="shared" si="45"/>
        <v>0.39759036144578314</v>
      </c>
      <c r="T298" s="176">
        <f t="shared" si="45"/>
        <v>0.40909090909090912</v>
      </c>
      <c r="U298" s="477">
        <f t="shared" si="45"/>
        <v>0.40499999999999997</v>
      </c>
      <c r="V298" s="478" t="e">
        <f t="shared" si="45"/>
        <v>#DIV/0!</v>
      </c>
      <c r="W298" s="479" t="s">
        <v>62</v>
      </c>
      <c r="X298" s="480"/>
    </row>
    <row r="299" spans="2:24" x14ac:dyDescent="0.3">
      <c r="B299" s="289"/>
      <c r="C299" s="297" t="s">
        <v>43</v>
      </c>
      <c r="D299" s="298"/>
      <c r="E299" s="298"/>
      <c r="F299" s="298"/>
      <c r="G299" s="298"/>
      <c r="H299" s="299"/>
      <c r="I299" s="177"/>
      <c r="J299" s="178"/>
      <c r="K299" s="179"/>
      <c r="L299" s="179"/>
      <c r="M299" s="179"/>
      <c r="N299" s="179"/>
      <c r="O299" s="179"/>
      <c r="P299" s="179"/>
      <c r="Q299" s="179"/>
      <c r="R299" s="180">
        <f t="shared" ref="R299:V299" si="46">R302/R300</f>
        <v>0</v>
      </c>
      <c r="S299" s="180">
        <f t="shared" si="46"/>
        <v>0.27710843373493976</v>
      </c>
      <c r="T299" s="180">
        <f t="shared" si="46"/>
        <v>0.2818181818181818</v>
      </c>
      <c r="U299" s="484">
        <f t="shared" si="46"/>
        <v>0.26999999999999996</v>
      </c>
      <c r="V299" s="485" t="e">
        <f t="shared" si="46"/>
        <v>#DIV/0!</v>
      </c>
      <c r="W299" s="370" t="s">
        <v>62</v>
      </c>
      <c r="X299" s="371"/>
    </row>
    <row r="300" spans="2:24" x14ac:dyDescent="0.3">
      <c r="B300" s="289"/>
      <c r="C300" s="347" t="s">
        <v>65</v>
      </c>
      <c r="D300" s="348"/>
      <c r="E300" s="348"/>
      <c r="F300" s="348"/>
      <c r="G300" s="348"/>
      <c r="H300" s="349"/>
      <c r="I300" s="172"/>
      <c r="J300" s="50"/>
      <c r="K300" s="51"/>
      <c r="L300" s="51"/>
      <c r="M300" s="51"/>
      <c r="N300" s="51"/>
      <c r="O300" s="51"/>
      <c r="P300" s="51"/>
      <c r="Q300" s="51"/>
      <c r="R300" s="52">
        <v>7</v>
      </c>
      <c r="S300" s="52">
        <v>83</v>
      </c>
      <c r="T300" s="52">
        <v>110</v>
      </c>
      <c r="U300" s="481">
        <f>AVERAGE(I300:T300)</f>
        <v>66.666666666666671</v>
      </c>
      <c r="V300" s="482"/>
      <c r="W300" s="481" t="s">
        <v>62</v>
      </c>
      <c r="X300" s="482"/>
    </row>
    <row r="301" spans="2:24" x14ac:dyDescent="0.3">
      <c r="B301" s="289"/>
      <c r="C301" s="300" t="s">
        <v>27</v>
      </c>
      <c r="D301" s="301"/>
      <c r="E301" s="301"/>
      <c r="F301" s="301"/>
      <c r="G301" s="301"/>
      <c r="H301" s="302"/>
      <c r="I301" s="142"/>
      <c r="J301" s="50"/>
      <c r="K301" s="51"/>
      <c r="L301" s="51"/>
      <c r="M301" s="51"/>
      <c r="N301" s="51"/>
      <c r="O301" s="51"/>
      <c r="P301" s="51"/>
      <c r="Q301" s="51"/>
      <c r="R301" s="52">
        <v>3</v>
      </c>
      <c r="S301" s="52">
        <v>33</v>
      </c>
      <c r="T301" s="52">
        <v>45</v>
      </c>
      <c r="U301" s="361">
        <f>AVERAGE(I301:T301)</f>
        <v>27</v>
      </c>
      <c r="V301" s="362"/>
      <c r="W301" s="361" t="s">
        <v>62</v>
      </c>
      <c r="X301" s="362"/>
    </row>
    <row r="302" spans="2:24" x14ac:dyDescent="0.3">
      <c r="B302" s="289"/>
      <c r="C302" s="273" t="s">
        <v>28</v>
      </c>
      <c r="D302" s="274"/>
      <c r="E302" s="274"/>
      <c r="F302" s="274"/>
      <c r="G302" s="274"/>
      <c r="H302" s="275"/>
      <c r="I302" s="181"/>
      <c r="J302" s="182"/>
      <c r="K302" s="183"/>
      <c r="L302" s="183"/>
      <c r="M302" s="183"/>
      <c r="N302" s="183"/>
      <c r="O302" s="183"/>
      <c r="P302" s="183"/>
      <c r="Q302" s="183"/>
      <c r="R302" s="184">
        <v>0</v>
      </c>
      <c r="S302" s="184">
        <v>23</v>
      </c>
      <c r="T302" s="184">
        <v>31</v>
      </c>
      <c r="U302" s="372">
        <f>AVERAGE(I302:T302)</f>
        <v>18</v>
      </c>
      <c r="V302" s="373"/>
      <c r="W302" s="372" t="s">
        <v>62</v>
      </c>
      <c r="X302" s="373"/>
    </row>
    <row r="303" spans="2:24" x14ac:dyDescent="0.3">
      <c r="B303" s="289"/>
      <c r="C303" s="276" t="s">
        <v>10</v>
      </c>
      <c r="D303" s="277"/>
      <c r="E303" s="277"/>
      <c r="F303" s="277"/>
      <c r="G303" s="277"/>
      <c r="H303" s="278"/>
      <c r="I303" s="185"/>
      <c r="J303" s="186"/>
      <c r="K303" s="187"/>
      <c r="L303" s="187"/>
      <c r="M303" s="187"/>
      <c r="N303" s="187"/>
      <c r="O303" s="187"/>
      <c r="P303" s="187"/>
      <c r="Q303" s="187"/>
      <c r="R303" s="188">
        <f t="shared" ref="R303:T303" si="47">R306/R305</f>
        <v>0</v>
      </c>
      <c r="S303" s="188">
        <f t="shared" si="47"/>
        <v>0.10843373493975904</v>
      </c>
      <c r="T303" s="188">
        <f t="shared" si="47"/>
        <v>0.17272727272727273</v>
      </c>
      <c r="U303" s="354">
        <f>U306/U305</f>
        <v>0.13999999999999999</v>
      </c>
      <c r="V303" s="355"/>
      <c r="W303" s="356" t="s">
        <v>62</v>
      </c>
      <c r="X303" s="357"/>
    </row>
    <row r="304" spans="2:24" x14ac:dyDescent="0.3">
      <c r="B304" s="289"/>
      <c r="C304" s="291" t="s">
        <v>11</v>
      </c>
      <c r="D304" s="292"/>
      <c r="E304" s="292"/>
      <c r="F304" s="292"/>
      <c r="G304" s="292"/>
      <c r="H304" s="293"/>
      <c r="I304" s="189"/>
      <c r="J304" s="190"/>
      <c r="K304" s="191"/>
      <c r="L304" s="191"/>
      <c r="M304" s="191"/>
      <c r="N304" s="191"/>
      <c r="O304" s="191"/>
      <c r="P304" s="191"/>
      <c r="Q304" s="191"/>
      <c r="R304" s="192">
        <f t="shared" ref="R304:T304" si="48">R307/R305</f>
        <v>0</v>
      </c>
      <c r="S304" s="192">
        <f t="shared" si="48"/>
        <v>1.2048192771084338E-2</v>
      </c>
      <c r="T304" s="192">
        <f t="shared" si="48"/>
        <v>1.8181818181818181E-2</v>
      </c>
      <c r="U304" s="378">
        <f>U307/U305</f>
        <v>1.4999999999999999E-2</v>
      </c>
      <c r="V304" s="379"/>
      <c r="W304" s="380" t="s">
        <v>62</v>
      </c>
      <c r="X304" s="381"/>
    </row>
    <row r="305" spans="2:24" x14ac:dyDescent="0.3">
      <c r="B305" s="289"/>
      <c r="C305" s="347" t="s">
        <v>65</v>
      </c>
      <c r="D305" s="348"/>
      <c r="E305" s="348"/>
      <c r="F305" s="348"/>
      <c r="G305" s="348"/>
      <c r="H305" s="349"/>
      <c r="I305" s="172"/>
      <c r="J305" s="50"/>
      <c r="K305" s="51"/>
      <c r="L305" s="51"/>
      <c r="M305" s="51"/>
      <c r="N305" s="51"/>
      <c r="O305" s="51"/>
      <c r="P305" s="51"/>
      <c r="Q305" s="51"/>
      <c r="R305" s="52">
        <v>7</v>
      </c>
      <c r="S305" s="52">
        <v>83</v>
      </c>
      <c r="T305" s="52">
        <v>110</v>
      </c>
      <c r="U305" s="361">
        <f>AVERAGE(I305:T305)</f>
        <v>66.666666666666671</v>
      </c>
      <c r="V305" s="362"/>
      <c r="W305" s="361" t="s">
        <v>62</v>
      </c>
      <c r="X305" s="362"/>
    </row>
    <row r="306" spans="2:24" x14ac:dyDescent="0.3">
      <c r="B306" s="289"/>
      <c r="C306" s="270" t="s">
        <v>21</v>
      </c>
      <c r="D306" s="271"/>
      <c r="E306" s="271"/>
      <c r="F306" s="271"/>
      <c r="G306" s="271"/>
      <c r="H306" s="272"/>
      <c r="I306" s="172"/>
      <c r="J306" s="50"/>
      <c r="K306" s="51"/>
      <c r="L306" s="51"/>
      <c r="M306" s="51"/>
      <c r="N306" s="51"/>
      <c r="O306" s="51"/>
      <c r="P306" s="51"/>
      <c r="Q306" s="51"/>
      <c r="R306" s="52">
        <v>0</v>
      </c>
      <c r="S306" s="52">
        <v>9</v>
      </c>
      <c r="T306" s="52">
        <v>19</v>
      </c>
      <c r="U306" s="311">
        <f>AVERAGE(I306:T306)</f>
        <v>9.3333333333333339</v>
      </c>
      <c r="V306" s="312"/>
      <c r="W306" s="311" t="s">
        <v>62</v>
      </c>
      <c r="X306" s="312"/>
    </row>
    <row r="307" spans="2:24" ht="15" thickBot="1" x14ac:dyDescent="0.35">
      <c r="B307" s="290"/>
      <c r="C307" s="2" t="s">
        <v>22</v>
      </c>
      <c r="D307" s="3"/>
      <c r="E307" s="3"/>
      <c r="F307" s="3"/>
      <c r="G307" s="3"/>
      <c r="H307" s="193"/>
      <c r="I307" s="194"/>
      <c r="J307" s="195"/>
      <c r="K307" s="196"/>
      <c r="L307" s="196"/>
      <c r="M307" s="196"/>
      <c r="N307" s="196"/>
      <c r="O307" s="196"/>
      <c r="P307" s="196"/>
      <c r="Q307" s="196"/>
      <c r="R307" s="197">
        <v>0</v>
      </c>
      <c r="S307" s="197">
        <v>1</v>
      </c>
      <c r="T307" s="197">
        <v>2</v>
      </c>
      <c r="U307" s="366">
        <f>AVERAGE(I307:T307)</f>
        <v>1</v>
      </c>
      <c r="V307" s="367"/>
      <c r="W307" s="366" t="s">
        <v>62</v>
      </c>
      <c r="X307" s="367"/>
    </row>
  </sheetData>
  <mergeCells count="684">
    <mergeCell ref="C306:H306"/>
    <mergeCell ref="U306:V306"/>
    <mergeCell ref="W306:X306"/>
    <mergeCell ref="U307:V307"/>
    <mergeCell ref="W307:X307"/>
    <mergeCell ref="B298:B307"/>
    <mergeCell ref="C304:H304"/>
    <mergeCell ref="U304:V304"/>
    <mergeCell ref="W304:X304"/>
    <mergeCell ref="C305:H305"/>
    <mergeCell ref="U305:V305"/>
    <mergeCell ref="W305:X305"/>
    <mergeCell ref="C302:H302"/>
    <mergeCell ref="U302:V302"/>
    <mergeCell ref="W302:X302"/>
    <mergeCell ref="C303:H303"/>
    <mergeCell ref="U303:V303"/>
    <mergeCell ref="W303:X303"/>
    <mergeCell ref="C300:H300"/>
    <mergeCell ref="U300:V300"/>
    <mergeCell ref="W300:X300"/>
    <mergeCell ref="C301:H301"/>
    <mergeCell ref="U301:V301"/>
    <mergeCell ref="W301:X301"/>
    <mergeCell ref="C297:H297"/>
    <mergeCell ref="U297:V297"/>
    <mergeCell ref="W297:X297"/>
    <mergeCell ref="C298:H298"/>
    <mergeCell ref="U298:V298"/>
    <mergeCell ref="W298:X298"/>
    <mergeCell ref="C299:H299"/>
    <mergeCell ref="U299:V299"/>
    <mergeCell ref="W299:X299"/>
    <mergeCell ref="C295:H295"/>
    <mergeCell ref="U295:V295"/>
    <mergeCell ref="W295:X295"/>
    <mergeCell ref="C296:H296"/>
    <mergeCell ref="U296:V296"/>
    <mergeCell ref="W296:X296"/>
    <mergeCell ref="C293:H293"/>
    <mergeCell ref="U293:V293"/>
    <mergeCell ref="W293:X293"/>
    <mergeCell ref="C294:H294"/>
    <mergeCell ref="U294:V294"/>
    <mergeCell ref="W294:X294"/>
    <mergeCell ref="C291:H291"/>
    <mergeCell ref="U291:V291"/>
    <mergeCell ref="W291:X291"/>
    <mergeCell ref="C292:H292"/>
    <mergeCell ref="U292:V292"/>
    <mergeCell ref="W292:X292"/>
    <mergeCell ref="C289:H289"/>
    <mergeCell ref="U289:V289"/>
    <mergeCell ref="W289:X289"/>
    <mergeCell ref="C290:H290"/>
    <mergeCell ref="U290:V290"/>
    <mergeCell ref="W290:X290"/>
    <mergeCell ref="C287:H287"/>
    <mergeCell ref="U287:V287"/>
    <mergeCell ref="W287:X287"/>
    <mergeCell ref="C288:H288"/>
    <mergeCell ref="U288:V288"/>
    <mergeCell ref="W288:X288"/>
    <mergeCell ref="C285:H285"/>
    <mergeCell ref="U285:V285"/>
    <mergeCell ref="W285:X285"/>
    <mergeCell ref="C286:H286"/>
    <mergeCell ref="U286:V286"/>
    <mergeCell ref="W286:X286"/>
    <mergeCell ref="C283:H283"/>
    <mergeCell ref="U283:V283"/>
    <mergeCell ref="W283:X283"/>
    <mergeCell ref="C284:H284"/>
    <mergeCell ref="U284:V284"/>
    <mergeCell ref="W284:X284"/>
    <mergeCell ref="C281:H281"/>
    <mergeCell ref="U281:V281"/>
    <mergeCell ref="W281:X281"/>
    <mergeCell ref="C282:H282"/>
    <mergeCell ref="U282:V282"/>
    <mergeCell ref="W282:X282"/>
    <mergeCell ref="C279:H279"/>
    <mergeCell ref="U279:V279"/>
    <mergeCell ref="W279:X279"/>
    <mergeCell ref="C280:H280"/>
    <mergeCell ref="U280:V280"/>
    <mergeCell ref="W280:X280"/>
    <mergeCell ref="C277:H277"/>
    <mergeCell ref="U277:V277"/>
    <mergeCell ref="W277:X277"/>
    <mergeCell ref="C278:H278"/>
    <mergeCell ref="U278:V278"/>
    <mergeCell ref="W278:X278"/>
    <mergeCell ref="C275:H275"/>
    <mergeCell ref="U275:V275"/>
    <mergeCell ref="W275:X275"/>
    <mergeCell ref="C276:H276"/>
    <mergeCell ref="U276:V276"/>
    <mergeCell ref="W276:X276"/>
    <mergeCell ref="C273:H273"/>
    <mergeCell ref="U273:V273"/>
    <mergeCell ref="W273:X273"/>
    <mergeCell ref="C274:H274"/>
    <mergeCell ref="U274:V274"/>
    <mergeCell ref="W274:X274"/>
    <mergeCell ref="C271:H271"/>
    <mergeCell ref="U271:V271"/>
    <mergeCell ref="W271:X271"/>
    <mergeCell ref="C272:H272"/>
    <mergeCell ref="U272:V272"/>
    <mergeCell ref="W272:X272"/>
    <mergeCell ref="C269:H269"/>
    <mergeCell ref="U269:V269"/>
    <mergeCell ref="W269:X269"/>
    <mergeCell ref="C270:H270"/>
    <mergeCell ref="U270:V270"/>
    <mergeCell ref="W270:X270"/>
    <mergeCell ref="C267:H267"/>
    <mergeCell ref="U267:V267"/>
    <mergeCell ref="W267:X267"/>
    <mergeCell ref="C268:H268"/>
    <mergeCell ref="U268:V268"/>
    <mergeCell ref="W268:X268"/>
    <mergeCell ref="C265:H265"/>
    <mergeCell ref="U265:V265"/>
    <mergeCell ref="W265:X265"/>
    <mergeCell ref="C266:H266"/>
    <mergeCell ref="U266:V266"/>
    <mergeCell ref="W266:X266"/>
    <mergeCell ref="C263:H263"/>
    <mergeCell ref="U263:V263"/>
    <mergeCell ref="W263:X263"/>
    <mergeCell ref="C264:H264"/>
    <mergeCell ref="U264:V264"/>
    <mergeCell ref="W264:X264"/>
    <mergeCell ref="C261:H261"/>
    <mergeCell ref="U261:V261"/>
    <mergeCell ref="W261:X261"/>
    <mergeCell ref="C262:H262"/>
    <mergeCell ref="U262:V262"/>
    <mergeCell ref="W262:X262"/>
    <mergeCell ref="C259:H259"/>
    <mergeCell ref="U259:V259"/>
    <mergeCell ref="W259:X259"/>
    <mergeCell ref="C260:H260"/>
    <mergeCell ref="U260:V260"/>
    <mergeCell ref="W260:X260"/>
    <mergeCell ref="C258:H258"/>
    <mergeCell ref="U258:V258"/>
    <mergeCell ref="W258:X258"/>
    <mergeCell ref="C257:H257"/>
    <mergeCell ref="U257:V257"/>
    <mergeCell ref="W257:X257"/>
    <mergeCell ref="C255:H255"/>
    <mergeCell ref="U255:V255"/>
    <mergeCell ref="W255:X255"/>
    <mergeCell ref="C256:H256"/>
    <mergeCell ref="U256:V256"/>
    <mergeCell ref="W256:X256"/>
    <mergeCell ref="C253:H253"/>
    <mergeCell ref="U253:V253"/>
    <mergeCell ref="W253:X253"/>
    <mergeCell ref="C254:H254"/>
    <mergeCell ref="U254:V254"/>
    <mergeCell ref="W254:X254"/>
    <mergeCell ref="C251:H251"/>
    <mergeCell ref="U251:V251"/>
    <mergeCell ref="W251:X251"/>
    <mergeCell ref="C252:H252"/>
    <mergeCell ref="U252:V252"/>
    <mergeCell ref="W252:X252"/>
    <mergeCell ref="C249:H249"/>
    <mergeCell ref="U249:V249"/>
    <mergeCell ref="W249:X249"/>
    <mergeCell ref="C250:H250"/>
    <mergeCell ref="U250:V250"/>
    <mergeCell ref="W250:X250"/>
    <mergeCell ref="C247:H247"/>
    <mergeCell ref="U247:V247"/>
    <mergeCell ref="W247:X247"/>
    <mergeCell ref="C248:H248"/>
    <mergeCell ref="U248:V248"/>
    <mergeCell ref="W248:X248"/>
    <mergeCell ref="C245:H245"/>
    <mergeCell ref="U245:V245"/>
    <mergeCell ref="W245:X245"/>
    <mergeCell ref="C246:H246"/>
    <mergeCell ref="U246:V246"/>
    <mergeCell ref="W246:X246"/>
    <mergeCell ref="C243:H243"/>
    <mergeCell ref="U243:V243"/>
    <mergeCell ref="W243:X243"/>
    <mergeCell ref="C244:H244"/>
    <mergeCell ref="U244:V244"/>
    <mergeCell ref="W244:X244"/>
    <mergeCell ref="C241:H241"/>
    <mergeCell ref="U241:V241"/>
    <mergeCell ref="W241:X241"/>
    <mergeCell ref="C242:H242"/>
    <mergeCell ref="U242:V242"/>
    <mergeCell ref="W242:X242"/>
    <mergeCell ref="C239:H239"/>
    <mergeCell ref="U239:V239"/>
    <mergeCell ref="W239:X239"/>
    <mergeCell ref="C240:H240"/>
    <mergeCell ref="U240:V240"/>
    <mergeCell ref="W240:X240"/>
    <mergeCell ref="C237:H237"/>
    <mergeCell ref="U237:V237"/>
    <mergeCell ref="W237:X237"/>
    <mergeCell ref="C238:H238"/>
    <mergeCell ref="U238:V238"/>
    <mergeCell ref="W238:X238"/>
    <mergeCell ref="C235:H235"/>
    <mergeCell ref="U235:V235"/>
    <mergeCell ref="W235:X235"/>
    <mergeCell ref="C236:H236"/>
    <mergeCell ref="U236:V236"/>
    <mergeCell ref="W236:X236"/>
    <mergeCell ref="C233:H233"/>
    <mergeCell ref="U233:V233"/>
    <mergeCell ref="W233:X233"/>
    <mergeCell ref="C234:H234"/>
    <mergeCell ref="U234:V234"/>
    <mergeCell ref="W234:X234"/>
    <mergeCell ref="C231:H231"/>
    <mergeCell ref="U231:V231"/>
    <mergeCell ref="W231:X231"/>
    <mergeCell ref="C232:H232"/>
    <mergeCell ref="U232:V232"/>
    <mergeCell ref="W232:X232"/>
    <mergeCell ref="C229:H229"/>
    <mergeCell ref="U229:V229"/>
    <mergeCell ref="W229:X229"/>
    <mergeCell ref="C230:H230"/>
    <mergeCell ref="U230:V230"/>
    <mergeCell ref="W230:X230"/>
    <mergeCell ref="W222:X222"/>
    <mergeCell ref="C227:H227"/>
    <mergeCell ref="U227:V227"/>
    <mergeCell ref="W227:X227"/>
    <mergeCell ref="C228:H228"/>
    <mergeCell ref="U228:V228"/>
    <mergeCell ref="W228:X228"/>
    <mergeCell ref="C225:H225"/>
    <mergeCell ref="U225:V225"/>
    <mergeCell ref="W225:X225"/>
    <mergeCell ref="C226:H226"/>
    <mergeCell ref="U226:V226"/>
    <mergeCell ref="W226:X226"/>
    <mergeCell ref="C219:H219"/>
    <mergeCell ref="U219:V219"/>
    <mergeCell ref="W219:X219"/>
    <mergeCell ref="C220:H220"/>
    <mergeCell ref="U220:V220"/>
    <mergeCell ref="W220:X220"/>
    <mergeCell ref="B217:B297"/>
    <mergeCell ref="C217:H217"/>
    <mergeCell ref="U217:V217"/>
    <mergeCell ref="W217:X217"/>
    <mergeCell ref="C218:H218"/>
    <mergeCell ref="U218:V218"/>
    <mergeCell ref="W218:X218"/>
    <mergeCell ref="C223:H223"/>
    <mergeCell ref="U223:V223"/>
    <mergeCell ref="W223:X223"/>
    <mergeCell ref="C224:H224"/>
    <mergeCell ref="U224:V224"/>
    <mergeCell ref="W224:X224"/>
    <mergeCell ref="C221:H221"/>
    <mergeCell ref="U221:V221"/>
    <mergeCell ref="W221:X221"/>
    <mergeCell ref="C222:H222"/>
    <mergeCell ref="U222:V222"/>
    <mergeCell ref="C215:H215"/>
    <mergeCell ref="U215:V215"/>
    <mergeCell ref="W215:X215"/>
    <mergeCell ref="C216:H216"/>
    <mergeCell ref="U216:V216"/>
    <mergeCell ref="W216:X216"/>
    <mergeCell ref="C213:H213"/>
    <mergeCell ref="U213:V213"/>
    <mergeCell ref="W213:X213"/>
    <mergeCell ref="C214:H214"/>
    <mergeCell ref="U214:V214"/>
    <mergeCell ref="W214:X214"/>
    <mergeCell ref="C211:H211"/>
    <mergeCell ref="U211:V211"/>
    <mergeCell ref="W211:X211"/>
    <mergeCell ref="C212:H212"/>
    <mergeCell ref="U212:V212"/>
    <mergeCell ref="W212:X212"/>
    <mergeCell ref="C209:H209"/>
    <mergeCell ref="U209:V209"/>
    <mergeCell ref="W209:X209"/>
    <mergeCell ref="C210:H210"/>
    <mergeCell ref="U210:V210"/>
    <mergeCell ref="W210:X210"/>
    <mergeCell ref="W201:X201"/>
    <mergeCell ref="C202:H202"/>
    <mergeCell ref="U202:V202"/>
    <mergeCell ref="W202:X202"/>
    <mergeCell ref="C207:H207"/>
    <mergeCell ref="U207:V207"/>
    <mergeCell ref="W207:X207"/>
    <mergeCell ref="C208:H208"/>
    <mergeCell ref="U208:V208"/>
    <mergeCell ref="W208:X208"/>
    <mergeCell ref="C205:H205"/>
    <mergeCell ref="U205:V205"/>
    <mergeCell ref="W205:X205"/>
    <mergeCell ref="C206:H206"/>
    <mergeCell ref="U206:V206"/>
    <mergeCell ref="W206:X206"/>
    <mergeCell ref="C199:H199"/>
    <mergeCell ref="U199:V199"/>
    <mergeCell ref="W199:X199"/>
    <mergeCell ref="C200:H200"/>
    <mergeCell ref="U200:V200"/>
    <mergeCell ref="W200:X200"/>
    <mergeCell ref="B196:B216"/>
    <mergeCell ref="C196:H196"/>
    <mergeCell ref="U196:V196"/>
    <mergeCell ref="W196:X196"/>
    <mergeCell ref="C197:H197"/>
    <mergeCell ref="U197:V197"/>
    <mergeCell ref="W197:X197"/>
    <mergeCell ref="C198:H198"/>
    <mergeCell ref="U198:V198"/>
    <mergeCell ref="W198:X198"/>
    <mergeCell ref="C203:H203"/>
    <mergeCell ref="U203:V203"/>
    <mergeCell ref="W203:X203"/>
    <mergeCell ref="C204:H204"/>
    <mergeCell ref="U204:V204"/>
    <mergeCell ref="W204:X204"/>
    <mergeCell ref="C201:H201"/>
    <mergeCell ref="U201:V201"/>
    <mergeCell ref="U190:V190"/>
    <mergeCell ref="W190:X190"/>
    <mergeCell ref="B194:H194"/>
    <mergeCell ref="U194:V194"/>
    <mergeCell ref="W194:X194"/>
    <mergeCell ref="B195:H195"/>
    <mergeCell ref="C188:H188"/>
    <mergeCell ref="U188:V188"/>
    <mergeCell ref="W188:X188"/>
    <mergeCell ref="C189:H189"/>
    <mergeCell ref="U189:V189"/>
    <mergeCell ref="W189:X189"/>
    <mergeCell ref="B181:B190"/>
    <mergeCell ref="C181:H181"/>
    <mergeCell ref="U181:V181"/>
    <mergeCell ref="W181:X181"/>
    <mergeCell ref="C182:H182"/>
    <mergeCell ref="U182:V182"/>
    <mergeCell ref="W182:X182"/>
    <mergeCell ref="C183:H183"/>
    <mergeCell ref="U183:V183"/>
    <mergeCell ref="W183:X183"/>
    <mergeCell ref="C186:H186"/>
    <mergeCell ref="U186:V186"/>
    <mergeCell ref="W186:X186"/>
    <mergeCell ref="C187:H187"/>
    <mergeCell ref="U187:V187"/>
    <mergeCell ref="W187:X187"/>
    <mergeCell ref="C184:H184"/>
    <mergeCell ref="U184:V184"/>
    <mergeCell ref="W184:X184"/>
    <mergeCell ref="C185:H185"/>
    <mergeCell ref="U185:V185"/>
    <mergeCell ref="W185:X185"/>
    <mergeCell ref="C179:H179"/>
    <mergeCell ref="U179:V179"/>
    <mergeCell ref="W179:X179"/>
    <mergeCell ref="C180:H180"/>
    <mergeCell ref="U180:V180"/>
    <mergeCell ref="W180:X180"/>
    <mergeCell ref="C177:H177"/>
    <mergeCell ref="U177:V177"/>
    <mergeCell ref="W177:X177"/>
    <mergeCell ref="C178:H178"/>
    <mergeCell ref="U178:V178"/>
    <mergeCell ref="W178:X178"/>
    <mergeCell ref="C175:H175"/>
    <mergeCell ref="U175:V175"/>
    <mergeCell ref="W175:X175"/>
    <mergeCell ref="C176:H176"/>
    <mergeCell ref="U176:V176"/>
    <mergeCell ref="W176:X176"/>
    <mergeCell ref="C173:H173"/>
    <mergeCell ref="U173:V173"/>
    <mergeCell ref="W173:X173"/>
    <mergeCell ref="C174:H174"/>
    <mergeCell ref="U174:V174"/>
    <mergeCell ref="W174:X174"/>
    <mergeCell ref="C171:H171"/>
    <mergeCell ref="U171:V171"/>
    <mergeCell ref="W171:X171"/>
    <mergeCell ref="C172:H172"/>
    <mergeCell ref="U172:V172"/>
    <mergeCell ref="W172:X172"/>
    <mergeCell ref="C169:H169"/>
    <mergeCell ref="U169:V169"/>
    <mergeCell ref="W169:X169"/>
    <mergeCell ref="C170:H170"/>
    <mergeCell ref="U170:V170"/>
    <mergeCell ref="W170:X170"/>
    <mergeCell ref="C167:H167"/>
    <mergeCell ref="U167:V167"/>
    <mergeCell ref="W167:X167"/>
    <mergeCell ref="C168:H168"/>
    <mergeCell ref="U168:V168"/>
    <mergeCell ref="W168:X168"/>
    <mergeCell ref="C165:H165"/>
    <mergeCell ref="U165:V165"/>
    <mergeCell ref="W165:X165"/>
    <mergeCell ref="C166:H166"/>
    <mergeCell ref="U166:V166"/>
    <mergeCell ref="W166:X166"/>
    <mergeCell ref="C163:H163"/>
    <mergeCell ref="U163:V163"/>
    <mergeCell ref="W163:X163"/>
    <mergeCell ref="C164:H164"/>
    <mergeCell ref="U164:V164"/>
    <mergeCell ref="W164:X164"/>
    <mergeCell ref="C161:H161"/>
    <mergeCell ref="U161:V161"/>
    <mergeCell ref="W161:X161"/>
    <mergeCell ref="C162:H162"/>
    <mergeCell ref="U162:V162"/>
    <mergeCell ref="W162:X162"/>
    <mergeCell ref="C159:H159"/>
    <mergeCell ref="U159:V159"/>
    <mergeCell ref="W159:X159"/>
    <mergeCell ref="C160:H160"/>
    <mergeCell ref="U160:V160"/>
    <mergeCell ref="W160:X160"/>
    <mergeCell ref="C157:H157"/>
    <mergeCell ref="U157:V157"/>
    <mergeCell ref="W157:X157"/>
    <mergeCell ref="C158:H158"/>
    <mergeCell ref="U158:V158"/>
    <mergeCell ref="W158:X158"/>
    <mergeCell ref="C155:H155"/>
    <mergeCell ref="U155:V155"/>
    <mergeCell ref="W155:X155"/>
    <mergeCell ref="C156:H156"/>
    <mergeCell ref="U156:V156"/>
    <mergeCell ref="W156:X156"/>
    <mergeCell ref="C153:H153"/>
    <mergeCell ref="U153:V153"/>
    <mergeCell ref="W153:X153"/>
    <mergeCell ref="C154:H154"/>
    <mergeCell ref="U154:V154"/>
    <mergeCell ref="W154:X154"/>
    <mergeCell ref="C151:H151"/>
    <mergeCell ref="U151:V151"/>
    <mergeCell ref="W151:X151"/>
    <mergeCell ref="C152:H152"/>
    <mergeCell ref="U152:V152"/>
    <mergeCell ref="W152:X152"/>
    <mergeCell ref="C149:H149"/>
    <mergeCell ref="U149:V149"/>
    <mergeCell ref="W149:X149"/>
    <mergeCell ref="C150:H150"/>
    <mergeCell ref="U150:V150"/>
    <mergeCell ref="W150:X150"/>
    <mergeCell ref="C147:H147"/>
    <mergeCell ref="U147:V147"/>
    <mergeCell ref="W147:X147"/>
    <mergeCell ref="C148:H148"/>
    <mergeCell ref="U148:V148"/>
    <mergeCell ref="W148:X148"/>
    <mergeCell ref="C145:H145"/>
    <mergeCell ref="U145:V145"/>
    <mergeCell ref="W145:X145"/>
    <mergeCell ref="C146:H146"/>
    <mergeCell ref="U146:V146"/>
    <mergeCell ref="W146:X146"/>
    <mergeCell ref="C143:H143"/>
    <mergeCell ref="U143:V143"/>
    <mergeCell ref="W143:X143"/>
    <mergeCell ref="C144:H144"/>
    <mergeCell ref="U144:V144"/>
    <mergeCell ref="W144:X144"/>
    <mergeCell ref="C141:H141"/>
    <mergeCell ref="U141:V141"/>
    <mergeCell ref="W141:X141"/>
    <mergeCell ref="C142:H142"/>
    <mergeCell ref="U142:V142"/>
    <mergeCell ref="W142:X142"/>
    <mergeCell ref="C139:H139"/>
    <mergeCell ref="U139:V139"/>
    <mergeCell ref="W139:X139"/>
    <mergeCell ref="C140:H140"/>
    <mergeCell ref="U140:V140"/>
    <mergeCell ref="W140:X140"/>
    <mergeCell ref="C137:H137"/>
    <mergeCell ref="U137:V137"/>
    <mergeCell ref="W137:X137"/>
    <mergeCell ref="C138:H138"/>
    <mergeCell ref="U138:V138"/>
    <mergeCell ref="W138:X138"/>
    <mergeCell ref="C135:H135"/>
    <mergeCell ref="U135:V135"/>
    <mergeCell ref="W135:X135"/>
    <mergeCell ref="C136:H136"/>
    <mergeCell ref="U136:V136"/>
    <mergeCell ref="W136:X136"/>
    <mergeCell ref="C133:H133"/>
    <mergeCell ref="U133:V133"/>
    <mergeCell ref="W133:X133"/>
    <mergeCell ref="C134:H134"/>
    <mergeCell ref="U134:V134"/>
    <mergeCell ref="W134:X134"/>
    <mergeCell ref="C131:H131"/>
    <mergeCell ref="U131:V131"/>
    <mergeCell ref="W131:X131"/>
    <mergeCell ref="C132:H132"/>
    <mergeCell ref="U132:V132"/>
    <mergeCell ref="W132:X132"/>
    <mergeCell ref="C129:H129"/>
    <mergeCell ref="U129:V129"/>
    <mergeCell ref="W129:X129"/>
    <mergeCell ref="C130:H130"/>
    <mergeCell ref="U130:V130"/>
    <mergeCell ref="W130:X130"/>
    <mergeCell ref="C127:H127"/>
    <mergeCell ref="U127:V127"/>
    <mergeCell ref="W127:X127"/>
    <mergeCell ref="C128:H128"/>
    <mergeCell ref="U128:V128"/>
    <mergeCell ref="W128:X128"/>
    <mergeCell ref="C125:H125"/>
    <mergeCell ref="U125:V125"/>
    <mergeCell ref="W125:X125"/>
    <mergeCell ref="C126:H126"/>
    <mergeCell ref="U126:V126"/>
    <mergeCell ref="W126:X126"/>
    <mergeCell ref="C123:H123"/>
    <mergeCell ref="U123:V123"/>
    <mergeCell ref="W123:X123"/>
    <mergeCell ref="C124:H124"/>
    <mergeCell ref="U124:V124"/>
    <mergeCell ref="W124:X124"/>
    <mergeCell ref="C121:H121"/>
    <mergeCell ref="U121:V121"/>
    <mergeCell ref="W121:X121"/>
    <mergeCell ref="C122:H122"/>
    <mergeCell ref="U122:V122"/>
    <mergeCell ref="W122:X122"/>
    <mergeCell ref="C119:H119"/>
    <mergeCell ref="U119:V119"/>
    <mergeCell ref="W119:X119"/>
    <mergeCell ref="C120:H120"/>
    <mergeCell ref="U120:V120"/>
    <mergeCell ref="W120:X120"/>
    <mergeCell ref="C117:H117"/>
    <mergeCell ref="U117:V117"/>
    <mergeCell ref="W117:X117"/>
    <mergeCell ref="C118:H118"/>
    <mergeCell ref="U118:V118"/>
    <mergeCell ref="W118:X118"/>
    <mergeCell ref="C115:H115"/>
    <mergeCell ref="U115:V115"/>
    <mergeCell ref="W115:X115"/>
    <mergeCell ref="C116:H116"/>
    <mergeCell ref="U116:V116"/>
    <mergeCell ref="W116:X116"/>
    <mergeCell ref="C113:H113"/>
    <mergeCell ref="U113:V113"/>
    <mergeCell ref="W113:X113"/>
    <mergeCell ref="C114:H114"/>
    <mergeCell ref="U114:V114"/>
    <mergeCell ref="W114:X114"/>
    <mergeCell ref="C111:H111"/>
    <mergeCell ref="U111:V111"/>
    <mergeCell ref="W111:X111"/>
    <mergeCell ref="C112:H112"/>
    <mergeCell ref="U112:V112"/>
    <mergeCell ref="W112:X112"/>
    <mergeCell ref="C109:H109"/>
    <mergeCell ref="U109:V109"/>
    <mergeCell ref="W109:X109"/>
    <mergeCell ref="C110:H110"/>
    <mergeCell ref="U110:V110"/>
    <mergeCell ref="W110:X110"/>
    <mergeCell ref="W102:X102"/>
    <mergeCell ref="C107:H107"/>
    <mergeCell ref="U107:V107"/>
    <mergeCell ref="W107:X107"/>
    <mergeCell ref="C108:H108"/>
    <mergeCell ref="U108:V108"/>
    <mergeCell ref="W108:X108"/>
    <mergeCell ref="C105:H105"/>
    <mergeCell ref="U105:V105"/>
    <mergeCell ref="W105:X105"/>
    <mergeCell ref="C106:H106"/>
    <mergeCell ref="U106:V106"/>
    <mergeCell ref="W106:X106"/>
    <mergeCell ref="C99:H99"/>
    <mergeCell ref="U99:V99"/>
    <mergeCell ref="W99:X99"/>
    <mergeCell ref="B100:B180"/>
    <mergeCell ref="C100:H100"/>
    <mergeCell ref="U100:V100"/>
    <mergeCell ref="W100:X100"/>
    <mergeCell ref="C97:H97"/>
    <mergeCell ref="U97:V97"/>
    <mergeCell ref="W97:X97"/>
    <mergeCell ref="C98:H98"/>
    <mergeCell ref="U98:V98"/>
    <mergeCell ref="W98:X98"/>
    <mergeCell ref="C103:H103"/>
    <mergeCell ref="U103:V103"/>
    <mergeCell ref="W103:X103"/>
    <mergeCell ref="C104:H104"/>
    <mergeCell ref="U104:V104"/>
    <mergeCell ref="W104:X104"/>
    <mergeCell ref="C101:H101"/>
    <mergeCell ref="U101:V101"/>
    <mergeCell ref="W101:X101"/>
    <mergeCell ref="C102:H102"/>
    <mergeCell ref="U102:V102"/>
    <mergeCell ref="C95:H95"/>
    <mergeCell ref="U95:V95"/>
    <mergeCell ref="W95:X95"/>
    <mergeCell ref="C96:H96"/>
    <mergeCell ref="U96:V96"/>
    <mergeCell ref="W96:X96"/>
    <mergeCell ref="C93:H93"/>
    <mergeCell ref="U93:V93"/>
    <mergeCell ref="W93:X93"/>
    <mergeCell ref="C94:H94"/>
    <mergeCell ref="U94:V94"/>
    <mergeCell ref="W94:X94"/>
    <mergeCell ref="C91:H91"/>
    <mergeCell ref="U91:V91"/>
    <mergeCell ref="W91:X91"/>
    <mergeCell ref="C92:H92"/>
    <mergeCell ref="U92:V92"/>
    <mergeCell ref="W92:X92"/>
    <mergeCell ref="C89:H89"/>
    <mergeCell ref="U89:V89"/>
    <mergeCell ref="W89:X89"/>
    <mergeCell ref="C90:H90"/>
    <mergeCell ref="U90:V90"/>
    <mergeCell ref="W90:X90"/>
    <mergeCell ref="U87:V87"/>
    <mergeCell ref="W87:X87"/>
    <mergeCell ref="C88:H88"/>
    <mergeCell ref="U88:V88"/>
    <mergeCell ref="W88:X88"/>
    <mergeCell ref="C85:H85"/>
    <mergeCell ref="U85:V85"/>
    <mergeCell ref="W85:X85"/>
    <mergeCell ref="C86:H86"/>
    <mergeCell ref="U86:V86"/>
    <mergeCell ref="W86:X86"/>
    <mergeCell ref="B77:H77"/>
    <mergeCell ref="U77:V77"/>
    <mergeCell ref="W77:X77"/>
    <mergeCell ref="B78:H78"/>
    <mergeCell ref="B79:B99"/>
    <mergeCell ref="C79:H79"/>
    <mergeCell ref="U79:V79"/>
    <mergeCell ref="W79:X79"/>
    <mergeCell ref="C80:H80"/>
    <mergeCell ref="U80:V80"/>
    <mergeCell ref="C83:H83"/>
    <mergeCell ref="U83:V83"/>
    <mergeCell ref="W83:X83"/>
    <mergeCell ref="C84:H84"/>
    <mergeCell ref="U84:V84"/>
    <mergeCell ref="W84:X84"/>
    <mergeCell ref="W80:X80"/>
    <mergeCell ref="C81:H81"/>
    <mergeCell ref="U81:V81"/>
    <mergeCell ref="W81:X81"/>
    <mergeCell ref="C82:H82"/>
    <mergeCell ref="U82:V82"/>
    <mergeCell ref="W82:X82"/>
    <mergeCell ref="C87:H87"/>
  </mergeCells>
  <phoneticPr fontId="2" type="noConversion"/>
  <conditionalFormatting sqref="H19:H20 J19:J20">
    <cfRule type="cellIs" dxfId="97" priority="3" operator="lessThan">
      <formula>0</formula>
    </cfRule>
    <cfRule type="cellIs" dxfId="96" priority="4" operator="greaterThan">
      <formula>0</formula>
    </cfRule>
    <cfRule type="cellIs" dxfId="95" priority="5" operator="greaterThan">
      <formula>0</formula>
    </cfRule>
    <cfRule type="cellIs" dxfId="94" priority="6" operator="lessThan">
      <formula>0</formula>
    </cfRule>
  </conditionalFormatting>
  <conditionalFormatting sqref="P11:P18 R19:R20">
    <cfRule type="cellIs" dxfId="93" priority="7" operator="greaterThan">
      <formula>0</formula>
    </cfRule>
    <cfRule type="cellIs" dxfId="92" priority="8" operator="lessThan">
      <formula>0</formula>
    </cfRule>
  </conditionalFormatting>
  <pageMargins left="0.7" right="0.7" top="0.75" bottom="0.75" header="0.3" footer="0.3"/>
  <pageSetup paperSize="9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A3C269-579B-4D06-A241-4FD77BE34D9C}">
  <dimension ref="B1:X307"/>
  <sheetViews>
    <sheetView showGridLines="0" topLeftCell="A15" zoomScale="85" zoomScaleNormal="85" workbookViewId="0">
      <selection activeCell="J172" sqref="J172"/>
    </sheetView>
  </sheetViews>
  <sheetFormatPr defaultColWidth="8.75" defaultRowHeight="14.25" x14ac:dyDescent="0.3"/>
  <cols>
    <col min="1" max="1" width="3.375" style="1" customWidth="1"/>
    <col min="2" max="2" width="13.75" style="1" customWidth="1"/>
    <col min="3" max="5" width="8.75" style="1"/>
    <col min="6" max="6" width="10.125" style="1" bestFit="1" customWidth="1"/>
    <col min="7" max="8" width="8.75" style="1"/>
    <col min="9" max="20" width="13.625" style="1" customWidth="1"/>
    <col min="21" max="16384" width="8.75" style="1"/>
  </cols>
  <sheetData>
    <row r="1" spans="2:21" ht="15.75" customHeight="1" x14ac:dyDescent="0.3"/>
    <row r="2" spans="2:21" ht="20.25" x14ac:dyDescent="0.3">
      <c r="B2" s="7" t="s">
        <v>298</v>
      </c>
      <c r="C2" s="7"/>
      <c r="D2" s="7"/>
      <c r="E2" s="7"/>
      <c r="F2" s="7"/>
    </row>
    <row r="3" spans="2:21" x14ac:dyDescent="0.3">
      <c r="B3" s="8" t="s">
        <v>292</v>
      </c>
    </row>
    <row r="4" spans="2:21" x14ac:dyDescent="0.3">
      <c r="B4" s="9" t="s">
        <v>276</v>
      </c>
    </row>
    <row r="5" spans="2:21" x14ac:dyDescent="0.3">
      <c r="B5" s="9" t="s">
        <v>37</v>
      </c>
    </row>
    <row r="6" spans="2:21" x14ac:dyDescent="0.3">
      <c r="B6" s="9" t="s">
        <v>38</v>
      </c>
    </row>
    <row r="7" spans="2:21" x14ac:dyDescent="0.3">
      <c r="B7" s="9" t="s">
        <v>39</v>
      </c>
    </row>
    <row r="8" spans="2:21" ht="8.1" customHeight="1" x14ac:dyDescent="0.3">
      <c r="H8" s="10"/>
      <c r="J8" s="8"/>
      <c r="K8" s="11"/>
      <c r="L8" s="12"/>
      <c r="P8" s="8"/>
      <c r="Q8" s="8"/>
      <c r="R8" s="8"/>
      <c r="S8" s="8"/>
      <c r="T8" s="8"/>
      <c r="U8" s="8"/>
    </row>
    <row r="9" spans="2:21" ht="18" customHeight="1" x14ac:dyDescent="0.3">
      <c r="O9" s="8"/>
      <c r="P9" s="8"/>
      <c r="Q9" s="8"/>
      <c r="R9" s="8"/>
      <c r="S9" s="8"/>
      <c r="T9" s="8"/>
      <c r="U9" s="8"/>
    </row>
    <row r="10" spans="2:21" x14ac:dyDescent="0.3">
      <c r="B10" s="250" t="s">
        <v>288</v>
      </c>
      <c r="C10" s="250"/>
      <c r="D10" s="250"/>
      <c r="E10" s="250"/>
      <c r="O10" s="8"/>
      <c r="P10" s="8"/>
      <c r="Q10" s="8"/>
      <c r="R10" s="8"/>
      <c r="S10" s="8"/>
      <c r="T10" s="8"/>
      <c r="U10" s="8"/>
    </row>
    <row r="11" spans="2:21" x14ac:dyDescent="0.3">
      <c r="O11" s="8"/>
      <c r="P11" s="8"/>
      <c r="Q11" s="8"/>
      <c r="R11" s="8"/>
      <c r="S11" s="8"/>
      <c r="T11" s="8"/>
      <c r="U11" s="8"/>
    </row>
    <row r="12" spans="2:21" x14ac:dyDescent="0.3">
      <c r="O12" s="8"/>
      <c r="P12" s="8"/>
      <c r="Q12" s="8"/>
      <c r="R12" s="8"/>
      <c r="S12" s="8"/>
      <c r="T12" s="8"/>
      <c r="U12" s="8"/>
    </row>
    <row r="13" spans="2:21" ht="17.45" customHeight="1" x14ac:dyDescent="0.3">
      <c r="O13" s="8"/>
      <c r="P13" s="8"/>
      <c r="Q13" s="8"/>
      <c r="R13" s="8"/>
      <c r="S13" s="8"/>
      <c r="T13" s="8"/>
      <c r="U13" s="8"/>
    </row>
    <row r="14" spans="2:21" ht="17.45" customHeight="1" x14ac:dyDescent="0.3">
      <c r="O14" s="8"/>
      <c r="P14" s="8"/>
      <c r="Q14" s="8"/>
      <c r="R14" s="8"/>
      <c r="S14" s="8"/>
      <c r="T14" s="8"/>
      <c r="U14" s="8"/>
    </row>
    <row r="15" spans="2:21" ht="18" customHeight="1" x14ac:dyDescent="0.3">
      <c r="O15" s="8" t="s">
        <v>63</v>
      </c>
      <c r="P15" s="8"/>
      <c r="Q15" s="8"/>
      <c r="R15" s="8"/>
      <c r="S15" s="8"/>
      <c r="T15" s="8"/>
      <c r="U15" s="8"/>
    </row>
    <row r="16" spans="2:21" x14ac:dyDescent="0.3">
      <c r="O16" s="8"/>
      <c r="P16" s="8"/>
      <c r="Q16" s="8"/>
      <c r="R16" s="8"/>
      <c r="S16" s="8"/>
      <c r="T16" s="8"/>
      <c r="U16" s="8"/>
    </row>
    <row r="17" spans="2:21" ht="17.45" customHeight="1" x14ac:dyDescent="0.3">
      <c r="O17" s="8"/>
      <c r="P17" s="8"/>
      <c r="Q17" s="8"/>
      <c r="R17" s="8"/>
      <c r="S17" s="8"/>
      <c r="T17" s="8"/>
      <c r="U17" s="8"/>
    </row>
    <row r="18" spans="2:21" ht="17.45" customHeight="1" x14ac:dyDescent="0.3">
      <c r="O18" s="8"/>
      <c r="P18" s="8"/>
      <c r="Q18" s="8"/>
      <c r="R18" s="8"/>
      <c r="S18" s="8"/>
      <c r="T18" s="8"/>
      <c r="U18" s="8"/>
    </row>
    <row r="19" spans="2:21" ht="18" customHeight="1" x14ac:dyDescent="0.3">
      <c r="O19" s="8"/>
      <c r="P19" s="8"/>
      <c r="Q19" s="8"/>
      <c r="R19" s="8"/>
      <c r="S19" s="8"/>
      <c r="T19" s="8"/>
      <c r="U19" s="8"/>
    </row>
    <row r="21" spans="2:21" x14ac:dyDescent="0.3">
      <c r="B21" s="43" t="s">
        <v>162</v>
      </c>
    </row>
    <row r="22" spans="2:21" x14ac:dyDescent="0.3">
      <c r="B22" s="1" t="s">
        <v>163</v>
      </c>
    </row>
    <row r="23" spans="2:21" x14ac:dyDescent="0.3">
      <c r="B23" s="1" t="s">
        <v>164</v>
      </c>
    </row>
    <row r="24" spans="2:21" x14ac:dyDescent="0.3">
      <c r="B24" s="1" t="s">
        <v>165</v>
      </c>
    </row>
    <row r="72" spans="2:24" ht="15" thickBot="1" x14ac:dyDescent="0.35"/>
    <row r="73" spans="2:24" ht="15" thickBot="1" x14ac:dyDescent="0.35">
      <c r="B73" s="279">
        <v>2026</v>
      </c>
      <c r="C73" s="280"/>
      <c r="D73" s="280"/>
      <c r="E73" s="280"/>
      <c r="F73" s="280"/>
      <c r="G73" s="280"/>
      <c r="H73" s="281"/>
      <c r="I73" s="5" t="s">
        <v>46</v>
      </c>
      <c r="J73" s="6" t="s">
        <v>47</v>
      </c>
      <c r="K73" s="6" t="s">
        <v>50</v>
      </c>
      <c r="L73" s="6" t="s">
        <v>51</v>
      </c>
      <c r="M73" s="6" t="s">
        <v>52</v>
      </c>
      <c r="N73" s="6" t="s">
        <v>53</v>
      </c>
      <c r="O73" s="6" t="s">
        <v>54</v>
      </c>
      <c r="P73" s="6" t="s">
        <v>55</v>
      </c>
      <c r="Q73" s="6" t="s">
        <v>56</v>
      </c>
      <c r="R73" s="6" t="s">
        <v>57</v>
      </c>
      <c r="S73" s="6" t="s">
        <v>58</v>
      </c>
      <c r="T73" s="6" t="s">
        <v>59</v>
      </c>
      <c r="U73" s="279" t="s">
        <v>60</v>
      </c>
      <c r="V73" s="281"/>
      <c r="W73" s="279" t="s">
        <v>61</v>
      </c>
      <c r="X73" s="281"/>
    </row>
    <row r="74" spans="2:24" ht="15" thickBot="1" x14ac:dyDescent="0.35">
      <c r="B74" s="421"/>
      <c r="C74" s="421"/>
      <c r="D74" s="421"/>
      <c r="E74" s="421"/>
      <c r="F74" s="421"/>
      <c r="G74" s="421"/>
      <c r="H74" s="421"/>
    </row>
    <row r="75" spans="2:24" x14ac:dyDescent="0.3">
      <c r="B75" s="282" t="s">
        <v>4</v>
      </c>
      <c r="C75" s="285" t="s">
        <v>12</v>
      </c>
      <c r="D75" s="286"/>
      <c r="E75" s="286"/>
      <c r="F75" s="286"/>
      <c r="G75" s="286"/>
      <c r="H75" s="287"/>
      <c r="I75" s="48"/>
      <c r="J75" s="48"/>
      <c r="K75" s="48"/>
      <c r="L75" s="48"/>
      <c r="M75" s="48"/>
      <c r="N75" s="48"/>
      <c r="O75" s="48"/>
      <c r="P75" s="48"/>
      <c r="Q75" s="48"/>
      <c r="R75" s="48"/>
      <c r="S75" s="48"/>
      <c r="T75" s="48"/>
      <c r="U75" s="422"/>
      <c r="V75" s="423"/>
      <c r="W75" s="424">
        <f t="shared" ref="W75:W80" si="0">SUM(I75:T75)</f>
        <v>0</v>
      </c>
      <c r="X75" s="423"/>
    </row>
    <row r="76" spans="2:24" x14ac:dyDescent="0.3">
      <c r="B76" s="283"/>
      <c r="C76" s="270" t="s">
        <v>48</v>
      </c>
      <c r="D76" s="271"/>
      <c r="E76" s="271"/>
      <c r="F76" s="271"/>
      <c r="G76" s="271"/>
      <c r="H76" s="272"/>
      <c r="I76" s="52">
        <v>292</v>
      </c>
      <c r="J76" s="52">
        <v>194</v>
      </c>
      <c r="K76" s="52"/>
      <c r="L76" s="52"/>
      <c r="M76" s="52"/>
      <c r="N76" s="52"/>
      <c r="O76" s="52"/>
      <c r="P76" s="52"/>
      <c r="Q76" s="52"/>
      <c r="R76" s="52"/>
      <c r="S76" s="52"/>
      <c r="T76" s="52"/>
      <c r="U76" s="311">
        <f t="shared" ref="U76:U88" si="1">AVERAGE(I76:T76)</f>
        <v>243</v>
      </c>
      <c r="V76" s="312"/>
      <c r="W76" s="410">
        <f t="shared" si="0"/>
        <v>486</v>
      </c>
      <c r="X76" s="312"/>
    </row>
    <row r="77" spans="2:24" x14ac:dyDescent="0.3">
      <c r="B77" s="283"/>
      <c r="C77" s="270" t="s">
        <v>277</v>
      </c>
      <c r="D77" s="271"/>
      <c r="E77" s="271"/>
      <c r="F77" s="271"/>
      <c r="G77" s="271"/>
      <c r="H77" s="272"/>
      <c r="I77" s="52">
        <v>21</v>
      </c>
      <c r="J77" s="52">
        <v>12</v>
      </c>
      <c r="K77" s="52"/>
      <c r="L77" s="52"/>
      <c r="M77" s="52"/>
      <c r="N77" s="52"/>
      <c r="O77" s="52"/>
      <c r="P77" s="52"/>
      <c r="Q77" s="52"/>
      <c r="R77" s="52"/>
      <c r="S77" s="52"/>
      <c r="T77" s="52"/>
      <c r="U77" s="311">
        <f t="shared" si="1"/>
        <v>16.5</v>
      </c>
      <c r="V77" s="312"/>
      <c r="W77" s="410">
        <f t="shared" si="0"/>
        <v>33</v>
      </c>
      <c r="X77" s="312"/>
    </row>
    <row r="78" spans="2:24" x14ac:dyDescent="0.3">
      <c r="B78" s="283"/>
      <c r="C78" s="425" t="s">
        <v>0</v>
      </c>
      <c r="D78" s="426"/>
      <c r="E78" s="426"/>
      <c r="F78" s="426"/>
      <c r="G78" s="426"/>
      <c r="H78" s="427"/>
      <c r="I78" s="56"/>
      <c r="J78" s="56"/>
      <c r="K78" s="56"/>
      <c r="L78" s="56"/>
      <c r="M78" s="56"/>
      <c r="N78" s="56"/>
      <c r="O78" s="56"/>
      <c r="P78" s="56"/>
      <c r="Q78" s="56"/>
      <c r="R78" s="56"/>
      <c r="S78" s="56"/>
      <c r="T78" s="56"/>
      <c r="U78" s="428"/>
      <c r="V78" s="420"/>
      <c r="W78" s="419">
        <f t="shared" si="0"/>
        <v>0</v>
      </c>
      <c r="X78" s="420"/>
    </row>
    <row r="79" spans="2:24" x14ac:dyDescent="0.3">
      <c r="B79" s="283"/>
      <c r="C79" s="318" t="s">
        <v>23</v>
      </c>
      <c r="D79" s="319"/>
      <c r="E79" s="319"/>
      <c r="F79" s="319"/>
      <c r="G79" s="319"/>
      <c r="H79" s="320"/>
      <c r="I79" s="219">
        <v>167</v>
      </c>
      <c r="J79" s="219">
        <v>126</v>
      </c>
      <c r="K79" s="219"/>
      <c r="L79" s="219"/>
      <c r="M79" s="219"/>
      <c r="N79" s="219"/>
      <c r="O79" s="219"/>
      <c r="P79" s="219"/>
      <c r="Q79" s="219"/>
      <c r="R79" s="219"/>
      <c r="S79" s="219"/>
      <c r="T79" s="219"/>
      <c r="U79" s="461">
        <f t="shared" si="1"/>
        <v>146.5</v>
      </c>
      <c r="V79" s="462"/>
      <c r="W79" s="483">
        <f t="shared" si="0"/>
        <v>293</v>
      </c>
      <c r="X79" s="462"/>
    </row>
    <row r="80" spans="2:24" x14ac:dyDescent="0.3">
      <c r="B80" s="283"/>
      <c r="C80" s="318" t="s">
        <v>170</v>
      </c>
      <c r="D80" s="319"/>
      <c r="E80" s="319"/>
      <c r="F80" s="319"/>
      <c r="G80" s="319"/>
      <c r="H80" s="320"/>
      <c r="I80" s="220">
        <v>25</v>
      </c>
      <c r="J80" s="220">
        <v>13</v>
      </c>
      <c r="K80" s="220"/>
      <c r="L80" s="220"/>
      <c r="M80" s="220"/>
      <c r="N80" s="220"/>
      <c r="O80" s="220"/>
      <c r="P80" s="220"/>
      <c r="Q80" s="220"/>
      <c r="R80" s="220"/>
      <c r="S80" s="220"/>
      <c r="T80" s="220"/>
      <c r="U80" s="461">
        <f t="shared" si="1"/>
        <v>19</v>
      </c>
      <c r="V80" s="462"/>
      <c r="W80" s="483">
        <f t="shared" si="0"/>
        <v>38</v>
      </c>
      <c r="X80" s="462"/>
    </row>
    <row r="81" spans="2:24" x14ac:dyDescent="0.3">
      <c r="B81" s="283"/>
      <c r="C81" s="270" t="s">
        <v>13</v>
      </c>
      <c r="D81" s="271"/>
      <c r="E81" s="271"/>
      <c r="F81" s="271"/>
      <c r="G81" s="271"/>
      <c r="H81" s="272"/>
      <c r="I81" s="221">
        <f>I80-I82</f>
        <v>25</v>
      </c>
      <c r="J81" s="221">
        <f>J80-J82</f>
        <v>13</v>
      </c>
      <c r="K81" s="221"/>
      <c r="L81" s="221"/>
      <c r="M81" s="221"/>
      <c r="N81" s="221"/>
      <c r="O81" s="221"/>
      <c r="P81" s="221"/>
      <c r="Q81" s="221"/>
      <c r="R81" s="221"/>
      <c r="S81" s="221"/>
      <c r="T81" s="221"/>
      <c r="U81" s="311">
        <f t="shared" si="1"/>
        <v>19</v>
      </c>
      <c r="V81" s="312"/>
      <c r="W81" s="410">
        <f>W80-W82</f>
        <v>38</v>
      </c>
      <c r="X81" s="312"/>
    </row>
    <row r="82" spans="2:24" x14ac:dyDescent="0.3">
      <c r="B82" s="283"/>
      <c r="C82" s="270" t="s">
        <v>14</v>
      </c>
      <c r="D82" s="271"/>
      <c r="E82" s="271"/>
      <c r="F82" s="271"/>
      <c r="G82" s="271"/>
      <c r="H82" s="272"/>
      <c r="I82" s="52">
        <v>0</v>
      </c>
      <c r="J82" s="52">
        <v>0</v>
      </c>
      <c r="K82" s="52"/>
      <c r="L82" s="52"/>
      <c r="M82" s="52"/>
      <c r="N82" s="52"/>
      <c r="O82" s="52"/>
      <c r="P82" s="52"/>
      <c r="Q82" s="52"/>
      <c r="R82" s="52"/>
      <c r="S82" s="52"/>
      <c r="T82" s="52"/>
      <c r="U82" s="311">
        <f t="shared" si="1"/>
        <v>0</v>
      </c>
      <c r="V82" s="312"/>
      <c r="W82" s="313">
        <f t="shared" ref="W82:W88" si="2">SUM(I82:T82)</f>
        <v>0</v>
      </c>
      <c r="X82" s="310"/>
    </row>
    <row r="83" spans="2:24" x14ac:dyDescent="0.3">
      <c r="B83" s="283"/>
      <c r="C83" s="300" t="s">
        <v>5</v>
      </c>
      <c r="D83" s="301"/>
      <c r="E83" s="301"/>
      <c r="F83" s="301"/>
      <c r="G83" s="301"/>
      <c r="H83" s="302"/>
      <c r="I83" s="136">
        <v>0</v>
      </c>
      <c r="J83" s="136">
        <v>0</v>
      </c>
      <c r="K83" s="136"/>
      <c r="L83" s="136"/>
      <c r="M83" s="136"/>
      <c r="N83" s="136"/>
      <c r="O83" s="136"/>
      <c r="P83" s="136"/>
      <c r="Q83" s="136"/>
      <c r="R83" s="136"/>
      <c r="S83" s="136"/>
      <c r="T83" s="136"/>
      <c r="U83" s="311">
        <f t="shared" si="1"/>
        <v>0</v>
      </c>
      <c r="V83" s="312"/>
      <c r="W83" s="313">
        <f t="shared" si="2"/>
        <v>0</v>
      </c>
      <c r="X83" s="310"/>
    </row>
    <row r="84" spans="2:24" x14ac:dyDescent="0.3">
      <c r="B84" s="283"/>
      <c r="C84" s="363" t="s">
        <v>49</v>
      </c>
      <c r="D84" s="364"/>
      <c r="E84" s="364"/>
      <c r="F84" s="364"/>
      <c r="G84" s="364"/>
      <c r="H84" s="365"/>
      <c r="I84" s="140">
        <f>I80-I81-I83</f>
        <v>0</v>
      </c>
      <c r="J84" s="140">
        <f>J80-J81-J83</f>
        <v>0</v>
      </c>
      <c r="K84" s="140"/>
      <c r="L84" s="140"/>
      <c r="M84" s="140"/>
      <c r="N84" s="140"/>
      <c r="O84" s="140"/>
      <c r="P84" s="140"/>
      <c r="Q84" s="140"/>
      <c r="R84" s="140"/>
      <c r="S84" s="140"/>
      <c r="T84" s="140"/>
      <c r="U84" s="390">
        <f t="shared" si="1"/>
        <v>0</v>
      </c>
      <c r="V84" s="391"/>
      <c r="W84" s="429">
        <f t="shared" si="2"/>
        <v>0</v>
      </c>
      <c r="X84" s="315"/>
    </row>
    <row r="85" spans="2:24" x14ac:dyDescent="0.3">
      <c r="B85" s="283"/>
      <c r="C85" s="411" t="s">
        <v>107</v>
      </c>
      <c r="D85" s="412"/>
      <c r="E85" s="412"/>
      <c r="F85" s="412"/>
      <c r="G85" s="412"/>
      <c r="H85" s="413"/>
      <c r="I85" s="82">
        <v>21</v>
      </c>
      <c r="J85" s="82">
        <v>12</v>
      </c>
      <c r="K85" s="82"/>
      <c r="L85" s="82"/>
      <c r="M85" s="82"/>
      <c r="N85" s="82"/>
      <c r="O85" s="82"/>
      <c r="P85" s="82"/>
      <c r="Q85" s="82"/>
      <c r="R85" s="82"/>
      <c r="S85" s="82"/>
      <c r="T85" s="82"/>
      <c r="U85" s="414">
        <f t="shared" si="1"/>
        <v>16.5</v>
      </c>
      <c r="V85" s="415"/>
      <c r="W85" s="416">
        <f t="shared" si="2"/>
        <v>33</v>
      </c>
      <c r="X85" s="415"/>
    </row>
    <row r="86" spans="2:24" x14ac:dyDescent="0.3">
      <c r="B86" s="283"/>
      <c r="C86" s="395" t="s">
        <v>1</v>
      </c>
      <c r="D86" s="396"/>
      <c r="E86" s="396"/>
      <c r="F86" s="396"/>
      <c r="G86" s="396"/>
      <c r="H86" s="397"/>
      <c r="I86" s="86"/>
      <c r="J86" s="86"/>
      <c r="K86" s="86"/>
      <c r="L86" s="86"/>
      <c r="M86" s="86"/>
      <c r="N86" s="86"/>
      <c r="O86" s="86"/>
      <c r="P86" s="86"/>
      <c r="Q86" s="86"/>
      <c r="R86" s="86"/>
      <c r="S86" s="86"/>
      <c r="T86" s="86"/>
      <c r="U86" s="417"/>
      <c r="V86" s="418"/>
      <c r="W86" s="419"/>
      <c r="X86" s="420"/>
    </row>
    <row r="87" spans="2:24" x14ac:dyDescent="0.3">
      <c r="B87" s="283"/>
      <c r="C87" s="347" t="s">
        <v>23</v>
      </c>
      <c r="D87" s="348"/>
      <c r="E87" s="348"/>
      <c r="F87" s="348"/>
      <c r="G87" s="348"/>
      <c r="H87" s="349"/>
      <c r="I87" s="90">
        <v>57</v>
      </c>
      <c r="J87" s="90">
        <v>58</v>
      </c>
      <c r="K87" s="90"/>
      <c r="L87" s="90"/>
      <c r="M87" s="90"/>
      <c r="N87" s="90"/>
      <c r="O87" s="90"/>
      <c r="P87" s="90"/>
      <c r="Q87" s="90"/>
      <c r="R87" s="90"/>
      <c r="S87" s="90"/>
      <c r="T87" s="90"/>
      <c r="U87" s="361">
        <f t="shared" si="1"/>
        <v>57.5</v>
      </c>
      <c r="V87" s="362"/>
      <c r="W87" s="409">
        <f t="shared" si="2"/>
        <v>115</v>
      </c>
      <c r="X87" s="362"/>
    </row>
    <row r="88" spans="2:24" x14ac:dyDescent="0.3">
      <c r="B88" s="283"/>
      <c r="C88" s="270" t="s">
        <v>118</v>
      </c>
      <c r="D88" s="271"/>
      <c r="E88" s="271"/>
      <c r="F88" s="271"/>
      <c r="G88" s="271"/>
      <c r="H88" s="272"/>
      <c r="I88" s="52">
        <v>6</v>
      </c>
      <c r="J88" s="52">
        <v>5</v>
      </c>
      <c r="K88" s="52"/>
      <c r="L88" s="52"/>
      <c r="M88" s="52"/>
      <c r="N88" s="52"/>
      <c r="O88" s="52"/>
      <c r="P88" s="52"/>
      <c r="Q88" s="52"/>
      <c r="R88" s="52"/>
      <c r="S88" s="52"/>
      <c r="T88" s="52"/>
      <c r="U88" s="311">
        <f t="shared" si="1"/>
        <v>5.5</v>
      </c>
      <c r="V88" s="312"/>
      <c r="W88" s="410">
        <f t="shared" si="2"/>
        <v>11</v>
      </c>
      <c r="X88" s="312"/>
    </row>
    <row r="89" spans="2:24" x14ac:dyDescent="0.3">
      <c r="B89" s="283"/>
      <c r="C89" s="306" t="s">
        <v>6</v>
      </c>
      <c r="D89" s="307"/>
      <c r="E89" s="307"/>
      <c r="F89" s="307"/>
      <c r="G89" s="307"/>
      <c r="H89" s="308"/>
      <c r="I89" s="94"/>
      <c r="J89" s="94"/>
      <c r="K89" s="94"/>
      <c r="L89" s="94"/>
      <c r="M89" s="94"/>
      <c r="N89" s="94"/>
      <c r="O89" s="94"/>
      <c r="P89" s="94"/>
      <c r="Q89" s="94"/>
      <c r="R89" s="94"/>
      <c r="S89" s="94"/>
      <c r="T89" s="94"/>
      <c r="U89" s="404"/>
      <c r="V89" s="405"/>
      <c r="W89" s="406"/>
      <c r="X89" s="407"/>
    </row>
    <row r="90" spans="2:24" x14ac:dyDescent="0.3">
      <c r="B90" s="283"/>
      <c r="C90" s="347" t="s">
        <v>23</v>
      </c>
      <c r="D90" s="348"/>
      <c r="E90" s="348"/>
      <c r="F90" s="348"/>
      <c r="G90" s="348"/>
      <c r="H90" s="349"/>
      <c r="I90" s="98">
        <f t="shared" ref="I90:J90" si="3">I76/I79</f>
        <v>1.7485029940119761</v>
      </c>
      <c r="J90" s="98">
        <f t="shared" si="3"/>
        <v>1.5396825396825398</v>
      </c>
      <c r="K90" s="98"/>
      <c r="L90" s="98"/>
      <c r="M90" s="98"/>
      <c r="N90" s="98"/>
      <c r="O90" s="98"/>
      <c r="P90" s="98"/>
      <c r="Q90" s="98"/>
      <c r="R90" s="98"/>
      <c r="S90" s="98"/>
      <c r="T90" s="98"/>
      <c r="U90" s="361" t="s">
        <v>62</v>
      </c>
      <c r="V90" s="362"/>
      <c r="W90" s="408">
        <f>W76/W79</f>
        <v>1.658703071672355</v>
      </c>
      <c r="X90" s="351"/>
    </row>
    <row r="91" spans="2:24" x14ac:dyDescent="0.3">
      <c r="B91" s="283"/>
      <c r="C91" s="270" t="s">
        <v>171</v>
      </c>
      <c r="D91" s="271"/>
      <c r="E91" s="271"/>
      <c r="F91" s="271"/>
      <c r="G91" s="271"/>
      <c r="H91" s="272"/>
      <c r="I91" s="100">
        <f t="shared" ref="I91:J91" si="4">I77/I80</f>
        <v>0.84</v>
      </c>
      <c r="J91" s="100">
        <f t="shared" si="4"/>
        <v>0.92307692307692313</v>
      </c>
      <c r="K91" s="100"/>
      <c r="L91" s="100"/>
      <c r="M91" s="100"/>
      <c r="N91" s="100"/>
      <c r="O91" s="100"/>
      <c r="P91" s="100"/>
      <c r="Q91" s="100"/>
      <c r="R91" s="100"/>
      <c r="S91" s="100"/>
      <c r="T91" s="100"/>
      <c r="U91" s="311" t="s">
        <v>62</v>
      </c>
      <c r="V91" s="312"/>
      <c r="W91" s="494">
        <f>W77/W80</f>
        <v>0.86842105263157898</v>
      </c>
      <c r="X91" s="495"/>
    </row>
    <row r="92" spans="2:24" x14ac:dyDescent="0.3">
      <c r="B92" s="283"/>
      <c r="C92" s="468" t="s">
        <v>106</v>
      </c>
      <c r="D92" s="469"/>
      <c r="E92" s="469"/>
      <c r="F92" s="469"/>
      <c r="G92" s="469"/>
      <c r="H92" s="470"/>
      <c r="I92" s="104">
        <f>I85/I80</f>
        <v>0.84</v>
      </c>
      <c r="J92" s="104">
        <f>J85/J80</f>
        <v>0.92307692307692313</v>
      </c>
      <c r="K92" s="104"/>
      <c r="L92" s="104"/>
      <c r="M92" s="104"/>
      <c r="N92" s="104"/>
      <c r="O92" s="104"/>
      <c r="P92" s="104"/>
      <c r="Q92" s="104"/>
      <c r="R92" s="104"/>
      <c r="S92" s="104"/>
      <c r="T92" s="104"/>
      <c r="U92" s="556" t="s">
        <v>62</v>
      </c>
      <c r="V92" s="557"/>
      <c r="W92" s="402" t="e">
        <f>W85/W78</f>
        <v>#DIV/0!</v>
      </c>
      <c r="X92" s="403"/>
    </row>
    <row r="93" spans="2:24" x14ac:dyDescent="0.3">
      <c r="B93" s="283"/>
      <c r="C93" s="291" t="s">
        <v>3</v>
      </c>
      <c r="D93" s="292"/>
      <c r="E93" s="292"/>
      <c r="F93" s="292"/>
      <c r="G93" s="292"/>
      <c r="H93" s="293"/>
      <c r="I93" s="201"/>
      <c r="J93" s="201"/>
      <c r="K93" s="201"/>
      <c r="L93" s="201"/>
      <c r="M93" s="201"/>
      <c r="N93" s="201"/>
      <c r="O93" s="201"/>
      <c r="P93" s="201"/>
      <c r="Q93" s="201"/>
      <c r="R93" s="201"/>
      <c r="S93" s="201"/>
      <c r="T93" s="201"/>
      <c r="U93" s="380"/>
      <c r="V93" s="381"/>
      <c r="W93" s="394"/>
      <c r="X93" s="339"/>
    </row>
    <row r="94" spans="2:24" x14ac:dyDescent="0.3">
      <c r="B94" s="283"/>
      <c r="C94" s="347" t="s">
        <v>23</v>
      </c>
      <c r="D94" s="348"/>
      <c r="E94" s="348"/>
      <c r="F94" s="348"/>
      <c r="G94" s="348"/>
      <c r="H94" s="349"/>
      <c r="I94" s="112">
        <f t="shared" ref="I94:J94" si="5">I87/I79</f>
        <v>0.3413173652694611</v>
      </c>
      <c r="J94" s="112">
        <f t="shared" si="5"/>
        <v>0.46031746031746029</v>
      </c>
      <c r="K94" s="112"/>
      <c r="L94" s="112"/>
      <c r="M94" s="112"/>
      <c r="N94" s="112"/>
      <c r="O94" s="112"/>
      <c r="P94" s="112"/>
      <c r="Q94" s="112"/>
      <c r="R94" s="112"/>
      <c r="S94" s="112"/>
      <c r="T94" s="112"/>
      <c r="U94" s="361" t="s">
        <v>62</v>
      </c>
      <c r="V94" s="362"/>
      <c r="W94" s="496">
        <f>W87/W79</f>
        <v>0.39249146757679182</v>
      </c>
      <c r="X94" s="467"/>
    </row>
    <row r="95" spans="2:24" ht="15" thickBot="1" x14ac:dyDescent="0.35">
      <c r="B95" s="284"/>
      <c r="C95" s="294" t="s">
        <v>118</v>
      </c>
      <c r="D95" s="295"/>
      <c r="E95" s="295"/>
      <c r="F95" s="295"/>
      <c r="G95" s="295"/>
      <c r="H95" s="296"/>
      <c r="I95" s="116">
        <f>I88/I80</f>
        <v>0.24</v>
      </c>
      <c r="J95" s="116">
        <f>J88/J80</f>
        <v>0.38461538461538464</v>
      </c>
      <c r="K95" s="116"/>
      <c r="L95" s="116"/>
      <c r="M95" s="116"/>
      <c r="N95" s="116"/>
      <c r="O95" s="116"/>
      <c r="P95" s="116"/>
      <c r="Q95" s="116"/>
      <c r="R95" s="116"/>
      <c r="S95" s="116"/>
      <c r="T95" s="116"/>
      <c r="U95" s="366" t="s">
        <v>62</v>
      </c>
      <c r="V95" s="367"/>
      <c r="W95" s="497">
        <f>W88/W80</f>
        <v>0.28947368421052633</v>
      </c>
      <c r="X95" s="472"/>
    </row>
    <row r="96" spans="2:24" x14ac:dyDescent="0.3">
      <c r="B96" s="436" t="s">
        <v>7</v>
      </c>
      <c r="C96" s="303" t="s">
        <v>15</v>
      </c>
      <c r="D96" s="304"/>
      <c r="E96" s="304"/>
      <c r="F96" s="304"/>
      <c r="G96" s="304"/>
      <c r="H96" s="305"/>
      <c r="I96" s="120">
        <v>77</v>
      </c>
      <c r="J96" s="120">
        <v>70</v>
      </c>
      <c r="K96" s="120"/>
      <c r="L96" s="120"/>
      <c r="M96" s="120"/>
      <c r="N96" s="120"/>
      <c r="O96" s="120"/>
      <c r="P96" s="120"/>
      <c r="Q96" s="120"/>
      <c r="R96" s="120"/>
      <c r="S96" s="120"/>
      <c r="T96" s="120"/>
      <c r="U96" s="400">
        <f t="shared" ref="U96:U158" si="6">AVERAGE(I96:T96)</f>
        <v>73.5</v>
      </c>
      <c r="V96" s="401"/>
      <c r="W96" s="400" t="s">
        <v>62</v>
      </c>
      <c r="X96" s="401"/>
    </row>
    <row r="97" spans="2:24" x14ac:dyDescent="0.3">
      <c r="B97" s="437"/>
      <c r="C97" s="395" t="s">
        <v>119</v>
      </c>
      <c r="D97" s="396"/>
      <c r="E97" s="396"/>
      <c r="F97" s="396"/>
      <c r="G97" s="396"/>
      <c r="H97" s="397"/>
      <c r="I97" s="124">
        <v>46</v>
      </c>
      <c r="J97" s="124">
        <v>25</v>
      </c>
      <c r="K97" s="124"/>
      <c r="L97" s="124"/>
      <c r="M97" s="124"/>
      <c r="N97" s="124"/>
      <c r="O97" s="124"/>
      <c r="P97" s="124"/>
      <c r="Q97" s="124"/>
      <c r="R97" s="124"/>
      <c r="S97" s="124"/>
      <c r="T97" s="124"/>
      <c r="U97" s="398">
        <f t="shared" si="6"/>
        <v>35.5</v>
      </c>
      <c r="V97" s="399"/>
      <c r="W97" s="398">
        <f>SUM(I97:T97)</f>
        <v>71</v>
      </c>
      <c r="X97" s="399"/>
    </row>
    <row r="98" spans="2:24" x14ac:dyDescent="0.3">
      <c r="B98" s="437"/>
      <c r="C98" s="387" t="s">
        <v>17</v>
      </c>
      <c r="D98" s="388"/>
      <c r="E98" s="388"/>
      <c r="F98" s="388"/>
      <c r="G98" s="388"/>
      <c r="H98" s="389"/>
      <c r="I98" s="128">
        <v>7</v>
      </c>
      <c r="J98" s="128">
        <v>2</v>
      </c>
      <c r="K98" s="128"/>
      <c r="L98" s="128"/>
      <c r="M98" s="128"/>
      <c r="N98" s="128"/>
      <c r="O98" s="128"/>
      <c r="P98" s="128"/>
      <c r="Q98" s="128"/>
      <c r="R98" s="128"/>
      <c r="S98" s="128"/>
      <c r="T98" s="128"/>
      <c r="U98" s="390">
        <f t="shared" si="6"/>
        <v>4.5</v>
      </c>
      <c r="V98" s="391"/>
      <c r="W98" s="390">
        <f>SUM(I98:T98)</f>
        <v>9</v>
      </c>
      <c r="X98" s="391"/>
    </row>
    <row r="99" spans="2:24" x14ac:dyDescent="0.3">
      <c r="B99" s="437"/>
      <c r="C99" s="438" t="s">
        <v>18</v>
      </c>
      <c r="D99" s="439"/>
      <c r="E99" s="439"/>
      <c r="F99" s="439"/>
      <c r="G99" s="439"/>
      <c r="H99" s="440"/>
      <c r="I99" s="132">
        <f>SUM(I100:I101)</f>
        <v>10</v>
      </c>
      <c r="J99" s="132">
        <f>SUM(J100:J101)</f>
        <v>6</v>
      </c>
      <c r="K99" s="132"/>
      <c r="L99" s="132"/>
      <c r="M99" s="132"/>
      <c r="N99" s="132"/>
      <c r="O99" s="132"/>
      <c r="P99" s="132"/>
      <c r="Q99" s="132"/>
      <c r="R99" s="132"/>
      <c r="S99" s="132"/>
      <c r="T99" s="132"/>
      <c r="U99" s="434">
        <f t="shared" si="6"/>
        <v>8</v>
      </c>
      <c r="V99" s="435"/>
      <c r="W99" s="434">
        <f>SUM(I99:T99)</f>
        <v>16</v>
      </c>
      <c r="X99" s="435"/>
    </row>
    <row r="100" spans="2:24" x14ac:dyDescent="0.3">
      <c r="B100" s="437"/>
      <c r="C100" s="300" t="s">
        <v>122</v>
      </c>
      <c r="D100" s="301"/>
      <c r="E100" s="301"/>
      <c r="F100" s="301"/>
      <c r="G100" s="301"/>
      <c r="H100" s="302"/>
      <c r="I100" s="136">
        <v>9</v>
      </c>
      <c r="J100" s="136">
        <v>6</v>
      </c>
      <c r="K100" s="136"/>
      <c r="L100" s="136"/>
      <c r="M100" s="136"/>
      <c r="N100" s="136"/>
      <c r="O100" s="136"/>
      <c r="P100" s="136"/>
      <c r="Q100" s="136"/>
      <c r="R100" s="136"/>
      <c r="S100" s="136"/>
      <c r="T100" s="136"/>
      <c r="U100" s="309">
        <f t="shared" si="6"/>
        <v>7.5</v>
      </c>
      <c r="V100" s="310"/>
      <c r="W100" s="309">
        <f>SUM(I100:T100)</f>
        <v>15</v>
      </c>
      <c r="X100" s="310"/>
    </row>
    <row r="101" spans="2:24" x14ac:dyDescent="0.3">
      <c r="B101" s="437"/>
      <c r="C101" s="363" t="s">
        <v>123</v>
      </c>
      <c r="D101" s="364"/>
      <c r="E101" s="364"/>
      <c r="F101" s="364"/>
      <c r="G101" s="364"/>
      <c r="H101" s="365"/>
      <c r="I101" s="140">
        <v>1</v>
      </c>
      <c r="J101" s="140">
        <v>0</v>
      </c>
      <c r="K101" s="140"/>
      <c r="L101" s="140"/>
      <c r="M101" s="140"/>
      <c r="N101" s="140"/>
      <c r="O101" s="140"/>
      <c r="P101" s="140"/>
      <c r="Q101" s="140"/>
      <c r="R101" s="140"/>
      <c r="S101" s="140"/>
      <c r="T101" s="140"/>
      <c r="U101" s="309">
        <f t="shared" si="6"/>
        <v>0.5</v>
      </c>
      <c r="V101" s="310"/>
      <c r="W101" s="309">
        <f>SUM(I101:T101)</f>
        <v>1</v>
      </c>
      <c r="X101" s="310"/>
    </row>
    <row r="102" spans="2:24" x14ac:dyDescent="0.3">
      <c r="B102" s="437"/>
      <c r="C102" s="384" t="s">
        <v>19</v>
      </c>
      <c r="D102" s="385"/>
      <c r="E102" s="385"/>
      <c r="F102" s="385"/>
      <c r="G102" s="385"/>
      <c r="H102" s="386"/>
      <c r="I102" s="52">
        <f t="shared" ref="I102" si="7">SUM(I103+I142)</f>
        <v>7</v>
      </c>
      <c r="J102" s="52">
        <f t="shared" ref="J102" si="8">SUM(J103+J142)</f>
        <v>3</v>
      </c>
      <c r="K102" s="52"/>
      <c r="L102" s="52"/>
      <c r="M102" s="52"/>
      <c r="N102" s="52"/>
      <c r="O102" s="52"/>
      <c r="P102" s="52"/>
      <c r="Q102" s="52"/>
      <c r="R102" s="52"/>
      <c r="S102" s="52"/>
      <c r="T102" s="52"/>
      <c r="U102" s="309">
        <f t="shared" si="6"/>
        <v>5</v>
      </c>
      <c r="V102" s="310"/>
      <c r="W102" s="309">
        <f t="shared" ref="W102:W162" si="9">SUM(I102:T102)</f>
        <v>10</v>
      </c>
      <c r="X102" s="310"/>
    </row>
    <row r="103" spans="2:24" x14ac:dyDescent="0.3">
      <c r="B103" s="437"/>
      <c r="C103" s="300" t="s">
        <v>123</v>
      </c>
      <c r="D103" s="301"/>
      <c r="E103" s="301"/>
      <c r="F103" s="301"/>
      <c r="G103" s="301"/>
      <c r="H103" s="302"/>
      <c r="I103" s="52">
        <f>SUM(I104+I110+I114+I116+I124+I126+I129+I134+I138+I140)</f>
        <v>0</v>
      </c>
      <c r="J103" s="52">
        <f>SUM(J104+J110+J114+J116+J124+J126+J129+J134+J138+J140)</f>
        <v>0</v>
      </c>
      <c r="K103" s="52"/>
      <c r="L103" s="52"/>
      <c r="M103" s="52"/>
      <c r="N103" s="52"/>
      <c r="O103" s="52"/>
      <c r="P103" s="52"/>
      <c r="Q103" s="52"/>
      <c r="R103" s="52"/>
      <c r="S103" s="52"/>
      <c r="T103" s="52"/>
      <c r="U103" s="309">
        <f t="shared" si="6"/>
        <v>0</v>
      </c>
      <c r="V103" s="310"/>
      <c r="W103" s="309">
        <f t="shared" si="9"/>
        <v>0</v>
      </c>
      <c r="X103" s="310"/>
    </row>
    <row r="104" spans="2:24" x14ac:dyDescent="0.3">
      <c r="B104" s="437"/>
      <c r="C104" s="300" t="s">
        <v>129</v>
      </c>
      <c r="D104" s="301"/>
      <c r="E104" s="301"/>
      <c r="F104" s="301"/>
      <c r="G104" s="301"/>
      <c r="H104" s="302"/>
      <c r="I104" s="52">
        <f>SUM(I105:I109)</f>
        <v>0</v>
      </c>
      <c r="J104" s="52">
        <f>SUM(J105:J109)</f>
        <v>0</v>
      </c>
      <c r="K104" s="52"/>
      <c r="L104" s="52"/>
      <c r="M104" s="52"/>
      <c r="N104" s="52"/>
      <c r="O104" s="52"/>
      <c r="P104" s="52"/>
      <c r="Q104" s="52"/>
      <c r="R104" s="52"/>
      <c r="S104" s="52"/>
      <c r="T104" s="52"/>
      <c r="U104" s="309">
        <f t="shared" si="6"/>
        <v>0</v>
      </c>
      <c r="V104" s="310"/>
      <c r="W104" s="309">
        <f t="shared" si="9"/>
        <v>0</v>
      </c>
      <c r="X104" s="310"/>
    </row>
    <row r="105" spans="2:24" x14ac:dyDescent="0.3">
      <c r="B105" s="437"/>
      <c r="C105" s="321" t="s">
        <v>124</v>
      </c>
      <c r="D105" s="322"/>
      <c r="E105" s="322"/>
      <c r="F105" s="322"/>
      <c r="G105" s="322"/>
      <c r="H105" s="323"/>
      <c r="I105" s="52">
        <v>0</v>
      </c>
      <c r="J105" s="52"/>
      <c r="K105" s="52"/>
      <c r="L105" s="52"/>
      <c r="M105" s="52"/>
      <c r="N105" s="52"/>
      <c r="O105" s="52"/>
      <c r="P105" s="52"/>
      <c r="Q105" s="52"/>
      <c r="R105" s="52"/>
      <c r="S105" s="52"/>
      <c r="T105" s="52"/>
      <c r="U105" s="309">
        <f t="shared" si="6"/>
        <v>0</v>
      </c>
      <c r="V105" s="310"/>
      <c r="W105" s="309">
        <f t="shared" si="9"/>
        <v>0</v>
      </c>
      <c r="X105" s="310"/>
    </row>
    <row r="106" spans="2:24" x14ac:dyDescent="0.3">
      <c r="B106" s="437"/>
      <c r="C106" s="321" t="s">
        <v>125</v>
      </c>
      <c r="D106" s="322"/>
      <c r="E106" s="322"/>
      <c r="F106" s="322"/>
      <c r="G106" s="322"/>
      <c r="H106" s="323"/>
      <c r="I106" s="52">
        <v>0</v>
      </c>
      <c r="J106" s="52"/>
      <c r="K106" s="52"/>
      <c r="L106" s="52"/>
      <c r="M106" s="52"/>
      <c r="N106" s="52"/>
      <c r="O106" s="52"/>
      <c r="P106" s="52"/>
      <c r="Q106" s="52"/>
      <c r="R106" s="52"/>
      <c r="S106" s="52"/>
      <c r="T106" s="52"/>
      <c r="U106" s="309">
        <f t="shared" si="6"/>
        <v>0</v>
      </c>
      <c r="V106" s="310"/>
      <c r="W106" s="309">
        <f t="shared" si="9"/>
        <v>0</v>
      </c>
      <c r="X106" s="310"/>
    </row>
    <row r="107" spans="2:24" x14ac:dyDescent="0.3">
      <c r="B107" s="437"/>
      <c r="C107" s="321" t="s">
        <v>94</v>
      </c>
      <c r="D107" s="322"/>
      <c r="E107" s="322"/>
      <c r="F107" s="322"/>
      <c r="G107" s="322"/>
      <c r="H107" s="323"/>
      <c r="I107" s="52">
        <v>0</v>
      </c>
      <c r="J107" s="52"/>
      <c r="K107" s="52"/>
      <c r="L107" s="52"/>
      <c r="M107" s="52"/>
      <c r="N107" s="52"/>
      <c r="O107" s="52"/>
      <c r="P107" s="52"/>
      <c r="Q107" s="52"/>
      <c r="R107" s="52"/>
      <c r="S107" s="52"/>
      <c r="T107" s="52"/>
      <c r="U107" s="309">
        <f t="shared" si="6"/>
        <v>0</v>
      </c>
      <c r="V107" s="310"/>
      <c r="W107" s="309">
        <f t="shared" si="9"/>
        <v>0</v>
      </c>
      <c r="X107" s="310"/>
    </row>
    <row r="108" spans="2:24" x14ac:dyDescent="0.3">
      <c r="B108" s="437"/>
      <c r="C108" s="321" t="s">
        <v>127</v>
      </c>
      <c r="D108" s="322"/>
      <c r="E108" s="322"/>
      <c r="F108" s="322"/>
      <c r="G108" s="322"/>
      <c r="H108" s="323"/>
      <c r="I108" s="52">
        <v>0</v>
      </c>
      <c r="J108" s="52"/>
      <c r="K108" s="52"/>
      <c r="L108" s="52"/>
      <c r="M108" s="52"/>
      <c r="N108" s="52"/>
      <c r="O108" s="52"/>
      <c r="P108" s="52"/>
      <c r="Q108" s="52"/>
      <c r="R108" s="52"/>
      <c r="S108" s="52"/>
      <c r="T108" s="52"/>
      <c r="U108" s="309">
        <f t="shared" si="6"/>
        <v>0</v>
      </c>
      <c r="V108" s="310"/>
      <c r="W108" s="309">
        <f t="shared" si="9"/>
        <v>0</v>
      </c>
      <c r="X108" s="310"/>
    </row>
    <row r="109" spans="2:24" x14ac:dyDescent="0.3">
      <c r="B109" s="437"/>
      <c r="C109" s="321" t="s">
        <v>128</v>
      </c>
      <c r="D109" s="322"/>
      <c r="E109" s="322"/>
      <c r="F109" s="322"/>
      <c r="G109" s="322"/>
      <c r="H109" s="323"/>
      <c r="I109" s="52">
        <v>0</v>
      </c>
      <c r="J109" s="52"/>
      <c r="K109" s="52"/>
      <c r="L109" s="52"/>
      <c r="M109" s="52"/>
      <c r="N109" s="52"/>
      <c r="O109" s="52"/>
      <c r="P109" s="52"/>
      <c r="Q109" s="52"/>
      <c r="R109" s="52"/>
      <c r="S109" s="52"/>
      <c r="T109" s="52"/>
      <c r="U109" s="309">
        <f t="shared" si="6"/>
        <v>0</v>
      </c>
      <c r="V109" s="310"/>
      <c r="W109" s="309">
        <f t="shared" si="9"/>
        <v>0</v>
      </c>
      <c r="X109" s="310"/>
    </row>
    <row r="110" spans="2:24" x14ac:dyDescent="0.3">
      <c r="B110" s="437"/>
      <c r="C110" s="300" t="s">
        <v>130</v>
      </c>
      <c r="D110" s="301"/>
      <c r="E110" s="301"/>
      <c r="F110" s="301"/>
      <c r="G110" s="301"/>
      <c r="H110" s="302"/>
      <c r="I110" s="52">
        <f>SUM(I111:I113)</f>
        <v>0</v>
      </c>
      <c r="J110" s="52">
        <f>SUM(J111:J113)</f>
        <v>0</v>
      </c>
      <c r="K110" s="52"/>
      <c r="L110" s="52"/>
      <c r="M110" s="52"/>
      <c r="N110" s="52"/>
      <c r="O110" s="52"/>
      <c r="P110" s="52"/>
      <c r="Q110" s="52"/>
      <c r="R110" s="52"/>
      <c r="S110" s="52"/>
      <c r="T110" s="52"/>
      <c r="U110" s="309">
        <f t="shared" si="6"/>
        <v>0</v>
      </c>
      <c r="V110" s="310"/>
      <c r="W110" s="309">
        <f t="shared" si="9"/>
        <v>0</v>
      </c>
      <c r="X110" s="310"/>
    </row>
    <row r="111" spans="2:24" x14ac:dyDescent="0.3">
      <c r="B111" s="437"/>
      <c r="C111" s="321" t="s">
        <v>132</v>
      </c>
      <c r="D111" s="322"/>
      <c r="E111" s="322"/>
      <c r="F111" s="322"/>
      <c r="G111" s="322"/>
      <c r="H111" s="323"/>
      <c r="I111" s="52">
        <v>0</v>
      </c>
      <c r="J111" s="52"/>
      <c r="K111" s="52"/>
      <c r="L111" s="52"/>
      <c r="M111" s="52"/>
      <c r="N111" s="52"/>
      <c r="O111" s="52"/>
      <c r="P111" s="52"/>
      <c r="Q111" s="52"/>
      <c r="R111" s="52"/>
      <c r="S111" s="52"/>
      <c r="T111" s="52"/>
      <c r="U111" s="309">
        <f t="shared" si="6"/>
        <v>0</v>
      </c>
      <c r="V111" s="310"/>
      <c r="W111" s="309">
        <f t="shared" si="9"/>
        <v>0</v>
      </c>
      <c r="X111" s="310"/>
    </row>
    <row r="112" spans="2:24" x14ac:dyDescent="0.3">
      <c r="B112" s="437"/>
      <c r="C112" s="321" t="s">
        <v>131</v>
      </c>
      <c r="D112" s="322"/>
      <c r="E112" s="322"/>
      <c r="F112" s="322"/>
      <c r="G112" s="322"/>
      <c r="H112" s="323"/>
      <c r="I112" s="52">
        <v>0</v>
      </c>
      <c r="J112" s="52"/>
      <c r="K112" s="52"/>
      <c r="L112" s="52"/>
      <c r="M112" s="52"/>
      <c r="N112" s="52"/>
      <c r="O112" s="52"/>
      <c r="P112" s="52"/>
      <c r="Q112" s="52"/>
      <c r="R112" s="52"/>
      <c r="S112" s="52"/>
      <c r="T112" s="52"/>
      <c r="U112" s="309">
        <f t="shared" si="6"/>
        <v>0</v>
      </c>
      <c r="V112" s="310"/>
      <c r="W112" s="309">
        <f t="shared" si="9"/>
        <v>0</v>
      </c>
      <c r="X112" s="310"/>
    </row>
    <row r="113" spans="2:24" x14ac:dyDescent="0.3">
      <c r="B113" s="437"/>
      <c r="C113" s="321" t="s">
        <v>133</v>
      </c>
      <c r="D113" s="322"/>
      <c r="E113" s="322"/>
      <c r="F113" s="322"/>
      <c r="G113" s="322"/>
      <c r="H113" s="323"/>
      <c r="I113" s="52">
        <v>0</v>
      </c>
      <c r="J113" s="52"/>
      <c r="K113" s="52"/>
      <c r="L113" s="52"/>
      <c r="M113" s="52"/>
      <c r="N113" s="52"/>
      <c r="O113" s="52"/>
      <c r="P113" s="52"/>
      <c r="Q113" s="52"/>
      <c r="R113" s="52"/>
      <c r="S113" s="52"/>
      <c r="T113" s="52"/>
      <c r="U113" s="309">
        <f t="shared" si="6"/>
        <v>0</v>
      </c>
      <c r="V113" s="310"/>
      <c r="W113" s="309">
        <f t="shared" si="9"/>
        <v>0</v>
      </c>
      <c r="X113" s="310"/>
    </row>
    <row r="114" spans="2:24" x14ac:dyDescent="0.3">
      <c r="B114" s="437"/>
      <c r="C114" s="300" t="s">
        <v>135</v>
      </c>
      <c r="D114" s="301"/>
      <c r="E114" s="301"/>
      <c r="F114" s="301"/>
      <c r="G114" s="301"/>
      <c r="H114" s="302"/>
      <c r="I114" s="52">
        <f>SUM(I115)</f>
        <v>0</v>
      </c>
      <c r="J114" s="52">
        <f>SUM(J115)</f>
        <v>0</v>
      </c>
      <c r="K114" s="52"/>
      <c r="L114" s="52"/>
      <c r="M114" s="52"/>
      <c r="N114" s="52"/>
      <c r="O114" s="52"/>
      <c r="P114" s="52"/>
      <c r="Q114" s="52"/>
      <c r="R114" s="52"/>
      <c r="S114" s="52"/>
      <c r="T114" s="52"/>
      <c r="U114" s="309">
        <f t="shared" si="6"/>
        <v>0</v>
      </c>
      <c r="V114" s="310"/>
      <c r="W114" s="309">
        <f t="shared" si="9"/>
        <v>0</v>
      </c>
      <c r="X114" s="310"/>
    </row>
    <row r="115" spans="2:24" x14ac:dyDescent="0.3">
      <c r="B115" s="437"/>
      <c r="C115" s="321" t="s">
        <v>134</v>
      </c>
      <c r="D115" s="322"/>
      <c r="E115" s="322"/>
      <c r="F115" s="322"/>
      <c r="G115" s="322"/>
      <c r="H115" s="323"/>
      <c r="I115" s="52">
        <v>0</v>
      </c>
      <c r="J115" s="52"/>
      <c r="K115" s="52"/>
      <c r="L115" s="52"/>
      <c r="M115" s="52"/>
      <c r="N115" s="52"/>
      <c r="O115" s="52"/>
      <c r="P115" s="52"/>
      <c r="Q115" s="52"/>
      <c r="R115" s="52"/>
      <c r="S115" s="52"/>
      <c r="T115" s="52"/>
      <c r="U115" s="309">
        <f t="shared" si="6"/>
        <v>0</v>
      </c>
      <c r="V115" s="310"/>
      <c r="W115" s="309">
        <f t="shared" si="9"/>
        <v>0</v>
      </c>
      <c r="X115" s="310"/>
    </row>
    <row r="116" spans="2:24" x14ac:dyDescent="0.3">
      <c r="B116" s="437"/>
      <c r="C116" s="300" t="s">
        <v>136</v>
      </c>
      <c r="D116" s="301"/>
      <c r="E116" s="301"/>
      <c r="F116" s="301"/>
      <c r="G116" s="301"/>
      <c r="H116" s="302"/>
      <c r="I116" s="52">
        <f>SUM(I117:I123)</f>
        <v>0</v>
      </c>
      <c r="J116" s="52">
        <f>SUM(J117:J123)</f>
        <v>0</v>
      </c>
      <c r="K116" s="52"/>
      <c r="L116" s="52"/>
      <c r="M116" s="52"/>
      <c r="N116" s="52"/>
      <c r="O116" s="52"/>
      <c r="P116" s="52"/>
      <c r="Q116" s="52"/>
      <c r="R116" s="52"/>
      <c r="S116" s="52"/>
      <c r="T116" s="52"/>
      <c r="U116" s="309">
        <f t="shared" si="6"/>
        <v>0</v>
      </c>
      <c r="V116" s="310"/>
      <c r="W116" s="309">
        <f t="shared" si="9"/>
        <v>0</v>
      </c>
      <c r="X116" s="310"/>
    </row>
    <row r="117" spans="2:24" x14ac:dyDescent="0.3">
      <c r="B117" s="437"/>
      <c r="C117" s="321" t="s">
        <v>137</v>
      </c>
      <c r="D117" s="322"/>
      <c r="E117" s="322"/>
      <c r="F117" s="322"/>
      <c r="G117" s="322"/>
      <c r="H117" s="323"/>
      <c r="I117" s="52">
        <v>0</v>
      </c>
      <c r="J117" s="52"/>
      <c r="K117" s="52"/>
      <c r="L117" s="52"/>
      <c r="M117" s="52"/>
      <c r="N117" s="52"/>
      <c r="O117" s="52"/>
      <c r="P117" s="52"/>
      <c r="Q117" s="52"/>
      <c r="R117" s="52"/>
      <c r="S117" s="52"/>
      <c r="T117" s="52"/>
      <c r="U117" s="309">
        <f t="shared" si="6"/>
        <v>0</v>
      </c>
      <c r="V117" s="310"/>
      <c r="W117" s="309">
        <f t="shared" si="9"/>
        <v>0</v>
      </c>
      <c r="X117" s="310"/>
    </row>
    <row r="118" spans="2:24" x14ac:dyDescent="0.3">
      <c r="B118" s="437"/>
      <c r="C118" s="321" t="s">
        <v>93</v>
      </c>
      <c r="D118" s="322"/>
      <c r="E118" s="322"/>
      <c r="F118" s="322"/>
      <c r="G118" s="322"/>
      <c r="H118" s="323"/>
      <c r="I118" s="52">
        <v>0</v>
      </c>
      <c r="J118" s="52"/>
      <c r="K118" s="52"/>
      <c r="L118" s="52"/>
      <c r="M118" s="52"/>
      <c r="N118" s="52"/>
      <c r="O118" s="52"/>
      <c r="P118" s="52"/>
      <c r="Q118" s="52"/>
      <c r="R118" s="52"/>
      <c r="S118" s="52"/>
      <c r="T118" s="52"/>
      <c r="U118" s="309">
        <f t="shared" si="6"/>
        <v>0</v>
      </c>
      <c r="V118" s="310"/>
      <c r="W118" s="309">
        <f t="shared" si="9"/>
        <v>0</v>
      </c>
      <c r="X118" s="310"/>
    </row>
    <row r="119" spans="2:24" x14ac:dyDescent="0.3">
      <c r="B119" s="437"/>
      <c r="C119" s="321" t="s">
        <v>139</v>
      </c>
      <c r="D119" s="322"/>
      <c r="E119" s="322"/>
      <c r="F119" s="322"/>
      <c r="G119" s="322"/>
      <c r="H119" s="323"/>
      <c r="I119" s="52">
        <v>0</v>
      </c>
      <c r="J119" s="52"/>
      <c r="K119" s="52"/>
      <c r="L119" s="52"/>
      <c r="M119" s="52"/>
      <c r="N119" s="52"/>
      <c r="O119" s="52"/>
      <c r="P119" s="52"/>
      <c r="Q119" s="52"/>
      <c r="R119" s="52"/>
      <c r="S119" s="52"/>
      <c r="T119" s="52"/>
      <c r="U119" s="309">
        <f t="shared" si="6"/>
        <v>0</v>
      </c>
      <c r="V119" s="310"/>
      <c r="W119" s="309">
        <f t="shared" si="9"/>
        <v>0</v>
      </c>
      <c r="X119" s="310"/>
    </row>
    <row r="120" spans="2:24" x14ac:dyDescent="0.3">
      <c r="B120" s="437"/>
      <c r="C120" s="321" t="s">
        <v>124</v>
      </c>
      <c r="D120" s="322"/>
      <c r="E120" s="322"/>
      <c r="F120" s="322"/>
      <c r="G120" s="322"/>
      <c r="H120" s="323"/>
      <c r="I120" s="52">
        <v>0</v>
      </c>
      <c r="J120" s="52"/>
      <c r="K120" s="52"/>
      <c r="L120" s="52"/>
      <c r="M120" s="52"/>
      <c r="N120" s="52"/>
      <c r="O120" s="52"/>
      <c r="P120" s="52"/>
      <c r="Q120" s="52"/>
      <c r="R120" s="52"/>
      <c r="S120" s="52"/>
      <c r="T120" s="52"/>
      <c r="U120" s="309">
        <f t="shared" si="6"/>
        <v>0</v>
      </c>
      <c r="V120" s="310"/>
      <c r="W120" s="309">
        <f t="shared" si="9"/>
        <v>0</v>
      </c>
      <c r="X120" s="310"/>
    </row>
    <row r="121" spans="2:24" x14ac:dyDescent="0.3">
      <c r="B121" s="437"/>
      <c r="C121" s="321" t="s">
        <v>140</v>
      </c>
      <c r="D121" s="322"/>
      <c r="E121" s="322"/>
      <c r="F121" s="322"/>
      <c r="G121" s="322"/>
      <c r="H121" s="323"/>
      <c r="I121" s="52">
        <v>0</v>
      </c>
      <c r="J121" s="52"/>
      <c r="K121" s="52"/>
      <c r="L121" s="52"/>
      <c r="M121" s="52"/>
      <c r="N121" s="52"/>
      <c r="O121" s="52"/>
      <c r="P121" s="52"/>
      <c r="Q121" s="52"/>
      <c r="R121" s="52"/>
      <c r="S121" s="52"/>
      <c r="T121" s="52"/>
      <c r="U121" s="309">
        <f t="shared" si="6"/>
        <v>0</v>
      </c>
      <c r="V121" s="310"/>
      <c r="W121" s="309">
        <f t="shared" si="9"/>
        <v>0</v>
      </c>
      <c r="X121" s="310"/>
    </row>
    <row r="122" spans="2:24" x14ac:dyDescent="0.3">
      <c r="B122" s="437"/>
      <c r="C122" s="321" t="s">
        <v>127</v>
      </c>
      <c r="D122" s="322"/>
      <c r="E122" s="322"/>
      <c r="F122" s="322"/>
      <c r="G122" s="322"/>
      <c r="H122" s="323"/>
      <c r="I122" s="52">
        <v>0</v>
      </c>
      <c r="J122" s="52"/>
      <c r="K122" s="52"/>
      <c r="L122" s="52"/>
      <c r="M122" s="52"/>
      <c r="N122" s="52"/>
      <c r="O122" s="52"/>
      <c r="P122" s="52"/>
      <c r="Q122" s="52"/>
      <c r="R122" s="52"/>
      <c r="S122" s="52"/>
      <c r="T122" s="52"/>
      <c r="U122" s="309">
        <f t="shared" si="6"/>
        <v>0</v>
      </c>
      <c r="V122" s="310"/>
      <c r="W122" s="309">
        <f t="shared" si="9"/>
        <v>0</v>
      </c>
      <c r="X122" s="310"/>
    </row>
    <row r="123" spans="2:24" x14ac:dyDescent="0.3">
      <c r="B123" s="437"/>
      <c r="C123" s="321" t="s">
        <v>81</v>
      </c>
      <c r="D123" s="322"/>
      <c r="E123" s="322"/>
      <c r="F123" s="322"/>
      <c r="G123" s="322"/>
      <c r="H123" s="323"/>
      <c r="I123" s="52">
        <v>0</v>
      </c>
      <c r="J123" s="52"/>
      <c r="K123" s="52"/>
      <c r="L123" s="52"/>
      <c r="M123" s="52"/>
      <c r="N123" s="52"/>
      <c r="O123" s="52"/>
      <c r="P123" s="52"/>
      <c r="Q123" s="52"/>
      <c r="R123" s="52"/>
      <c r="S123" s="52"/>
      <c r="T123" s="52"/>
      <c r="U123" s="309">
        <f t="shared" si="6"/>
        <v>0</v>
      </c>
      <c r="V123" s="310"/>
      <c r="W123" s="309">
        <f t="shared" si="9"/>
        <v>0</v>
      </c>
      <c r="X123" s="310"/>
    </row>
    <row r="124" spans="2:24" x14ac:dyDescent="0.3">
      <c r="B124" s="437"/>
      <c r="C124" s="300" t="s">
        <v>141</v>
      </c>
      <c r="D124" s="301"/>
      <c r="E124" s="301"/>
      <c r="F124" s="301"/>
      <c r="G124" s="301"/>
      <c r="H124" s="302"/>
      <c r="I124" s="52">
        <f>SUM(I125)</f>
        <v>0</v>
      </c>
      <c r="J124" s="52">
        <f>SUM(J125)</f>
        <v>0</v>
      </c>
      <c r="K124" s="52"/>
      <c r="L124" s="52"/>
      <c r="M124" s="52"/>
      <c r="N124" s="52"/>
      <c r="O124" s="52"/>
      <c r="P124" s="52"/>
      <c r="Q124" s="52"/>
      <c r="R124" s="52"/>
      <c r="S124" s="52"/>
      <c r="T124" s="52"/>
      <c r="U124" s="309">
        <f t="shared" si="6"/>
        <v>0</v>
      </c>
      <c r="V124" s="310"/>
      <c r="W124" s="309">
        <f t="shared" si="9"/>
        <v>0</v>
      </c>
      <c r="X124" s="310"/>
    </row>
    <row r="125" spans="2:24" x14ac:dyDescent="0.3">
      <c r="B125" s="437"/>
      <c r="C125" s="321" t="s">
        <v>142</v>
      </c>
      <c r="D125" s="322"/>
      <c r="E125" s="322"/>
      <c r="F125" s="322"/>
      <c r="G125" s="322"/>
      <c r="H125" s="323"/>
      <c r="I125" s="52">
        <v>0</v>
      </c>
      <c r="J125" s="52"/>
      <c r="K125" s="52"/>
      <c r="L125" s="52"/>
      <c r="M125" s="52"/>
      <c r="N125" s="52"/>
      <c r="O125" s="52"/>
      <c r="P125" s="52"/>
      <c r="Q125" s="52"/>
      <c r="R125" s="52"/>
      <c r="S125" s="52"/>
      <c r="T125" s="52"/>
      <c r="U125" s="309">
        <f t="shared" si="6"/>
        <v>0</v>
      </c>
      <c r="V125" s="310"/>
      <c r="W125" s="309">
        <f t="shared" si="9"/>
        <v>0</v>
      </c>
      <c r="X125" s="310"/>
    </row>
    <row r="126" spans="2:24" x14ac:dyDescent="0.3">
      <c r="B126" s="437"/>
      <c r="C126" s="300" t="s">
        <v>143</v>
      </c>
      <c r="D126" s="301"/>
      <c r="E126" s="301"/>
      <c r="F126" s="301"/>
      <c r="G126" s="301"/>
      <c r="H126" s="302"/>
      <c r="I126" s="52">
        <f>SUM(I127:I128)</f>
        <v>0</v>
      </c>
      <c r="J126" s="52">
        <f>SUM(J127:J128)</f>
        <v>0</v>
      </c>
      <c r="K126" s="52"/>
      <c r="L126" s="52"/>
      <c r="M126" s="52"/>
      <c r="N126" s="52"/>
      <c r="O126" s="52"/>
      <c r="P126" s="52"/>
      <c r="Q126" s="52"/>
      <c r="R126" s="52"/>
      <c r="S126" s="52"/>
      <c r="T126" s="52"/>
      <c r="U126" s="309">
        <f t="shared" si="6"/>
        <v>0</v>
      </c>
      <c r="V126" s="310"/>
      <c r="W126" s="309">
        <f t="shared" si="9"/>
        <v>0</v>
      </c>
      <c r="X126" s="310"/>
    </row>
    <row r="127" spans="2:24" x14ac:dyDescent="0.3">
      <c r="B127" s="437"/>
      <c r="C127" s="321" t="s">
        <v>139</v>
      </c>
      <c r="D127" s="322"/>
      <c r="E127" s="322"/>
      <c r="F127" s="322"/>
      <c r="G127" s="322"/>
      <c r="H127" s="323"/>
      <c r="I127" s="52">
        <v>0</v>
      </c>
      <c r="J127" s="52"/>
      <c r="K127" s="52"/>
      <c r="L127" s="52"/>
      <c r="M127" s="52"/>
      <c r="N127" s="52"/>
      <c r="O127" s="52"/>
      <c r="P127" s="52"/>
      <c r="Q127" s="52"/>
      <c r="R127" s="52"/>
      <c r="S127" s="52"/>
      <c r="T127" s="52"/>
      <c r="U127" s="309">
        <f t="shared" si="6"/>
        <v>0</v>
      </c>
      <c r="V127" s="310"/>
      <c r="W127" s="309">
        <f t="shared" si="9"/>
        <v>0</v>
      </c>
      <c r="X127" s="310"/>
    </row>
    <row r="128" spans="2:24" x14ac:dyDescent="0.3">
      <c r="B128" s="437"/>
      <c r="C128" s="321" t="s">
        <v>144</v>
      </c>
      <c r="D128" s="322"/>
      <c r="E128" s="322"/>
      <c r="F128" s="322"/>
      <c r="G128" s="322"/>
      <c r="H128" s="323"/>
      <c r="I128" s="52">
        <v>0</v>
      </c>
      <c r="J128" s="52"/>
      <c r="K128" s="52"/>
      <c r="L128" s="52"/>
      <c r="M128" s="52"/>
      <c r="N128" s="52"/>
      <c r="O128" s="52"/>
      <c r="P128" s="52"/>
      <c r="Q128" s="52"/>
      <c r="R128" s="52"/>
      <c r="S128" s="52"/>
      <c r="T128" s="52"/>
      <c r="U128" s="309">
        <f t="shared" si="6"/>
        <v>0</v>
      </c>
      <c r="V128" s="310"/>
      <c r="W128" s="309">
        <f t="shared" si="9"/>
        <v>0</v>
      </c>
      <c r="X128" s="310"/>
    </row>
    <row r="129" spans="2:24" x14ac:dyDescent="0.3">
      <c r="B129" s="437"/>
      <c r="C129" s="300" t="s">
        <v>145</v>
      </c>
      <c r="D129" s="301"/>
      <c r="E129" s="301"/>
      <c r="F129" s="301"/>
      <c r="G129" s="301"/>
      <c r="H129" s="302"/>
      <c r="I129" s="52">
        <f>SUM(I130:I133)</f>
        <v>0</v>
      </c>
      <c r="J129" s="52">
        <f>SUM(J130:J133)</f>
        <v>0</v>
      </c>
      <c r="K129" s="52"/>
      <c r="L129" s="52"/>
      <c r="M129" s="52"/>
      <c r="N129" s="52"/>
      <c r="O129" s="52"/>
      <c r="P129" s="52"/>
      <c r="Q129" s="52"/>
      <c r="R129" s="52"/>
      <c r="S129" s="52"/>
      <c r="T129" s="52"/>
      <c r="U129" s="309">
        <f t="shared" si="6"/>
        <v>0</v>
      </c>
      <c r="V129" s="310"/>
      <c r="W129" s="309">
        <f t="shared" si="9"/>
        <v>0</v>
      </c>
      <c r="X129" s="310"/>
    </row>
    <row r="130" spans="2:24" x14ac:dyDescent="0.3">
      <c r="B130" s="437"/>
      <c r="C130" s="321" t="s">
        <v>146</v>
      </c>
      <c r="D130" s="322"/>
      <c r="E130" s="322"/>
      <c r="F130" s="322"/>
      <c r="G130" s="322"/>
      <c r="H130" s="323"/>
      <c r="I130" s="52">
        <v>0</v>
      </c>
      <c r="J130" s="52"/>
      <c r="K130" s="52"/>
      <c r="L130" s="52"/>
      <c r="M130" s="52"/>
      <c r="N130" s="52"/>
      <c r="O130" s="52"/>
      <c r="P130" s="52"/>
      <c r="Q130" s="52"/>
      <c r="R130" s="52"/>
      <c r="S130" s="52"/>
      <c r="T130" s="52"/>
      <c r="U130" s="309">
        <f t="shared" si="6"/>
        <v>0</v>
      </c>
      <c r="V130" s="310"/>
      <c r="W130" s="309">
        <f t="shared" si="9"/>
        <v>0</v>
      </c>
      <c r="X130" s="310"/>
    </row>
    <row r="131" spans="2:24" x14ac:dyDescent="0.3">
      <c r="B131" s="437"/>
      <c r="C131" s="321" t="s">
        <v>147</v>
      </c>
      <c r="D131" s="322"/>
      <c r="E131" s="322"/>
      <c r="F131" s="322"/>
      <c r="G131" s="322"/>
      <c r="H131" s="323"/>
      <c r="I131" s="52">
        <v>0</v>
      </c>
      <c r="J131" s="52"/>
      <c r="K131" s="52"/>
      <c r="L131" s="52"/>
      <c r="M131" s="52"/>
      <c r="N131" s="52"/>
      <c r="O131" s="52"/>
      <c r="P131" s="52"/>
      <c r="Q131" s="52"/>
      <c r="R131" s="52"/>
      <c r="S131" s="52"/>
      <c r="T131" s="52"/>
      <c r="U131" s="309">
        <f t="shared" si="6"/>
        <v>0</v>
      </c>
      <c r="V131" s="310"/>
      <c r="W131" s="309">
        <f t="shared" si="9"/>
        <v>0</v>
      </c>
      <c r="X131" s="310"/>
    </row>
    <row r="132" spans="2:24" x14ac:dyDescent="0.3">
      <c r="B132" s="437"/>
      <c r="C132" s="321" t="s">
        <v>148</v>
      </c>
      <c r="D132" s="322"/>
      <c r="E132" s="322"/>
      <c r="F132" s="322"/>
      <c r="G132" s="322"/>
      <c r="H132" s="323"/>
      <c r="I132" s="52">
        <v>0</v>
      </c>
      <c r="J132" s="52"/>
      <c r="K132" s="52"/>
      <c r="L132" s="52"/>
      <c r="M132" s="52"/>
      <c r="N132" s="52"/>
      <c r="O132" s="52"/>
      <c r="P132" s="52"/>
      <c r="Q132" s="52"/>
      <c r="R132" s="52"/>
      <c r="S132" s="52"/>
      <c r="T132" s="52"/>
      <c r="U132" s="309">
        <f t="shared" si="6"/>
        <v>0</v>
      </c>
      <c r="V132" s="310"/>
      <c r="W132" s="309">
        <f t="shared" si="9"/>
        <v>0</v>
      </c>
      <c r="X132" s="310"/>
    </row>
    <row r="133" spans="2:24" x14ac:dyDescent="0.3">
      <c r="B133" s="437"/>
      <c r="C133" s="321" t="s">
        <v>149</v>
      </c>
      <c r="D133" s="322"/>
      <c r="E133" s="322"/>
      <c r="F133" s="322"/>
      <c r="G133" s="322"/>
      <c r="H133" s="323"/>
      <c r="I133" s="52">
        <v>0</v>
      </c>
      <c r="J133" s="52"/>
      <c r="K133" s="52"/>
      <c r="L133" s="52"/>
      <c r="M133" s="52"/>
      <c r="N133" s="52"/>
      <c r="O133" s="52"/>
      <c r="P133" s="52"/>
      <c r="Q133" s="52"/>
      <c r="R133" s="52"/>
      <c r="S133" s="52"/>
      <c r="T133" s="52"/>
      <c r="U133" s="309">
        <f t="shared" si="6"/>
        <v>0</v>
      </c>
      <c r="V133" s="310"/>
      <c r="W133" s="309">
        <f t="shared" si="9"/>
        <v>0</v>
      </c>
      <c r="X133" s="310"/>
    </row>
    <row r="134" spans="2:24" x14ac:dyDescent="0.3">
      <c r="B134" s="437"/>
      <c r="C134" s="300" t="s">
        <v>152</v>
      </c>
      <c r="D134" s="301"/>
      <c r="E134" s="301"/>
      <c r="F134" s="301"/>
      <c r="G134" s="301"/>
      <c r="H134" s="302"/>
      <c r="I134" s="52">
        <f>SUM(I135:I137)</f>
        <v>0</v>
      </c>
      <c r="J134" s="52">
        <f>SUM(J135:J137)</f>
        <v>0</v>
      </c>
      <c r="K134" s="52"/>
      <c r="L134" s="52"/>
      <c r="M134" s="52"/>
      <c r="N134" s="52"/>
      <c r="O134" s="52"/>
      <c r="P134" s="52"/>
      <c r="Q134" s="52"/>
      <c r="R134" s="52"/>
      <c r="S134" s="52"/>
      <c r="T134" s="52"/>
      <c r="U134" s="309">
        <f t="shared" si="6"/>
        <v>0</v>
      </c>
      <c r="V134" s="310"/>
      <c r="W134" s="309">
        <f t="shared" si="9"/>
        <v>0</v>
      </c>
      <c r="X134" s="310"/>
    </row>
    <row r="135" spans="2:24" x14ac:dyDescent="0.3">
      <c r="B135" s="437"/>
      <c r="C135" s="321" t="s">
        <v>137</v>
      </c>
      <c r="D135" s="322"/>
      <c r="E135" s="322"/>
      <c r="F135" s="322"/>
      <c r="G135" s="322"/>
      <c r="H135" s="323"/>
      <c r="I135" s="52">
        <v>0</v>
      </c>
      <c r="J135" s="52"/>
      <c r="K135" s="52"/>
      <c r="L135" s="52"/>
      <c r="M135" s="52"/>
      <c r="N135" s="52"/>
      <c r="O135" s="52"/>
      <c r="P135" s="52"/>
      <c r="Q135" s="52"/>
      <c r="R135" s="52"/>
      <c r="S135" s="52"/>
      <c r="T135" s="52"/>
      <c r="U135" s="309">
        <f t="shared" si="6"/>
        <v>0</v>
      </c>
      <c r="V135" s="310"/>
      <c r="W135" s="309">
        <f t="shared" si="9"/>
        <v>0</v>
      </c>
      <c r="X135" s="310"/>
    </row>
    <row r="136" spans="2:24" x14ac:dyDescent="0.3">
      <c r="B136" s="437"/>
      <c r="C136" s="321" t="s">
        <v>93</v>
      </c>
      <c r="D136" s="322"/>
      <c r="E136" s="322"/>
      <c r="F136" s="322"/>
      <c r="G136" s="322"/>
      <c r="H136" s="323"/>
      <c r="I136" s="52">
        <v>0</v>
      </c>
      <c r="J136" s="52"/>
      <c r="K136" s="52"/>
      <c r="L136" s="52"/>
      <c r="M136" s="52"/>
      <c r="N136" s="52"/>
      <c r="O136" s="52"/>
      <c r="P136" s="52"/>
      <c r="Q136" s="52"/>
      <c r="R136" s="52"/>
      <c r="S136" s="52"/>
      <c r="T136" s="52"/>
      <c r="U136" s="309">
        <f t="shared" si="6"/>
        <v>0</v>
      </c>
      <c r="V136" s="310"/>
      <c r="W136" s="309">
        <f t="shared" si="9"/>
        <v>0</v>
      </c>
      <c r="X136" s="310"/>
    </row>
    <row r="137" spans="2:24" x14ac:dyDescent="0.3">
      <c r="B137" s="437"/>
      <c r="C137" s="321" t="s">
        <v>124</v>
      </c>
      <c r="D137" s="322"/>
      <c r="E137" s="322"/>
      <c r="F137" s="322"/>
      <c r="G137" s="322"/>
      <c r="H137" s="323"/>
      <c r="I137" s="52">
        <v>0</v>
      </c>
      <c r="J137" s="52"/>
      <c r="K137" s="52"/>
      <c r="L137" s="52"/>
      <c r="M137" s="52"/>
      <c r="N137" s="52"/>
      <c r="O137" s="52"/>
      <c r="P137" s="52"/>
      <c r="Q137" s="52"/>
      <c r="R137" s="52"/>
      <c r="S137" s="52"/>
      <c r="T137" s="52"/>
      <c r="U137" s="309">
        <f t="shared" si="6"/>
        <v>0</v>
      </c>
      <c r="V137" s="310"/>
      <c r="W137" s="309">
        <f t="shared" si="9"/>
        <v>0</v>
      </c>
      <c r="X137" s="310"/>
    </row>
    <row r="138" spans="2:24" x14ac:dyDescent="0.3">
      <c r="B138" s="437"/>
      <c r="C138" s="300" t="s">
        <v>151</v>
      </c>
      <c r="D138" s="301"/>
      <c r="E138" s="301"/>
      <c r="F138" s="301"/>
      <c r="G138" s="301"/>
      <c r="H138" s="302"/>
      <c r="I138" s="52">
        <f>SUM(I139)</f>
        <v>0</v>
      </c>
      <c r="J138" s="52">
        <f>SUM(J139)</f>
        <v>0</v>
      </c>
      <c r="K138" s="52"/>
      <c r="L138" s="52"/>
      <c r="M138" s="52"/>
      <c r="N138" s="52"/>
      <c r="O138" s="52"/>
      <c r="P138" s="52"/>
      <c r="Q138" s="52"/>
      <c r="R138" s="52"/>
      <c r="S138" s="52"/>
      <c r="T138" s="52"/>
      <c r="U138" s="309">
        <f t="shared" si="6"/>
        <v>0</v>
      </c>
      <c r="V138" s="310"/>
      <c r="W138" s="309">
        <f t="shared" si="9"/>
        <v>0</v>
      </c>
      <c r="X138" s="310"/>
    </row>
    <row r="139" spans="2:24" x14ac:dyDescent="0.3">
      <c r="B139" s="437"/>
      <c r="C139" s="321" t="s">
        <v>142</v>
      </c>
      <c r="D139" s="322"/>
      <c r="E139" s="322"/>
      <c r="F139" s="322"/>
      <c r="G139" s="322"/>
      <c r="H139" s="323"/>
      <c r="I139" s="52">
        <v>0</v>
      </c>
      <c r="J139" s="52"/>
      <c r="K139" s="52"/>
      <c r="L139" s="52"/>
      <c r="M139" s="52"/>
      <c r="N139" s="52"/>
      <c r="O139" s="52"/>
      <c r="P139" s="52"/>
      <c r="Q139" s="52"/>
      <c r="R139" s="52"/>
      <c r="S139" s="52"/>
      <c r="T139" s="52"/>
      <c r="U139" s="309">
        <f t="shared" si="6"/>
        <v>0</v>
      </c>
      <c r="V139" s="310"/>
      <c r="W139" s="309">
        <f t="shared" si="9"/>
        <v>0</v>
      </c>
      <c r="X139" s="310"/>
    </row>
    <row r="140" spans="2:24" x14ac:dyDescent="0.3">
      <c r="B140" s="437"/>
      <c r="C140" s="300" t="s">
        <v>150</v>
      </c>
      <c r="D140" s="301"/>
      <c r="E140" s="301"/>
      <c r="F140" s="301"/>
      <c r="G140" s="301"/>
      <c r="H140" s="302"/>
      <c r="I140" s="52">
        <f>SUM(I141)</f>
        <v>0</v>
      </c>
      <c r="J140" s="52">
        <f>SUM(J141)</f>
        <v>0</v>
      </c>
      <c r="K140" s="52"/>
      <c r="L140" s="52"/>
      <c r="M140" s="52"/>
      <c r="N140" s="52"/>
      <c r="O140" s="52"/>
      <c r="P140" s="52"/>
      <c r="Q140" s="52"/>
      <c r="R140" s="52"/>
      <c r="S140" s="52"/>
      <c r="T140" s="52"/>
      <c r="U140" s="309">
        <f t="shared" si="6"/>
        <v>0</v>
      </c>
      <c r="V140" s="310"/>
      <c r="W140" s="309">
        <f t="shared" si="9"/>
        <v>0</v>
      </c>
      <c r="X140" s="310"/>
    </row>
    <row r="141" spans="2:24" x14ac:dyDescent="0.3">
      <c r="B141" s="437"/>
      <c r="C141" s="321" t="s">
        <v>134</v>
      </c>
      <c r="D141" s="322"/>
      <c r="E141" s="322"/>
      <c r="F141" s="322"/>
      <c r="G141" s="322"/>
      <c r="H141" s="323"/>
      <c r="I141" s="52">
        <v>0</v>
      </c>
      <c r="J141" s="52"/>
      <c r="K141" s="52"/>
      <c r="L141" s="52"/>
      <c r="M141" s="52"/>
      <c r="N141" s="52"/>
      <c r="O141" s="52"/>
      <c r="P141" s="52"/>
      <c r="Q141" s="52"/>
      <c r="R141" s="52"/>
      <c r="S141" s="52"/>
      <c r="T141" s="52"/>
      <c r="U141" s="309">
        <f t="shared" si="6"/>
        <v>0</v>
      </c>
      <c r="V141" s="310"/>
      <c r="W141" s="309">
        <f t="shared" si="9"/>
        <v>0</v>
      </c>
      <c r="X141" s="310"/>
    </row>
    <row r="142" spans="2:24" x14ac:dyDescent="0.3">
      <c r="B142" s="437"/>
      <c r="C142" s="300" t="s">
        <v>122</v>
      </c>
      <c r="D142" s="301"/>
      <c r="E142" s="301"/>
      <c r="F142" s="301"/>
      <c r="G142" s="301"/>
      <c r="H142" s="302"/>
      <c r="I142" s="52">
        <f>SUM(I143+I150+I156+I160+I166+I171)</f>
        <v>7</v>
      </c>
      <c r="J142" s="52">
        <f>SUM(J143+J150+J156+J160+J166+J171)</f>
        <v>3</v>
      </c>
      <c r="K142" s="52"/>
      <c r="L142" s="52"/>
      <c r="M142" s="52"/>
      <c r="N142" s="52"/>
      <c r="O142" s="52"/>
      <c r="P142" s="52"/>
      <c r="Q142" s="52"/>
      <c r="R142" s="52"/>
      <c r="S142" s="52"/>
      <c r="T142" s="52"/>
      <c r="U142" s="309">
        <f t="shared" si="6"/>
        <v>5</v>
      </c>
      <c r="V142" s="310"/>
      <c r="W142" s="309">
        <f t="shared" si="9"/>
        <v>10</v>
      </c>
      <c r="X142" s="310"/>
    </row>
    <row r="143" spans="2:24" x14ac:dyDescent="0.3">
      <c r="B143" s="437"/>
      <c r="C143" s="300" t="s">
        <v>153</v>
      </c>
      <c r="D143" s="301"/>
      <c r="E143" s="301"/>
      <c r="F143" s="301"/>
      <c r="G143" s="301"/>
      <c r="H143" s="302"/>
      <c r="I143" s="52">
        <f>SUM(I144:I149)</f>
        <v>0</v>
      </c>
      <c r="J143" s="52">
        <f>SUM(J144:J149)</f>
        <v>0</v>
      </c>
      <c r="K143" s="52"/>
      <c r="L143" s="52"/>
      <c r="M143" s="52"/>
      <c r="N143" s="52"/>
      <c r="O143" s="52"/>
      <c r="P143" s="52"/>
      <c r="Q143" s="52"/>
      <c r="R143" s="52"/>
      <c r="S143" s="52"/>
      <c r="T143" s="52"/>
      <c r="U143" s="309">
        <f t="shared" si="6"/>
        <v>0</v>
      </c>
      <c r="V143" s="310"/>
      <c r="W143" s="309">
        <f t="shared" si="9"/>
        <v>0</v>
      </c>
      <c r="X143" s="310"/>
    </row>
    <row r="144" spans="2:24" x14ac:dyDescent="0.3">
      <c r="B144" s="437"/>
      <c r="C144" s="321" t="s">
        <v>137</v>
      </c>
      <c r="D144" s="322"/>
      <c r="E144" s="322"/>
      <c r="F144" s="322"/>
      <c r="G144" s="322"/>
      <c r="H144" s="323"/>
      <c r="I144" s="52">
        <v>0</v>
      </c>
      <c r="J144" s="52"/>
      <c r="K144" s="52"/>
      <c r="L144" s="52"/>
      <c r="M144" s="52"/>
      <c r="N144" s="52"/>
      <c r="O144" s="52"/>
      <c r="P144" s="52"/>
      <c r="Q144" s="52"/>
      <c r="R144" s="52"/>
      <c r="S144" s="52"/>
      <c r="T144" s="52"/>
      <c r="U144" s="309">
        <f t="shared" si="6"/>
        <v>0</v>
      </c>
      <c r="V144" s="310"/>
      <c r="W144" s="309">
        <f t="shared" si="9"/>
        <v>0</v>
      </c>
      <c r="X144" s="310"/>
    </row>
    <row r="145" spans="2:24" x14ac:dyDescent="0.3">
      <c r="B145" s="437"/>
      <c r="C145" s="321" t="s">
        <v>93</v>
      </c>
      <c r="D145" s="322"/>
      <c r="E145" s="322"/>
      <c r="F145" s="322"/>
      <c r="G145" s="322"/>
      <c r="H145" s="323"/>
      <c r="I145" s="52">
        <v>0</v>
      </c>
      <c r="J145" s="52"/>
      <c r="K145" s="52"/>
      <c r="L145" s="52"/>
      <c r="M145" s="52"/>
      <c r="N145" s="52"/>
      <c r="O145" s="52"/>
      <c r="P145" s="52"/>
      <c r="Q145" s="52"/>
      <c r="R145" s="52"/>
      <c r="S145" s="52"/>
      <c r="T145" s="52"/>
      <c r="U145" s="309">
        <f t="shared" si="6"/>
        <v>0</v>
      </c>
      <c r="V145" s="310"/>
      <c r="W145" s="309">
        <f t="shared" si="9"/>
        <v>0</v>
      </c>
      <c r="X145" s="310"/>
    </row>
    <row r="146" spans="2:24" x14ac:dyDescent="0.3">
      <c r="B146" s="437"/>
      <c r="C146" s="321" t="s">
        <v>154</v>
      </c>
      <c r="D146" s="322"/>
      <c r="E146" s="322"/>
      <c r="F146" s="322"/>
      <c r="G146" s="322"/>
      <c r="H146" s="323"/>
      <c r="I146" s="52">
        <v>0</v>
      </c>
      <c r="J146" s="52"/>
      <c r="K146" s="52"/>
      <c r="L146" s="52"/>
      <c r="M146" s="52"/>
      <c r="N146" s="52"/>
      <c r="O146" s="52"/>
      <c r="P146" s="52"/>
      <c r="Q146" s="52"/>
      <c r="R146" s="52"/>
      <c r="S146" s="52"/>
      <c r="T146" s="52"/>
      <c r="U146" s="309">
        <f t="shared" si="6"/>
        <v>0</v>
      </c>
      <c r="V146" s="310"/>
      <c r="W146" s="309">
        <f t="shared" si="9"/>
        <v>0</v>
      </c>
      <c r="X146" s="310"/>
    </row>
    <row r="147" spans="2:24" x14ac:dyDescent="0.3">
      <c r="B147" s="437"/>
      <c r="C147" s="321" t="s">
        <v>94</v>
      </c>
      <c r="D147" s="322"/>
      <c r="E147" s="322"/>
      <c r="F147" s="322"/>
      <c r="G147" s="322"/>
      <c r="H147" s="323"/>
      <c r="I147" s="52">
        <v>0</v>
      </c>
      <c r="J147" s="52"/>
      <c r="K147" s="52"/>
      <c r="L147" s="52"/>
      <c r="M147" s="52"/>
      <c r="N147" s="52"/>
      <c r="O147" s="52"/>
      <c r="P147" s="52"/>
      <c r="Q147" s="52"/>
      <c r="R147" s="52"/>
      <c r="S147" s="52"/>
      <c r="T147" s="52"/>
      <c r="U147" s="309">
        <f t="shared" si="6"/>
        <v>0</v>
      </c>
      <c r="V147" s="310"/>
      <c r="W147" s="309">
        <f t="shared" si="9"/>
        <v>0</v>
      </c>
      <c r="X147" s="310"/>
    </row>
    <row r="148" spans="2:24" x14ac:dyDescent="0.3">
      <c r="B148" s="437"/>
      <c r="C148" s="321" t="s">
        <v>142</v>
      </c>
      <c r="D148" s="322"/>
      <c r="E148" s="322"/>
      <c r="F148" s="322"/>
      <c r="G148" s="322"/>
      <c r="H148" s="323"/>
      <c r="I148" s="52">
        <v>0</v>
      </c>
      <c r="J148" s="52"/>
      <c r="K148" s="52"/>
      <c r="L148" s="52"/>
      <c r="M148" s="52"/>
      <c r="N148" s="52"/>
      <c r="O148" s="52"/>
      <c r="P148" s="52"/>
      <c r="Q148" s="52"/>
      <c r="R148" s="52"/>
      <c r="S148" s="52"/>
      <c r="T148" s="52"/>
      <c r="U148" s="309">
        <f t="shared" si="6"/>
        <v>0</v>
      </c>
      <c r="V148" s="310"/>
      <c r="W148" s="309">
        <f t="shared" si="9"/>
        <v>0</v>
      </c>
      <c r="X148" s="310"/>
    </row>
    <row r="149" spans="2:24" x14ac:dyDescent="0.3">
      <c r="B149" s="437"/>
      <c r="C149" s="321" t="s">
        <v>144</v>
      </c>
      <c r="D149" s="322"/>
      <c r="E149" s="322"/>
      <c r="F149" s="322"/>
      <c r="G149" s="322"/>
      <c r="H149" s="323"/>
      <c r="I149" s="52">
        <v>0</v>
      </c>
      <c r="J149" s="52"/>
      <c r="K149" s="52"/>
      <c r="L149" s="52"/>
      <c r="M149" s="52"/>
      <c r="N149" s="52"/>
      <c r="O149" s="52"/>
      <c r="P149" s="52"/>
      <c r="Q149" s="52"/>
      <c r="R149" s="52"/>
      <c r="S149" s="52"/>
      <c r="T149" s="52"/>
      <c r="U149" s="309">
        <f t="shared" si="6"/>
        <v>0</v>
      </c>
      <c r="V149" s="310"/>
      <c r="W149" s="309">
        <f t="shared" si="9"/>
        <v>0</v>
      </c>
      <c r="X149" s="310"/>
    </row>
    <row r="150" spans="2:24" x14ac:dyDescent="0.3">
      <c r="B150" s="437"/>
      <c r="C150" s="300" t="s">
        <v>155</v>
      </c>
      <c r="D150" s="301"/>
      <c r="E150" s="301"/>
      <c r="F150" s="301"/>
      <c r="G150" s="301"/>
      <c r="H150" s="302"/>
      <c r="I150" s="52">
        <f>SUM(I151:I155)</f>
        <v>0</v>
      </c>
      <c r="J150" s="52">
        <f>SUM(J151:J155)</f>
        <v>0</v>
      </c>
      <c r="K150" s="52"/>
      <c r="L150" s="52"/>
      <c r="M150" s="52"/>
      <c r="N150" s="52"/>
      <c r="O150" s="52"/>
      <c r="P150" s="52"/>
      <c r="Q150" s="52"/>
      <c r="R150" s="52"/>
      <c r="S150" s="52"/>
      <c r="T150" s="52"/>
      <c r="U150" s="309">
        <f t="shared" si="6"/>
        <v>0</v>
      </c>
      <c r="V150" s="310"/>
      <c r="W150" s="309">
        <f t="shared" si="9"/>
        <v>0</v>
      </c>
      <c r="X150" s="310"/>
    </row>
    <row r="151" spans="2:24" x14ac:dyDescent="0.3">
      <c r="B151" s="437"/>
      <c r="C151" s="321" t="s">
        <v>139</v>
      </c>
      <c r="D151" s="322"/>
      <c r="E151" s="322"/>
      <c r="F151" s="322"/>
      <c r="G151" s="322"/>
      <c r="H151" s="323"/>
      <c r="I151" s="52">
        <v>0</v>
      </c>
      <c r="J151" s="52"/>
      <c r="K151" s="52"/>
      <c r="L151" s="52"/>
      <c r="M151" s="52"/>
      <c r="N151" s="52"/>
      <c r="O151" s="52"/>
      <c r="P151" s="52"/>
      <c r="Q151" s="52"/>
      <c r="R151" s="52"/>
      <c r="S151" s="52"/>
      <c r="T151" s="52"/>
      <c r="U151" s="309">
        <f t="shared" si="6"/>
        <v>0</v>
      </c>
      <c r="V151" s="310"/>
      <c r="W151" s="309">
        <f t="shared" si="9"/>
        <v>0</v>
      </c>
      <c r="X151" s="310"/>
    </row>
    <row r="152" spans="2:24" x14ac:dyDescent="0.3">
      <c r="B152" s="437"/>
      <c r="C152" s="321" t="s">
        <v>140</v>
      </c>
      <c r="D152" s="322"/>
      <c r="E152" s="322"/>
      <c r="F152" s="322"/>
      <c r="G152" s="322"/>
      <c r="H152" s="323"/>
      <c r="I152" s="52">
        <v>0</v>
      </c>
      <c r="J152" s="52"/>
      <c r="K152" s="52"/>
      <c r="L152" s="52"/>
      <c r="M152" s="52"/>
      <c r="N152" s="52"/>
      <c r="O152" s="52"/>
      <c r="P152" s="52"/>
      <c r="Q152" s="52"/>
      <c r="R152" s="52"/>
      <c r="S152" s="52"/>
      <c r="T152" s="52"/>
      <c r="U152" s="309">
        <f t="shared" si="6"/>
        <v>0</v>
      </c>
      <c r="V152" s="310"/>
      <c r="W152" s="309">
        <f t="shared" si="9"/>
        <v>0</v>
      </c>
      <c r="X152" s="310"/>
    </row>
    <row r="153" spans="2:24" x14ac:dyDescent="0.3">
      <c r="B153" s="437"/>
      <c r="C153" s="321" t="s">
        <v>125</v>
      </c>
      <c r="D153" s="322"/>
      <c r="E153" s="322"/>
      <c r="F153" s="322"/>
      <c r="G153" s="322"/>
      <c r="H153" s="323"/>
      <c r="I153" s="52">
        <v>0</v>
      </c>
      <c r="J153" s="52"/>
      <c r="K153" s="52"/>
      <c r="L153" s="52"/>
      <c r="M153" s="52"/>
      <c r="N153" s="52"/>
      <c r="O153" s="52"/>
      <c r="P153" s="52"/>
      <c r="Q153" s="52"/>
      <c r="R153" s="52"/>
      <c r="S153" s="52"/>
      <c r="T153" s="52"/>
      <c r="U153" s="309">
        <f t="shared" si="6"/>
        <v>0</v>
      </c>
      <c r="V153" s="310"/>
      <c r="W153" s="309">
        <f t="shared" si="9"/>
        <v>0</v>
      </c>
      <c r="X153" s="310"/>
    </row>
    <row r="154" spans="2:24" x14ac:dyDescent="0.3">
      <c r="B154" s="437"/>
      <c r="C154" s="321" t="s">
        <v>127</v>
      </c>
      <c r="D154" s="322"/>
      <c r="E154" s="322"/>
      <c r="F154" s="322"/>
      <c r="G154" s="322"/>
      <c r="H154" s="323"/>
      <c r="I154" s="52">
        <v>0</v>
      </c>
      <c r="J154" s="52"/>
      <c r="K154" s="52"/>
      <c r="L154" s="52"/>
      <c r="M154" s="52"/>
      <c r="N154" s="52"/>
      <c r="O154" s="52"/>
      <c r="P154" s="52"/>
      <c r="Q154" s="52"/>
      <c r="R154" s="52"/>
      <c r="S154" s="52"/>
      <c r="T154" s="52"/>
      <c r="U154" s="309">
        <f t="shared" si="6"/>
        <v>0</v>
      </c>
      <c r="V154" s="310"/>
      <c r="W154" s="309">
        <f t="shared" si="9"/>
        <v>0</v>
      </c>
      <c r="X154" s="310"/>
    </row>
    <row r="155" spans="2:24" x14ac:dyDescent="0.3">
      <c r="B155" s="437"/>
      <c r="C155" s="321" t="s">
        <v>81</v>
      </c>
      <c r="D155" s="322"/>
      <c r="E155" s="322"/>
      <c r="F155" s="322"/>
      <c r="G155" s="322"/>
      <c r="H155" s="323"/>
      <c r="I155" s="52">
        <v>0</v>
      </c>
      <c r="J155" s="52"/>
      <c r="K155" s="52"/>
      <c r="L155" s="52"/>
      <c r="M155" s="52"/>
      <c r="N155" s="52"/>
      <c r="O155" s="52"/>
      <c r="P155" s="52"/>
      <c r="Q155" s="52"/>
      <c r="R155" s="52"/>
      <c r="S155" s="52"/>
      <c r="T155" s="52"/>
      <c r="U155" s="309">
        <f t="shared" si="6"/>
        <v>0</v>
      </c>
      <c r="V155" s="310"/>
      <c r="W155" s="309">
        <f t="shared" si="9"/>
        <v>0</v>
      </c>
      <c r="X155" s="310"/>
    </row>
    <row r="156" spans="2:24" x14ac:dyDescent="0.3">
      <c r="B156" s="437"/>
      <c r="C156" s="300" t="s">
        <v>130</v>
      </c>
      <c r="D156" s="301"/>
      <c r="E156" s="301"/>
      <c r="F156" s="301"/>
      <c r="G156" s="301"/>
      <c r="H156" s="302"/>
      <c r="I156" s="52">
        <f>SUM(I157:I159)</f>
        <v>0</v>
      </c>
      <c r="J156" s="52">
        <f>SUM(J157:J159)</f>
        <v>0</v>
      </c>
      <c r="K156" s="52"/>
      <c r="L156" s="52"/>
      <c r="M156" s="52"/>
      <c r="N156" s="52"/>
      <c r="O156" s="52"/>
      <c r="P156" s="52"/>
      <c r="Q156" s="52"/>
      <c r="R156" s="52"/>
      <c r="S156" s="52"/>
      <c r="T156" s="52"/>
      <c r="U156" s="309">
        <f t="shared" si="6"/>
        <v>0</v>
      </c>
      <c r="V156" s="310"/>
      <c r="W156" s="309">
        <f t="shared" si="9"/>
        <v>0</v>
      </c>
      <c r="X156" s="310"/>
    </row>
    <row r="157" spans="2:24" x14ac:dyDescent="0.3">
      <c r="B157" s="437"/>
      <c r="C157" s="321" t="s">
        <v>132</v>
      </c>
      <c r="D157" s="322"/>
      <c r="E157" s="322"/>
      <c r="F157" s="322"/>
      <c r="G157" s="322"/>
      <c r="H157" s="323"/>
      <c r="I157" s="52">
        <v>0</v>
      </c>
      <c r="J157" s="52"/>
      <c r="K157" s="52"/>
      <c r="L157" s="52"/>
      <c r="M157" s="52"/>
      <c r="N157" s="52"/>
      <c r="O157" s="52"/>
      <c r="P157" s="52"/>
      <c r="Q157" s="52"/>
      <c r="R157" s="52"/>
      <c r="S157" s="52"/>
      <c r="T157" s="52"/>
      <c r="U157" s="309">
        <f t="shared" si="6"/>
        <v>0</v>
      </c>
      <c r="V157" s="310"/>
      <c r="W157" s="309">
        <f t="shared" si="9"/>
        <v>0</v>
      </c>
      <c r="X157" s="310"/>
    </row>
    <row r="158" spans="2:24" x14ac:dyDescent="0.3">
      <c r="B158" s="437"/>
      <c r="C158" s="321" t="s">
        <v>131</v>
      </c>
      <c r="D158" s="322"/>
      <c r="E158" s="322"/>
      <c r="F158" s="322"/>
      <c r="G158" s="322"/>
      <c r="H158" s="323"/>
      <c r="I158" s="52">
        <v>0</v>
      </c>
      <c r="J158" s="52"/>
      <c r="K158" s="52"/>
      <c r="L158" s="52"/>
      <c r="M158" s="52"/>
      <c r="N158" s="52"/>
      <c r="O158" s="52"/>
      <c r="P158" s="52"/>
      <c r="Q158" s="52"/>
      <c r="R158" s="52"/>
      <c r="S158" s="52"/>
      <c r="T158" s="52"/>
      <c r="U158" s="309">
        <f t="shared" si="6"/>
        <v>0</v>
      </c>
      <c r="V158" s="310"/>
      <c r="W158" s="309">
        <f t="shared" si="9"/>
        <v>0</v>
      </c>
      <c r="X158" s="310"/>
    </row>
    <row r="159" spans="2:24" x14ac:dyDescent="0.3">
      <c r="B159" s="437"/>
      <c r="C159" s="321" t="s">
        <v>133</v>
      </c>
      <c r="D159" s="322"/>
      <c r="E159" s="322"/>
      <c r="F159" s="322"/>
      <c r="G159" s="322"/>
      <c r="H159" s="323"/>
      <c r="I159" s="52">
        <v>0</v>
      </c>
      <c r="J159" s="52"/>
      <c r="K159" s="52"/>
      <c r="L159" s="52"/>
      <c r="M159" s="52"/>
      <c r="N159" s="52"/>
      <c r="O159" s="52"/>
      <c r="P159" s="52"/>
      <c r="Q159" s="52"/>
      <c r="R159" s="52"/>
      <c r="S159" s="52"/>
      <c r="T159" s="52"/>
      <c r="U159" s="309">
        <f t="shared" ref="U159:U172" si="10">AVERAGE(I159:T159)</f>
        <v>0</v>
      </c>
      <c r="V159" s="310"/>
      <c r="W159" s="309">
        <f t="shared" si="9"/>
        <v>0</v>
      </c>
      <c r="X159" s="310"/>
    </row>
    <row r="160" spans="2:24" x14ac:dyDescent="0.3">
      <c r="B160" s="437"/>
      <c r="C160" s="300" t="s">
        <v>156</v>
      </c>
      <c r="D160" s="301"/>
      <c r="E160" s="301"/>
      <c r="F160" s="301"/>
      <c r="G160" s="301"/>
      <c r="H160" s="302"/>
      <c r="I160" s="52">
        <f>SUM(I161:I165)</f>
        <v>0</v>
      </c>
      <c r="J160" s="52">
        <f>SUM(J161:J165)</f>
        <v>0</v>
      </c>
      <c r="K160" s="52"/>
      <c r="L160" s="52"/>
      <c r="M160" s="52"/>
      <c r="N160" s="52"/>
      <c r="O160" s="52"/>
      <c r="P160" s="52"/>
      <c r="Q160" s="52"/>
      <c r="R160" s="52"/>
      <c r="S160" s="52"/>
      <c r="T160" s="52"/>
      <c r="U160" s="309">
        <f t="shared" si="10"/>
        <v>0</v>
      </c>
      <c r="V160" s="310"/>
      <c r="W160" s="309">
        <f t="shared" si="9"/>
        <v>0</v>
      </c>
      <c r="X160" s="310"/>
    </row>
    <row r="161" spans="2:24" x14ac:dyDescent="0.3">
      <c r="B161" s="437"/>
      <c r="C161" s="321" t="s">
        <v>134</v>
      </c>
      <c r="D161" s="322"/>
      <c r="E161" s="322"/>
      <c r="F161" s="322"/>
      <c r="G161" s="322"/>
      <c r="H161" s="323"/>
      <c r="I161" s="52">
        <v>0</v>
      </c>
      <c r="J161" s="52"/>
      <c r="K161" s="52"/>
      <c r="L161" s="52"/>
      <c r="M161" s="52"/>
      <c r="N161" s="52"/>
      <c r="O161" s="52"/>
      <c r="P161" s="52"/>
      <c r="Q161" s="52"/>
      <c r="R161" s="52"/>
      <c r="S161" s="52"/>
      <c r="T161" s="52"/>
      <c r="U161" s="309">
        <f t="shared" si="10"/>
        <v>0</v>
      </c>
      <c r="V161" s="310"/>
      <c r="W161" s="309">
        <f t="shared" si="9"/>
        <v>0</v>
      </c>
      <c r="X161" s="310"/>
    </row>
    <row r="162" spans="2:24" x14ac:dyDescent="0.3">
      <c r="B162" s="437"/>
      <c r="C162" s="321" t="s">
        <v>146</v>
      </c>
      <c r="D162" s="322"/>
      <c r="E162" s="322"/>
      <c r="F162" s="322"/>
      <c r="G162" s="322"/>
      <c r="H162" s="323"/>
      <c r="I162" s="52">
        <v>0</v>
      </c>
      <c r="J162" s="52"/>
      <c r="K162" s="52"/>
      <c r="L162" s="52"/>
      <c r="M162" s="52"/>
      <c r="N162" s="52"/>
      <c r="O162" s="52"/>
      <c r="P162" s="52"/>
      <c r="Q162" s="52"/>
      <c r="R162" s="52"/>
      <c r="S162" s="52"/>
      <c r="T162" s="52"/>
      <c r="U162" s="309">
        <f t="shared" si="10"/>
        <v>0</v>
      </c>
      <c r="V162" s="310"/>
      <c r="W162" s="309">
        <f t="shared" si="9"/>
        <v>0</v>
      </c>
      <c r="X162" s="310"/>
    </row>
    <row r="163" spans="2:24" x14ac:dyDescent="0.3">
      <c r="B163" s="437"/>
      <c r="C163" s="321" t="s">
        <v>147</v>
      </c>
      <c r="D163" s="322"/>
      <c r="E163" s="322"/>
      <c r="F163" s="322"/>
      <c r="G163" s="322"/>
      <c r="H163" s="323"/>
      <c r="I163" s="52">
        <v>0</v>
      </c>
      <c r="J163" s="52"/>
      <c r="K163" s="52"/>
      <c r="L163" s="52"/>
      <c r="M163" s="52"/>
      <c r="N163" s="52"/>
      <c r="O163" s="52"/>
      <c r="P163" s="52"/>
      <c r="Q163" s="52"/>
      <c r="R163" s="52"/>
      <c r="S163" s="52"/>
      <c r="T163" s="52"/>
      <c r="U163" s="309">
        <f t="shared" si="10"/>
        <v>0</v>
      </c>
      <c r="V163" s="310"/>
      <c r="W163" s="309">
        <f t="shared" ref="W163:W172" si="11">SUM(I163:T163)</f>
        <v>0</v>
      </c>
      <c r="X163" s="310"/>
    </row>
    <row r="164" spans="2:24" x14ac:dyDescent="0.3">
      <c r="B164" s="437"/>
      <c r="C164" s="321" t="s">
        <v>148</v>
      </c>
      <c r="D164" s="322"/>
      <c r="E164" s="322"/>
      <c r="F164" s="322"/>
      <c r="G164" s="322"/>
      <c r="H164" s="323"/>
      <c r="I164" s="52">
        <v>0</v>
      </c>
      <c r="J164" s="52"/>
      <c r="K164" s="52"/>
      <c r="L164" s="52"/>
      <c r="M164" s="52"/>
      <c r="N164" s="52"/>
      <c r="O164" s="52"/>
      <c r="P164" s="52"/>
      <c r="Q164" s="52"/>
      <c r="R164" s="52"/>
      <c r="S164" s="52"/>
      <c r="T164" s="52"/>
      <c r="U164" s="309">
        <f t="shared" si="10"/>
        <v>0</v>
      </c>
      <c r="V164" s="310"/>
      <c r="W164" s="309">
        <f t="shared" si="11"/>
        <v>0</v>
      </c>
      <c r="X164" s="310"/>
    </row>
    <row r="165" spans="2:24" x14ac:dyDescent="0.3">
      <c r="B165" s="437"/>
      <c r="C165" s="321" t="s">
        <v>149</v>
      </c>
      <c r="D165" s="322"/>
      <c r="E165" s="322"/>
      <c r="F165" s="322"/>
      <c r="G165" s="322"/>
      <c r="H165" s="323"/>
      <c r="I165" s="52">
        <v>0</v>
      </c>
      <c r="J165" s="52"/>
      <c r="K165" s="52"/>
      <c r="L165" s="52"/>
      <c r="M165" s="52"/>
      <c r="N165" s="52"/>
      <c r="O165" s="52"/>
      <c r="P165" s="52"/>
      <c r="Q165" s="52"/>
      <c r="R165" s="52"/>
      <c r="S165" s="52"/>
      <c r="T165" s="52"/>
      <c r="U165" s="309">
        <f t="shared" si="10"/>
        <v>0</v>
      </c>
      <c r="V165" s="310"/>
      <c r="W165" s="309">
        <f t="shared" si="11"/>
        <v>0</v>
      </c>
      <c r="X165" s="310"/>
    </row>
    <row r="166" spans="2:24" x14ac:dyDescent="0.3">
      <c r="B166" s="437"/>
      <c r="C166" s="300" t="s">
        <v>30</v>
      </c>
      <c r="D166" s="301"/>
      <c r="E166" s="301"/>
      <c r="F166" s="301"/>
      <c r="G166" s="301"/>
      <c r="H166" s="302"/>
      <c r="I166" s="136">
        <f>SUM(I167:I170)</f>
        <v>3</v>
      </c>
      <c r="J166" s="136">
        <f>SUM(J167:J170)</f>
        <v>2</v>
      </c>
      <c r="K166" s="136"/>
      <c r="L166" s="136"/>
      <c r="M166" s="136"/>
      <c r="N166" s="136"/>
      <c r="O166" s="136"/>
      <c r="P166" s="136"/>
      <c r="Q166" s="136"/>
      <c r="R166" s="136"/>
      <c r="S166" s="136"/>
      <c r="T166" s="136"/>
      <c r="U166" s="309">
        <f t="shared" si="10"/>
        <v>2.5</v>
      </c>
      <c r="V166" s="310"/>
      <c r="W166" s="309">
        <f t="shared" si="11"/>
        <v>5</v>
      </c>
      <c r="X166" s="310"/>
    </row>
    <row r="167" spans="2:24" x14ac:dyDescent="0.3">
      <c r="B167" s="437"/>
      <c r="C167" s="321" t="s">
        <v>159</v>
      </c>
      <c r="D167" s="322"/>
      <c r="E167" s="322"/>
      <c r="F167" s="322"/>
      <c r="G167" s="322"/>
      <c r="H167" s="323"/>
      <c r="I167" s="52">
        <v>0</v>
      </c>
      <c r="J167" s="52">
        <v>1</v>
      </c>
      <c r="K167" s="136"/>
      <c r="L167" s="136"/>
      <c r="M167" s="136"/>
      <c r="N167" s="136"/>
      <c r="O167" s="136"/>
      <c r="P167" s="136"/>
      <c r="Q167" s="136"/>
      <c r="R167" s="136"/>
      <c r="S167" s="136"/>
      <c r="T167" s="136"/>
      <c r="U167" s="309">
        <f t="shared" si="10"/>
        <v>0.5</v>
      </c>
      <c r="V167" s="310"/>
      <c r="W167" s="309">
        <f t="shared" si="11"/>
        <v>1</v>
      </c>
      <c r="X167" s="310"/>
    </row>
    <row r="168" spans="2:24" x14ac:dyDescent="0.3">
      <c r="B168" s="437"/>
      <c r="C168" s="321" t="s">
        <v>158</v>
      </c>
      <c r="D168" s="322"/>
      <c r="E168" s="322"/>
      <c r="F168" s="322"/>
      <c r="G168" s="322"/>
      <c r="H168" s="323"/>
      <c r="I168" s="136">
        <v>2</v>
      </c>
      <c r="J168" s="136">
        <v>1</v>
      </c>
      <c r="K168" s="136"/>
      <c r="L168" s="136"/>
      <c r="M168" s="136"/>
      <c r="N168" s="136"/>
      <c r="O168" s="136"/>
      <c r="P168" s="136"/>
      <c r="Q168" s="136"/>
      <c r="R168" s="136"/>
      <c r="S168" s="136"/>
      <c r="T168" s="136"/>
      <c r="U168" s="309">
        <f t="shared" si="10"/>
        <v>1.5</v>
      </c>
      <c r="V168" s="310"/>
      <c r="W168" s="309">
        <f t="shared" si="11"/>
        <v>3</v>
      </c>
      <c r="X168" s="310"/>
    </row>
    <row r="169" spans="2:24" x14ac:dyDescent="0.3">
      <c r="B169" s="437"/>
      <c r="C169" s="321" t="s">
        <v>157</v>
      </c>
      <c r="D169" s="322"/>
      <c r="E169" s="322"/>
      <c r="F169" s="322"/>
      <c r="G169" s="322"/>
      <c r="H169" s="323"/>
      <c r="I169" s="52">
        <v>0</v>
      </c>
      <c r="J169" s="52"/>
      <c r="K169" s="136"/>
      <c r="L169" s="136"/>
      <c r="M169" s="136"/>
      <c r="N169" s="136"/>
      <c r="O169" s="136"/>
      <c r="P169" s="136"/>
      <c r="Q169" s="136"/>
      <c r="R169" s="136"/>
      <c r="S169" s="136"/>
      <c r="T169" s="136"/>
      <c r="U169" s="309">
        <f t="shared" si="10"/>
        <v>0</v>
      </c>
      <c r="V169" s="310"/>
      <c r="W169" s="309">
        <f t="shared" si="11"/>
        <v>0</v>
      </c>
      <c r="X169" s="310"/>
    </row>
    <row r="170" spans="2:24" x14ac:dyDescent="0.3">
      <c r="B170" s="437"/>
      <c r="C170" s="321" t="s">
        <v>160</v>
      </c>
      <c r="D170" s="322"/>
      <c r="E170" s="322"/>
      <c r="F170" s="322"/>
      <c r="G170" s="322"/>
      <c r="H170" s="323"/>
      <c r="I170" s="136">
        <v>1</v>
      </c>
      <c r="J170" s="136"/>
      <c r="K170" s="136"/>
      <c r="L170" s="136"/>
      <c r="M170" s="136"/>
      <c r="N170" s="136"/>
      <c r="O170" s="136"/>
      <c r="P170" s="136"/>
      <c r="Q170" s="136"/>
      <c r="R170" s="136"/>
      <c r="S170" s="136"/>
      <c r="T170" s="136"/>
      <c r="U170" s="309">
        <f t="shared" si="10"/>
        <v>1</v>
      </c>
      <c r="V170" s="310"/>
      <c r="W170" s="309">
        <f t="shared" si="11"/>
        <v>1</v>
      </c>
      <c r="X170" s="310"/>
    </row>
    <row r="171" spans="2:24" x14ac:dyDescent="0.3">
      <c r="B171" s="437"/>
      <c r="C171" s="300" t="s">
        <v>34</v>
      </c>
      <c r="D171" s="301"/>
      <c r="E171" s="301"/>
      <c r="F171" s="301"/>
      <c r="G171" s="301"/>
      <c r="H171" s="302"/>
      <c r="I171" s="136">
        <v>4</v>
      </c>
      <c r="J171" s="136">
        <v>1</v>
      </c>
      <c r="K171" s="136"/>
      <c r="L171" s="136"/>
      <c r="M171" s="136"/>
      <c r="N171" s="136"/>
      <c r="O171" s="136"/>
      <c r="P171" s="136"/>
      <c r="Q171" s="136"/>
      <c r="R171" s="136"/>
      <c r="S171" s="136"/>
      <c r="T171" s="136"/>
      <c r="U171" s="309">
        <f t="shared" si="10"/>
        <v>2.5</v>
      </c>
      <c r="V171" s="310"/>
      <c r="W171" s="309">
        <f t="shared" si="11"/>
        <v>5</v>
      </c>
      <c r="X171" s="310"/>
    </row>
    <row r="172" spans="2:24" x14ac:dyDescent="0.3">
      <c r="B172" s="437"/>
      <c r="C172" s="327" t="s">
        <v>26</v>
      </c>
      <c r="D172" s="328"/>
      <c r="E172" s="328"/>
      <c r="F172" s="328"/>
      <c r="G172" s="328"/>
      <c r="H172" s="329"/>
      <c r="I172" s="155"/>
      <c r="J172" s="155">
        <v>0</v>
      </c>
      <c r="K172" s="155"/>
      <c r="L172" s="155"/>
      <c r="M172" s="155"/>
      <c r="N172" s="155"/>
      <c r="O172" s="155"/>
      <c r="P172" s="155"/>
      <c r="Q172" s="155"/>
      <c r="R172" s="155"/>
      <c r="S172" s="155"/>
      <c r="T172" s="155"/>
      <c r="U172" s="475">
        <f t="shared" si="10"/>
        <v>0</v>
      </c>
      <c r="V172" s="476"/>
      <c r="W172" s="309">
        <f t="shared" si="11"/>
        <v>0</v>
      </c>
      <c r="X172" s="310"/>
    </row>
    <row r="173" spans="2:24" x14ac:dyDescent="0.3">
      <c r="B173" s="437"/>
      <c r="C173" s="340" t="s">
        <v>2</v>
      </c>
      <c r="D173" s="341"/>
      <c r="E173" s="341"/>
      <c r="F173" s="341"/>
      <c r="G173" s="341"/>
      <c r="H173" s="342"/>
      <c r="I173" s="159"/>
      <c r="J173" s="159"/>
      <c r="K173" s="159"/>
      <c r="L173" s="159"/>
      <c r="M173" s="159"/>
      <c r="N173" s="159"/>
      <c r="O173" s="159"/>
      <c r="P173" s="159"/>
      <c r="Q173" s="159"/>
      <c r="R173" s="159"/>
      <c r="S173" s="159"/>
      <c r="T173" s="159"/>
      <c r="U173" s="343"/>
      <c r="V173" s="344"/>
      <c r="W173" s="345"/>
      <c r="X173" s="346"/>
    </row>
    <row r="174" spans="2:24" x14ac:dyDescent="0.3">
      <c r="B174" s="437"/>
      <c r="C174" s="347" t="s">
        <v>172</v>
      </c>
      <c r="D174" s="348"/>
      <c r="E174" s="348"/>
      <c r="F174" s="348"/>
      <c r="G174" s="348"/>
      <c r="H174" s="349"/>
      <c r="I174" s="163">
        <f t="shared" ref="I174:J174" si="12">I97/I80</f>
        <v>1.84</v>
      </c>
      <c r="J174" s="163">
        <f t="shared" si="12"/>
        <v>1.9230769230769231</v>
      </c>
      <c r="K174" s="163"/>
      <c r="L174" s="163"/>
      <c r="M174" s="163"/>
      <c r="N174" s="163"/>
      <c r="O174" s="163"/>
      <c r="P174" s="163"/>
      <c r="Q174" s="163"/>
      <c r="R174" s="163"/>
      <c r="S174" s="163"/>
      <c r="T174" s="163"/>
      <c r="U174" s="350" t="s">
        <v>62</v>
      </c>
      <c r="V174" s="351"/>
      <c r="W174" s="350">
        <f t="shared" ref="W174:X174" si="13">W97/W80</f>
        <v>1.868421052631579</v>
      </c>
      <c r="X174" s="351" t="e">
        <f t="shared" si="13"/>
        <v>#DIV/0!</v>
      </c>
    </row>
    <row r="175" spans="2:24" x14ac:dyDescent="0.3">
      <c r="B175" s="437"/>
      <c r="C175" s="273" t="s">
        <v>173</v>
      </c>
      <c r="D175" s="274"/>
      <c r="E175" s="274"/>
      <c r="F175" s="274"/>
      <c r="G175" s="274"/>
      <c r="H175" s="275"/>
      <c r="I175" s="167">
        <f t="shared" ref="I175:J175" si="14">(I99+I102+I172)/I80</f>
        <v>0.68</v>
      </c>
      <c r="J175" s="167">
        <f t="shared" si="14"/>
        <v>0.69230769230769229</v>
      </c>
      <c r="K175" s="167"/>
      <c r="L175" s="167"/>
      <c r="M175" s="167"/>
      <c r="N175" s="167"/>
      <c r="O175" s="167"/>
      <c r="P175" s="167"/>
      <c r="Q175" s="167"/>
      <c r="R175" s="167"/>
      <c r="S175" s="167"/>
      <c r="T175" s="167"/>
      <c r="U175" s="352" t="s">
        <v>62</v>
      </c>
      <c r="V175" s="353"/>
      <c r="W175" s="352">
        <f t="shared" ref="W175:X175" si="15">(W99+W102+W172)/W80</f>
        <v>0.68421052631578949</v>
      </c>
      <c r="X175" s="353" t="e">
        <f t="shared" si="15"/>
        <v>#DIV/0!</v>
      </c>
    </row>
    <row r="176" spans="2:24" x14ac:dyDescent="0.3">
      <c r="B176" s="437"/>
      <c r="C176" s="291" t="s">
        <v>8</v>
      </c>
      <c r="D176" s="292"/>
      <c r="E176" s="292"/>
      <c r="F176" s="292"/>
      <c r="G176" s="292"/>
      <c r="H176" s="293"/>
      <c r="I176" s="169">
        <f>I178/I177</f>
        <v>0</v>
      </c>
      <c r="J176" s="169">
        <f>J178/J177</f>
        <v>0</v>
      </c>
      <c r="K176" s="169"/>
      <c r="L176" s="169"/>
      <c r="M176" s="169"/>
      <c r="N176" s="169"/>
      <c r="O176" s="169"/>
      <c r="P176" s="169"/>
      <c r="Q176" s="169"/>
      <c r="R176" s="169"/>
      <c r="S176" s="169"/>
      <c r="T176" s="169"/>
      <c r="U176" s="336" t="s">
        <v>62</v>
      </c>
      <c r="V176" s="337"/>
      <c r="W176" s="338">
        <f>W178/W177</f>
        <v>0</v>
      </c>
      <c r="X176" s="339"/>
    </row>
    <row r="177" spans="2:24" x14ac:dyDescent="0.3">
      <c r="B177" s="437"/>
      <c r="C177" s="358" t="s">
        <v>20</v>
      </c>
      <c r="D177" s="359"/>
      <c r="E177" s="359"/>
      <c r="F177" s="359"/>
      <c r="G177" s="359"/>
      <c r="H177" s="360"/>
      <c r="I177" s="90">
        <f t="shared" ref="I177:J177" si="16">I80</f>
        <v>25</v>
      </c>
      <c r="J177" s="90">
        <f t="shared" si="16"/>
        <v>13</v>
      </c>
      <c r="K177" s="90"/>
      <c r="L177" s="90"/>
      <c r="M177" s="90"/>
      <c r="N177" s="90"/>
      <c r="O177" s="90"/>
      <c r="P177" s="90"/>
      <c r="Q177" s="90"/>
      <c r="R177" s="90"/>
      <c r="S177" s="90"/>
      <c r="T177" s="90"/>
      <c r="U177" s="361" t="s">
        <v>62</v>
      </c>
      <c r="V177" s="362"/>
      <c r="W177" s="361">
        <f>SUM(I177:T177)</f>
        <v>38</v>
      </c>
      <c r="X177" s="362"/>
    </row>
    <row r="178" spans="2:24" ht="15" thickBot="1" x14ac:dyDescent="0.35">
      <c r="B178" s="437"/>
      <c r="C178" s="358" t="s">
        <v>104</v>
      </c>
      <c r="D178" s="359"/>
      <c r="E178" s="359"/>
      <c r="F178" s="359"/>
      <c r="G178" s="359"/>
      <c r="H178" s="360"/>
      <c r="I178" s="52"/>
      <c r="J178" s="52"/>
      <c r="K178" s="52"/>
      <c r="L178" s="52"/>
      <c r="M178" s="52"/>
      <c r="N178" s="52"/>
      <c r="O178" s="52"/>
      <c r="P178" s="52"/>
      <c r="Q178" s="52"/>
      <c r="R178" s="52"/>
      <c r="S178" s="52"/>
      <c r="T178" s="52"/>
      <c r="U178" s="366" t="s">
        <v>62</v>
      </c>
      <c r="V178" s="367"/>
      <c r="W178" s="311">
        <f>SUM(I178:T178)</f>
        <v>0</v>
      </c>
      <c r="X178" s="312"/>
    </row>
    <row r="179" spans="2:24" ht="15" thickBot="1" x14ac:dyDescent="0.35">
      <c r="B179" s="288" t="s">
        <v>9</v>
      </c>
      <c r="C179" s="297" t="s">
        <v>108</v>
      </c>
      <c r="D179" s="298"/>
      <c r="E179" s="298"/>
      <c r="F179" s="298"/>
      <c r="G179" s="298"/>
      <c r="H179" s="299"/>
      <c r="I179" s="176">
        <f>I182/I181</f>
        <v>0.68421052631578949</v>
      </c>
      <c r="J179" s="176">
        <f>J182/J181</f>
        <v>0.58333333333333337</v>
      </c>
      <c r="K179" s="176"/>
      <c r="L179" s="176"/>
      <c r="M179" s="176"/>
      <c r="N179" s="176"/>
      <c r="O179" s="176"/>
      <c r="P179" s="176"/>
      <c r="Q179" s="176"/>
      <c r="R179" s="176"/>
      <c r="S179" s="176"/>
      <c r="T179" s="176"/>
      <c r="U179" s="484">
        <f t="shared" ref="U179:V179" si="17">U182/U181</f>
        <v>0.64516129032258063</v>
      </c>
      <c r="V179" s="485" t="e">
        <f t="shared" si="17"/>
        <v>#DIV/0!</v>
      </c>
      <c r="W179" s="370" t="s">
        <v>62</v>
      </c>
      <c r="X179" s="371"/>
    </row>
    <row r="180" spans="2:24" x14ac:dyDescent="0.3">
      <c r="B180" s="289"/>
      <c r="C180" s="297" t="s">
        <v>43</v>
      </c>
      <c r="D180" s="298"/>
      <c r="E180" s="298"/>
      <c r="F180" s="298"/>
      <c r="G180" s="298"/>
      <c r="H180" s="299"/>
      <c r="I180" s="180">
        <f>I183/I181</f>
        <v>0.57894736842105265</v>
      </c>
      <c r="J180" s="180">
        <f>J183/J181</f>
        <v>0.33333333333333331</v>
      </c>
      <c r="K180" s="180"/>
      <c r="L180" s="180"/>
      <c r="M180" s="180"/>
      <c r="N180" s="180"/>
      <c r="O180" s="180"/>
      <c r="P180" s="180"/>
      <c r="Q180" s="180"/>
      <c r="R180" s="180"/>
      <c r="S180" s="180"/>
      <c r="T180" s="180"/>
      <c r="U180" s="484">
        <f t="shared" ref="U180:V180" si="18">U183/U181</f>
        <v>0.4838709677419355</v>
      </c>
      <c r="V180" s="485" t="e">
        <f t="shared" si="18"/>
        <v>#DIV/0!</v>
      </c>
      <c r="W180" s="370" t="s">
        <v>62</v>
      </c>
      <c r="X180" s="371"/>
    </row>
    <row r="181" spans="2:24" x14ac:dyDescent="0.3">
      <c r="B181" s="289"/>
      <c r="C181" s="270" t="s">
        <v>118</v>
      </c>
      <c r="D181" s="271"/>
      <c r="E181" s="271"/>
      <c r="F181" s="271"/>
      <c r="G181" s="271"/>
      <c r="H181" s="272"/>
      <c r="I181" s="52">
        <v>19</v>
      </c>
      <c r="J181" s="52">
        <v>12</v>
      </c>
      <c r="K181" s="52"/>
      <c r="L181" s="52"/>
      <c r="M181" s="52"/>
      <c r="N181" s="52"/>
      <c r="O181" s="52"/>
      <c r="P181" s="52"/>
      <c r="Q181" s="52"/>
      <c r="R181" s="52"/>
      <c r="S181" s="52"/>
      <c r="T181" s="52"/>
      <c r="U181" s="361">
        <f>AVERAGE(I181:T181)</f>
        <v>15.5</v>
      </c>
      <c r="V181" s="362"/>
      <c r="W181" s="361" t="s">
        <v>62</v>
      </c>
      <c r="X181" s="362"/>
    </row>
    <row r="182" spans="2:24" x14ac:dyDescent="0.3">
      <c r="B182" s="289"/>
      <c r="C182" s="300" t="s">
        <v>27</v>
      </c>
      <c r="D182" s="301"/>
      <c r="E182" s="301"/>
      <c r="F182" s="301"/>
      <c r="G182" s="301"/>
      <c r="H182" s="302"/>
      <c r="I182" s="52">
        <v>13</v>
      </c>
      <c r="J182" s="52">
        <v>7</v>
      </c>
      <c r="K182" s="52"/>
      <c r="L182" s="52"/>
      <c r="M182" s="52"/>
      <c r="N182" s="52"/>
      <c r="O182" s="52"/>
      <c r="P182" s="52"/>
      <c r="Q182" s="52"/>
      <c r="R182" s="52"/>
      <c r="S182" s="52"/>
      <c r="T182" s="52"/>
      <c r="U182" s="361">
        <f>AVERAGE(I182:T182)</f>
        <v>10</v>
      </c>
      <c r="V182" s="362"/>
      <c r="W182" s="361" t="s">
        <v>62</v>
      </c>
      <c r="X182" s="362"/>
    </row>
    <row r="183" spans="2:24" x14ac:dyDescent="0.3">
      <c r="B183" s="289"/>
      <c r="C183" s="273" t="s">
        <v>28</v>
      </c>
      <c r="D183" s="274"/>
      <c r="E183" s="274"/>
      <c r="F183" s="274"/>
      <c r="G183" s="274"/>
      <c r="H183" s="275"/>
      <c r="I183" s="184">
        <v>11</v>
      </c>
      <c r="J183" s="184">
        <v>4</v>
      </c>
      <c r="K183" s="184"/>
      <c r="L183" s="184"/>
      <c r="M183" s="184"/>
      <c r="N183" s="184"/>
      <c r="O183" s="184"/>
      <c r="P183" s="184"/>
      <c r="Q183" s="184"/>
      <c r="R183" s="184"/>
      <c r="S183" s="184"/>
      <c r="T183" s="184"/>
      <c r="U183" s="372">
        <f>AVERAGE(I183:T183)</f>
        <v>7.5</v>
      </c>
      <c r="V183" s="373"/>
      <c r="W183" s="372" t="s">
        <v>62</v>
      </c>
      <c r="X183" s="373"/>
    </row>
    <row r="184" spans="2:24" x14ac:dyDescent="0.3">
      <c r="B184" s="289"/>
      <c r="C184" s="276" t="s">
        <v>10</v>
      </c>
      <c r="D184" s="277"/>
      <c r="E184" s="277"/>
      <c r="F184" s="277"/>
      <c r="G184" s="277"/>
      <c r="H184" s="278"/>
      <c r="I184" s="188">
        <f>I187/I186</f>
        <v>5.2631578947368418E-2</v>
      </c>
      <c r="J184" s="188">
        <f>J187/J186</f>
        <v>8.3333333333333329E-2</v>
      </c>
      <c r="K184" s="188"/>
      <c r="L184" s="188"/>
      <c r="M184" s="188"/>
      <c r="N184" s="188"/>
      <c r="O184" s="188"/>
      <c r="P184" s="188"/>
      <c r="Q184" s="188"/>
      <c r="R184" s="188"/>
      <c r="S184" s="188"/>
      <c r="T184" s="188"/>
      <c r="U184" s="354">
        <f>U187/U186</f>
        <v>6.4516129032258063E-2</v>
      </c>
      <c r="V184" s="355"/>
      <c r="W184" s="356" t="s">
        <v>62</v>
      </c>
      <c r="X184" s="357"/>
    </row>
    <row r="185" spans="2:24" x14ac:dyDescent="0.3">
      <c r="B185" s="289"/>
      <c r="C185" s="291" t="s">
        <v>11</v>
      </c>
      <c r="D185" s="292"/>
      <c r="E185" s="292"/>
      <c r="F185" s="292"/>
      <c r="G185" s="292"/>
      <c r="H185" s="293"/>
      <c r="I185" s="192">
        <f>I188/I186</f>
        <v>0</v>
      </c>
      <c r="J185" s="192">
        <f>J188/J186</f>
        <v>0</v>
      </c>
      <c r="K185" s="192"/>
      <c r="L185" s="192"/>
      <c r="M185" s="192"/>
      <c r="N185" s="192"/>
      <c r="O185" s="192"/>
      <c r="P185" s="192"/>
      <c r="Q185" s="192"/>
      <c r="R185" s="192"/>
      <c r="S185" s="192"/>
      <c r="T185" s="192"/>
      <c r="U185" s="378">
        <f>U188/U186</f>
        <v>0</v>
      </c>
      <c r="V185" s="379"/>
      <c r="W185" s="380" t="s">
        <v>62</v>
      </c>
      <c r="X185" s="381"/>
    </row>
    <row r="186" spans="2:24" x14ac:dyDescent="0.3">
      <c r="B186" s="289"/>
      <c r="C186" s="270" t="s">
        <v>118</v>
      </c>
      <c r="D186" s="271"/>
      <c r="E186" s="271"/>
      <c r="F186" s="271"/>
      <c r="G186" s="271"/>
      <c r="H186" s="272"/>
      <c r="I186" s="52">
        <v>19</v>
      </c>
      <c r="J186" s="52">
        <v>12</v>
      </c>
      <c r="K186" s="52"/>
      <c r="L186" s="52"/>
      <c r="M186" s="52"/>
      <c r="N186" s="52"/>
      <c r="O186" s="52"/>
      <c r="P186" s="52"/>
      <c r="Q186" s="52"/>
      <c r="R186" s="52"/>
      <c r="S186" s="52"/>
      <c r="T186" s="52"/>
      <c r="U186" s="311">
        <f>AVERAGE(I186:T186)</f>
        <v>15.5</v>
      </c>
      <c r="V186" s="312"/>
      <c r="W186" s="311" t="s">
        <v>62</v>
      </c>
      <c r="X186" s="312"/>
    </row>
    <row r="187" spans="2:24" x14ac:dyDescent="0.3">
      <c r="B187" s="289"/>
      <c r="C187" s="270" t="s">
        <v>21</v>
      </c>
      <c r="D187" s="271"/>
      <c r="E187" s="271"/>
      <c r="F187" s="271"/>
      <c r="G187" s="271"/>
      <c r="H187" s="272"/>
      <c r="I187" s="52">
        <v>1</v>
      </c>
      <c r="J187" s="52">
        <v>1</v>
      </c>
      <c r="K187" s="52"/>
      <c r="L187" s="52"/>
      <c r="M187" s="52"/>
      <c r="N187" s="52"/>
      <c r="O187" s="52"/>
      <c r="P187" s="52"/>
      <c r="Q187" s="52"/>
      <c r="R187" s="52"/>
      <c r="S187" s="52"/>
      <c r="T187" s="52"/>
      <c r="U187" s="311">
        <f>AVERAGE(I187:T187)</f>
        <v>1</v>
      </c>
      <c r="V187" s="312"/>
      <c r="W187" s="311" t="s">
        <v>62</v>
      </c>
      <c r="X187" s="312"/>
    </row>
    <row r="188" spans="2:24" ht="15" thickBot="1" x14ac:dyDescent="0.35">
      <c r="B188" s="290"/>
      <c r="C188" s="2" t="s">
        <v>22</v>
      </c>
      <c r="D188" s="3"/>
      <c r="E188" s="3"/>
      <c r="F188" s="3"/>
      <c r="G188" s="3"/>
      <c r="H188" s="193"/>
      <c r="I188" s="197">
        <v>0</v>
      </c>
      <c r="J188" s="197">
        <v>0</v>
      </c>
      <c r="K188" s="197"/>
      <c r="L188" s="197"/>
      <c r="M188" s="197"/>
      <c r="N188" s="197"/>
      <c r="O188" s="197"/>
      <c r="P188" s="197"/>
      <c r="Q188" s="197"/>
      <c r="R188" s="197"/>
      <c r="S188" s="197"/>
      <c r="T188" s="197"/>
      <c r="U188" s="366">
        <f>AVERAGE(I188:T188)</f>
        <v>0</v>
      </c>
      <c r="V188" s="367"/>
      <c r="W188" s="366" t="s">
        <v>62</v>
      </c>
      <c r="X188" s="367"/>
    </row>
    <row r="191" spans="2:24" ht="15" thickBot="1" x14ac:dyDescent="0.35"/>
    <row r="192" spans="2:24" ht="15" thickBot="1" x14ac:dyDescent="0.35">
      <c r="B192" s="279">
        <v>2025</v>
      </c>
      <c r="C192" s="280"/>
      <c r="D192" s="280"/>
      <c r="E192" s="280"/>
      <c r="F192" s="280"/>
      <c r="G192" s="280"/>
      <c r="H192" s="281"/>
      <c r="I192" s="5" t="s">
        <v>46</v>
      </c>
      <c r="J192" s="6" t="s">
        <v>47</v>
      </c>
      <c r="K192" s="6" t="s">
        <v>50</v>
      </c>
      <c r="L192" s="6" t="s">
        <v>51</v>
      </c>
      <c r="M192" s="6" t="s">
        <v>52</v>
      </c>
      <c r="N192" s="6" t="s">
        <v>53</v>
      </c>
      <c r="O192" s="6" t="s">
        <v>54</v>
      </c>
      <c r="P192" s="6" t="s">
        <v>55</v>
      </c>
      <c r="Q192" s="6" t="s">
        <v>56</v>
      </c>
      <c r="R192" s="6" t="s">
        <v>57</v>
      </c>
      <c r="S192" s="6" t="s">
        <v>58</v>
      </c>
      <c r="T192" s="6" t="s">
        <v>59</v>
      </c>
      <c r="U192" s="279" t="s">
        <v>60</v>
      </c>
      <c r="V192" s="281"/>
      <c r="W192" s="279" t="s">
        <v>61</v>
      </c>
      <c r="X192" s="281"/>
    </row>
    <row r="193" spans="2:24" ht="15" thickBot="1" x14ac:dyDescent="0.35">
      <c r="B193" s="421"/>
      <c r="C193" s="421"/>
      <c r="D193" s="421"/>
      <c r="E193" s="421"/>
      <c r="F193" s="421"/>
      <c r="G193" s="421"/>
      <c r="H193" s="421"/>
    </row>
    <row r="194" spans="2:24" x14ac:dyDescent="0.3">
      <c r="B194" s="282" t="s">
        <v>4</v>
      </c>
      <c r="C194" s="285" t="s">
        <v>12</v>
      </c>
      <c r="D194" s="286"/>
      <c r="E194" s="286"/>
      <c r="F194" s="286"/>
      <c r="G194" s="286"/>
      <c r="H194" s="287"/>
      <c r="I194" s="45"/>
      <c r="J194" s="46"/>
      <c r="K194" s="47"/>
      <c r="L194" s="47"/>
      <c r="M194" s="47"/>
      <c r="N194" s="47"/>
      <c r="O194" s="47"/>
      <c r="P194" s="47"/>
      <c r="Q194" s="47"/>
      <c r="R194" s="48"/>
      <c r="S194" s="48"/>
      <c r="T194" s="48"/>
      <c r="U194" s="422"/>
      <c r="V194" s="423"/>
      <c r="W194" s="424"/>
      <c r="X194" s="423"/>
    </row>
    <row r="195" spans="2:24" x14ac:dyDescent="0.3">
      <c r="B195" s="283"/>
      <c r="C195" s="270" t="s">
        <v>48</v>
      </c>
      <c r="D195" s="271"/>
      <c r="E195" s="271"/>
      <c r="F195" s="271"/>
      <c r="G195" s="271"/>
      <c r="H195" s="272"/>
      <c r="I195" s="49"/>
      <c r="J195" s="50"/>
      <c r="K195" s="51"/>
      <c r="L195" s="51"/>
      <c r="M195" s="51"/>
      <c r="N195" s="51"/>
      <c r="O195" s="51"/>
      <c r="P195" s="51"/>
      <c r="Q195" s="51"/>
      <c r="R195" s="52">
        <v>207</v>
      </c>
      <c r="S195" s="52">
        <v>279</v>
      </c>
      <c r="T195" s="52">
        <v>280</v>
      </c>
      <c r="U195" s="311">
        <f t="shared" ref="U195:U207" si="19">AVERAGE(I195:T195)</f>
        <v>255.33333333333334</v>
      </c>
      <c r="V195" s="312"/>
      <c r="W195" s="410">
        <f t="shared" ref="W195:W207" si="20">SUM(I195:T195)</f>
        <v>766</v>
      </c>
      <c r="X195" s="312"/>
    </row>
    <row r="196" spans="2:24" x14ac:dyDescent="0.3">
      <c r="B196" s="283"/>
      <c r="C196" s="270" t="s">
        <v>277</v>
      </c>
      <c r="D196" s="271"/>
      <c r="E196" s="271"/>
      <c r="F196" s="271"/>
      <c r="G196" s="271"/>
      <c r="H196" s="272"/>
      <c r="I196" s="49"/>
      <c r="J196" s="50"/>
      <c r="K196" s="51"/>
      <c r="L196" s="51"/>
      <c r="M196" s="51"/>
      <c r="N196" s="51"/>
      <c r="O196" s="51"/>
      <c r="P196" s="51"/>
      <c r="Q196" s="51"/>
      <c r="R196" s="52">
        <v>4</v>
      </c>
      <c r="S196" s="52">
        <v>11</v>
      </c>
      <c r="T196" s="52">
        <v>15</v>
      </c>
      <c r="U196" s="311">
        <f t="shared" si="19"/>
        <v>10</v>
      </c>
      <c r="V196" s="312"/>
      <c r="W196" s="410">
        <f t="shared" si="20"/>
        <v>30</v>
      </c>
      <c r="X196" s="312"/>
    </row>
    <row r="197" spans="2:24" x14ac:dyDescent="0.3">
      <c r="B197" s="283"/>
      <c r="C197" s="425" t="s">
        <v>0</v>
      </c>
      <c r="D197" s="426"/>
      <c r="E197" s="426"/>
      <c r="F197" s="426"/>
      <c r="G197" s="426"/>
      <c r="H197" s="427"/>
      <c r="I197" s="53"/>
      <c r="J197" s="54"/>
      <c r="K197" s="55"/>
      <c r="L197" s="55"/>
      <c r="M197" s="55"/>
      <c r="N197" s="55"/>
      <c r="O197" s="55"/>
      <c r="P197" s="55"/>
      <c r="Q197" s="55"/>
      <c r="R197" s="56"/>
      <c r="S197" s="56"/>
      <c r="T197" s="56"/>
      <c r="U197" s="428"/>
      <c r="V197" s="420"/>
      <c r="W197" s="419"/>
      <c r="X197" s="420"/>
    </row>
    <row r="198" spans="2:24" x14ac:dyDescent="0.3">
      <c r="B198" s="283"/>
      <c r="C198" s="516" t="s">
        <v>23</v>
      </c>
      <c r="D198" s="517"/>
      <c r="E198" s="517"/>
      <c r="F198" s="517"/>
      <c r="G198" s="517"/>
      <c r="H198" s="518"/>
      <c r="I198" s="57"/>
      <c r="J198" s="58"/>
      <c r="K198" s="59"/>
      <c r="L198" s="59"/>
      <c r="M198" s="59"/>
      <c r="N198" s="59"/>
      <c r="O198" s="59"/>
      <c r="P198" s="59"/>
      <c r="Q198" s="59"/>
      <c r="R198" s="60">
        <v>130</v>
      </c>
      <c r="S198" s="60">
        <v>180</v>
      </c>
      <c r="T198" s="60">
        <v>169</v>
      </c>
      <c r="U198" s="428">
        <f t="shared" si="19"/>
        <v>159.66666666666666</v>
      </c>
      <c r="V198" s="420"/>
      <c r="W198" s="419">
        <f t="shared" si="20"/>
        <v>479</v>
      </c>
      <c r="X198" s="420"/>
    </row>
    <row r="199" spans="2:24" x14ac:dyDescent="0.3">
      <c r="B199" s="283"/>
      <c r="C199" s="516" t="s">
        <v>170</v>
      </c>
      <c r="D199" s="517"/>
      <c r="E199" s="517"/>
      <c r="F199" s="517"/>
      <c r="G199" s="517"/>
      <c r="H199" s="518"/>
      <c r="I199" s="61"/>
      <c r="J199" s="62"/>
      <c r="K199" s="63"/>
      <c r="L199" s="63"/>
      <c r="M199" s="63"/>
      <c r="N199" s="63"/>
      <c r="O199" s="63"/>
      <c r="P199" s="63"/>
      <c r="Q199" s="63"/>
      <c r="R199" s="64">
        <v>4</v>
      </c>
      <c r="S199" s="64">
        <v>15</v>
      </c>
      <c r="T199" s="64">
        <v>15</v>
      </c>
      <c r="U199" s="428">
        <f t="shared" si="19"/>
        <v>11.333333333333334</v>
      </c>
      <c r="V199" s="420"/>
      <c r="W199" s="419">
        <f t="shared" si="20"/>
        <v>34</v>
      </c>
      <c r="X199" s="420"/>
    </row>
    <row r="200" spans="2:24" x14ac:dyDescent="0.3">
      <c r="B200" s="283"/>
      <c r="C200" s="506" t="s">
        <v>13</v>
      </c>
      <c r="D200" s="507"/>
      <c r="E200" s="507"/>
      <c r="F200" s="507"/>
      <c r="G200" s="507"/>
      <c r="H200" s="508"/>
      <c r="I200" s="65"/>
      <c r="J200" s="66"/>
      <c r="K200" s="67"/>
      <c r="L200" s="67"/>
      <c r="M200" s="67"/>
      <c r="N200" s="67"/>
      <c r="O200" s="67"/>
      <c r="P200" s="67"/>
      <c r="Q200" s="67"/>
      <c r="R200" s="68">
        <f t="shared" ref="R200:T200" si="21">R199-R201</f>
        <v>3</v>
      </c>
      <c r="S200" s="68">
        <f t="shared" si="21"/>
        <v>11</v>
      </c>
      <c r="T200" s="68">
        <f t="shared" si="21"/>
        <v>10</v>
      </c>
      <c r="U200" s="509">
        <f t="shared" si="19"/>
        <v>8</v>
      </c>
      <c r="V200" s="510"/>
      <c r="W200" s="559">
        <f>W199-W201</f>
        <v>24</v>
      </c>
      <c r="X200" s="510"/>
    </row>
    <row r="201" spans="2:24" x14ac:dyDescent="0.3">
      <c r="B201" s="283"/>
      <c r="C201" s="506" t="s">
        <v>14</v>
      </c>
      <c r="D201" s="507"/>
      <c r="E201" s="507"/>
      <c r="F201" s="507"/>
      <c r="G201" s="507"/>
      <c r="H201" s="508"/>
      <c r="I201" s="65"/>
      <c r="J201" s="66"/>
      <c r="K201" s="69"/>
      <c r="L201" s="69"/>
      <c r="M201" s="69"/>
      <c r="N201" s="69"/>
      <c r="O201" s="69"/>
      <c r="P201" s="69"/>
      <c r="Q201" s="69"/>
      <c r="R201" s="70">
        <v>1</v>
      </c>
      <c r="S201" s="70">
        <v>4</v>
      </c>
      <c r="T201" s="70">
        <v>5</v>
      </c>
      <c r="U201" s="509">
        <f t="shared" si="19"/>
        <v>3.3333333333333335</v>
      </c>
      <c r="V201" s="510"/>
      <c r="W201" s="558">
        <f>SUM(I201:T201)</f>
        <v>10</v>
      </c>
      <c r="X201" s="512"/>
    </row>
    <row r="202" spans="2:24" x14ac:dyDescent="0.3">
      <c r="B202" s="283"/>
      <c r="C202" s="513" t="s">
        <v>5</v>
      </c>
      <c r="D202" s="514"/>
      <c r="E202" s="514"/>
      <c r="F202" s="514"/>
      <c r="G202" s="514"/>
      <c r="H202" s="515"/>
      <c r="I202" s="71"/>
      <c r="J202" s="72"/>
      <c r="K202" s="73"/>
      <c r="L202" s="73"/>
      <c r="M202" s="73"/>
      <c r="N202" s="73"/>
      <c r="O202" s="73"/>
      <c r="P202" s="73"/>
      <c r="Q202" s="73"/>
      <c r="R202" s="74">
        <v>0</v>
      </c>
      <c r="S202" s="74">
        <v>1</v>
      </c>
      <c r="T202" s="74">
        <v>0</v>
      </c>
      <c r="U202" s="509">
        <f t="shared" si="19"/>
        <v>0.33333333333333331</v>
      </c>
      <c r="V202" s="510"/>
      <c r="W202" s="558">
        <f>SUM(I202:T202)</f>
        <v>1</v>
      </c>
      <c r="X202" s="512"/>
    </row>
    <row r="203" spans="2:24" x14ac:dyDescent="0.3">
      <c r="B203" s="283"/>
      <c r="C203" s="560" t="s">
        <v>49</v>
      </c>
      <c r="D203" s="561"/>
      <c r="E203" s="561"/>
      <c r="F203" s="561"/>
      <c r="G203" s="561"/>
      <c r="H203" s="562"/>
      <c r="I203" s="75"/>
      <c r="J203" s="76"/>
      <c r="K203" s="77"/>
      <c r="L203" s="77"/>
      <c r="M203" s="77"/>
      <c r="N203" s="77"/>
      <c r="O203" s="77"/>
      <c r="P203" s="77"/>
      <c r="Q203" s="77"/>
      <c r="R203" s="78">
        <f t="shared" ref="R203:T203" si="22">R199-R200-R202</f>
        <v>1</v>
      </c>
      <c r="S203" s="78">
        <f t="shared" si="22"/>
        <v>3</v>
      </c>
      <c r="T203" s="78">
        <f t="shared" si="22"/>
        <v>5</v>
      </c>
      <c r="U203" s="563">
        <f t="shared" si="19"/>
        <v>3</v>
      </c>
      <c r="V203" s="564"/>
      <c r="W203" s="565">
        <f>SUM(I203:T203)</f>
        <v>9</v>
      </c>
      <c r="X203" s="566"/>
    </row>
    <row r="204" spans="2:24" x14ac:dyDescent="0.3">
      <c r="B204" s="283"/>
      <c r="C204" s="411" t="s">
        <v>107</v>
      </c>
      <c r="D204" s="412"/>
      <c r="E204" s="412"/>
      <c r="F204" s="412"/>
      <c r="G204" s="412"/>
      <c r="H204" s="413"/>
      <c r="I204" s="79"/>
      <c r="J204" s="80"/>
      <c r="K204" s="81"/>
      <c r="L204" s="81"/>
      <c r="M204" s="81"/>
      <c r="N204" s="81"/>
      <c r="O204" s="81"/>
      <c r="P204" s="81"/>
      <c r="Q204" s="81"/>
      <c r="R204" s="82">
        <v>4</v>
      </c>
      <c r="S204" s="82">
        <v>12</v>
      </c>
      <c r="T204" s="82">
        <v>10</v>
      </c>
      <c r="U204" s="414">
        <f t="shared" si="19"/>
        <v>8.6666666666666661</v>
      </c>
      <c r="V204" s="415"/>
      <c r="W204" s="416">
        <f>SUM(I204:T204)</f>
        <v>26</v>
      </c>
      <c r="X204" s="415"/>
    </row>
    <row r="205" spans="2:24" x14ac:dyDescent="0.3">
      <c r="B205" s="283"/>
      <c r="C205" s="395" t="s">
        <v>1</v>
      </c>
      <c r="D205" s="396"/>
      <c r="E205" s="396"/>
      <c r="F205" s="396"/>
      <c r="G205" s="396"/>
      <c r="H205" s="397"/>
      <c r="I205" s="83"/>
      <c r="J205" s="84"/>
      <c r="K205" s="85"/>
      <c r="L205" s="85"/>
      <c r="M205" s="85"/>
      <c r="N205" s="85"/>
      <c r="O205" s="85"/>
      <c r="P205" s="85"/>
      <c r="Q205" s="85"/>
      <c r="R205" s="86"/>
      <c r="S205" s="86"/>
      <c r="T205" s="86"/>
      <c r="U205" s="417"/>
      <c r="V205" s="418"/>
      <c r="W205" s="419"/>
      <c r="X205" s="420"/>
    </row>
    <row r="206" spans="2:24" x14ac:dyDescent="0.3">
      <c r="B206" s="283"/>
      <c r="C206" s="347" t="s">
        <v>23</v>
      </c>
      <c r="D206" s="348"/>
      <c r="E206" s="348"/>
      <c r="F206" s="348"/>
      <c r="G206" s="348"/>
      <c r="H206" s="349"/>
      <c r="I206" s="87"/>
      <c r="J206" s="88"/>
      <c r="K206" s="89"/>
      <c r="L206" s="89"/>
      <c r="M206" s="89"/>
      <c r="N206" s="89"/>
      <c r="O206" s="89"/>
      <c r="P206" s="89"/>
      <c r="Q206" s="89"/>
      <c r="R206" s="90">
        <v>61</v>
      </c>
      <c r="S206" s="90">
        <v>64</v>
      </c>
      <c r="T206" s="90">
        <v>57</v>
      </c>
      <c r="U206" s="361">
        <f t="shared" si="19"/>
        <v>60.666666666666664</v>
      </c>
      <c r="V206" s="362"/>
      <c r="W206" s="409">
        <f t="shared" si="20"/>
        <v>182</v>
      </c>
      <c r="X206" s="362"/>
    </row>
    <row r="207" spans="2:24" x14ac:dyDescent="0.3">
      <c r="B207" s="283"/>
      <c r="C207" s="270" t="s">
        <v>118</v>
      </c>
      <c r="D207" s="271"/>
      <c r="E207" s="271"/>
      <c r="F207" s="271"/>
      <c r="G207" s="271"/>
      <c r="H207" s="272"/>
      <c r="I207" s="49"/>
      <c r="J207" s="50"/>
      <c r="K207" s="51"/>
      <c r="L207" s="51"/>
      <c r="M207" s="51"/>
      <c r="N207" s="51"/>
      <c r="O207" s="51"/>
      <c r="P207" s="51"/>
      <c r="Q207" s="51"/>
      <c r="R207" s="52">
        <v>1</v>
      </c>
      <c r="S207" s="52">
        <v>3</v>
      </c>
      <c r="T207" s="52">
        <v>5</v>
      </c>
      <c r="U207" s="311">
        <f t="shared" si="19"/>
        <v>3</v>
      </c>
      <c r="V207" s="312"/>
      <c r="W207" s="410">
        <f t="shared" si="20"/>
        <v>9</v>
      </c>
      <c r="X207" s="312"/>
    </row>
    <row r="208" spans="2:24" x14ac:dyDescent="0.3">
      <c r="B208" s="283"/>
      <c r="C208" s="306" t="s">
        <v>6</v>
      </c>
      <c r="D208" s="307"/>
      <c r="E208" s="307"/>
      <c r="F208" s="307"/>
      <c r="G208" s="307"/>
      <c r="H208" s="308"/>
      <c r="I208" s="91"/>
      <c r="J208" s="92"/>
      <c r="K208" s="93"/>
      <c r="L208" s="93"/>
      <c r="M208" s="93"/>
      <c r="N208" s="93"/>
      <c r="O208" s="93"/>
      <c r="P208" s="93"/>
      <c r="Q208" s="93"/>
      <c r="R208" s="94"/>
      <c r="S208" s="94"/>
      <c r="T208" s="94"/>
      <c r="U208" s="404"/>
      <c r="V208" s="405"/>
      <c r="W208" s="406"/>
      <c r="X208" s="407"/>
    </row>
    <row r="209" spans="2:24" x14ac:dyDescent="0.3">
      <c r="B209" s="283"/>
      <c r="C209" s="347" t="s">
        <v>23</v>
      </c>
      <c r="D209" s="348"/>
      <c r="E209" s="348"/>
      <c r="F209" s="348"/>
      <c r="G209" s="348"/>
      <c r="H209" s="349"/>
      <c r="I209" s="95"/>
      <c r="J209" s="96"/>
      <c r="K209" s="97"/>
      <c r="L209" s="97"/>
      <c r="M209" s="97"/>
      <c r="N209" s="97"/>
      <c r="O209" s="97"/>
      <c r="P209" s="97"/>
      <c r="Q209" s="97"/>
      <c r="R209" s="98">
        <f t="shared" ref="R209:T209" si="23">R195/R198</f>
        <v>1.5923076923076922</v>
      </c>
      <c r="S209" s="98">
        <f t="shared" si="23"/>
        <v>1.55</v>
      </c>
      <c r="T209" s="98">
        <f t="shared" si="23"/>
        <v>1.6568047337278107</v>
      </c>
      <c r="U209" s="361" t="s">
        <v>62</v>
      </c>
      <c r="V209" s="362"/>
      <c r="W209" s="408">
        <f>W195/W198</f>
        <v>1.5991649269311066</v>
      </c>
      <c r="X209" s="351"/>
    </row>
    <row r="210" spans="2:24" x14ac:dyDescent="0.3">
      <c r="B210" s="283"/>
      <c r="C210" s="270" t="s">
        <v>171</v>
      </c>
      <c r="D210" s="271"/>
      <c r="E210" s="271"/>
      <c r="F210" s="271"/>
      <c r="G210" s="271"/>
      <c r="H210" s="272"/>
      <c r="I210" s="95"/>
      <c r="J210" s="96"/>
      <c r="K210" s="99"/>
      <c r="L210" s="99"/>
      <c r="M210" s="99"/>
      <c r="N210" s="99"/>
      <c r="O210" s="99"/>
      <c r="P210" s="99"/>
      <c r="Q210" s="99"/>
      <c r="R210" s="100">
        <f t="shared" ref="R210:T210" si="24">R196/R199</f>
        <v>1</v>
      </c>
      <c r="S210" s="100">
        <f t="shared" si="24"/>
        <v>0.73333333333333328</v>
      </c>
      <c r="T210" s="100">
        <f t="shared" si="24"/>
        <v>1</v>
      </c>
      <c r="U210" s="311" t="s">
        <v>62</v>
      </c>
      <c r="V210" s="312"/>
      <c r="W210" s="494">
        <f>W196/W199</f>
        <v>0.88235294117647056</v>
      </c>
      <c r="X210" s="495"/>
    </row>
    <row r="211" spans="2:24" s="231" customFormat="1" x14ac:dyDescent="0.3">
      <c r="B211" s="283"/>
      <c r="C211" s="430" t="s">
        <v>106</v>
      </c>
      <c r="D211" s="431"/>
      <c r="E211" s="431"/>
      <c r="F211" s="431"/>
      <c r="G211" s="431"/>
      <c r="H211" s="432"/>
      <c r="I211" s="101"/>
      <c r="J211" s="102"/>
      <c r="K211" s="229"/>
      <c r="L211" s="229"/>
      <c r="M211" s="229"/>
      <c r="N211" s="229"/>
      <c r="O211" s="229"/>
      <c r="P211" s="229"/>
      <c r="Q211" s="229"/>
      <c r="R211" s="230">
        <f t="shared" ref="R211:T211" si="25">R204/R199</f>
        <v>1</v>
      </c>
      <c r="S211" s="230">
        <f t="shared" si="25"/>
        <v>0.8</v>
      </c>
      <c r="T211" s="230">
        <f t="shared" si="25"/>
        <v>0.66666666666666663</v>
      </c>
      <c r="U211" s="433" t="s">
        <v>62</v>
      </c>
      <c r="V211" s="403"/>
      <c r="W211" s="402">
        <f t="shared" ref="W211:X211" si="26">W204/W199</f>
        <v>0.76470588235294112</v>
      </c>
      <c r="X211" s="403" t="e">
        <f t="shared" si="26"/>
        <v>#DIV/0!</v>
      </c>
    </row>
    <row r="212" spans="2:24" x14ac:dyDescent="0.3">
      <c r="B212" s="283"/>
      <c r="C212" s="291" t="s">
        <v>3</v>
      </c>
      <c r="D212" s="292"/>
      <c r="E212" s="292"/>
      <c r="F212" s="292"/>
      <c r="G212" s="292"/>
      <c r="H212" s="293"/>
      <c r="I212" s="105"/>
      <c r="J212" s="106"/>
      <c r="K212" s="107"/>
      <c r="L212" s="107"/>
      <c r="M212" s="107"/>
      <c r="N212" s="107"/>
      <c r="O212" s="107"/>
      <c r="P212" s="107"/>
      <c r="Q212" s="107"/>
      <c r="R212" s="201"/>
      <c r="S212" s="201"/>
      <c r="T212" s="201"/>
      <c r="U212" s="380"/>
      <c r="V212" s="381"/>
      <c r="W212" s="394"/>
      <c r="X212" s="339"/>
    </row>
    <row r="213" spans="2:24" x14ac:dyDescent="0.3">
      <c r="B213" s="283"/>
      <c r="C213" s="347" t="s">
        <v>23</v>
      </c>
      <c r="D213" s="348"/>
      <c r="E213" s="348"/>
      <c r="F213" s="348"/>
      <c r="G213" s="348"/>
      <c r="H213" s="349"/>
      <c r="I213" s="109"/>
      <c r="J213" s="110"/>
      <c r="K213" s="111"/>
      <c r="L213" s="111"/>
      <c r="M213" s="111"/>
      <c r="N213" s="111"/>
      <c r="O213" s="111"/>
      <c r="P213" s="111"/>
      <c r="Q213" s="111"/>
      <c r="R213" s="112">
        <f t="shared" ref="R213:T213" si="27">R206/R198</f>
        <v>0.46923076923076923</v>
      </c>
      <c r="S213" s="112">
        <f t="shared" si="27"/>
        <v>0.35555555555555557</v>
      </c>
      <c r="T213" s="112">
        <f t="shared" si="27"/>
        <v>0.33727810650887574</v>
      </c>
      <c r="U213" s="361" t="s">
        <v>62</v>
      </c>
      <c r="V213" s="362"/>
      <c r="W213" s="496">
        <f>W206/W198</f>
        <v>0.37995824634655534</v>
      </c>
      <c r="X213" s="467"/>
    </row>
    <row r="214" spans="2:24" ht="15" thickBot="1" x14ac:dyDescent="0.35">
      <c r="B214" s="284"/>
      <c r="C214" s="294" t="s">
        <v>118</v>
      </c>
      <c r="D214" s="295"/>
      <c r="E214" s="295"/>
      <c r="F214" s="295"/>
      <c r="G214" s="295"/>
      <c r="H214" s="296"/>
      <c r="I214" s="113"/>
      <c r="J214" s="114"/>
      <c r="K214" s="115"/>
      <c r="L214" s="115"/>
      <c r="M214" s="115"/>
      <c r="N214" s="115"/>
      <c r="O214" s="115"/>
      <c r="P214" s="115"/>
      <c r="Q214" s="115"/>
      <c r="R214" s="116">
        <f t="shared" ref="R214:T214" si="28">R207/R199</f>
        <v>0.25</v>
      </c>
      <c r="S214" s="116">
        <f t="shared" si="28"/>
        <v>0.2</v>
      </c>
      <c r="T214" s="116">
        <f t="shared" si="28"/>
        <v>0.33333333333333331</v>
      </c>
      <c r="U214" s="366" t="s">
        <v>62</v>
      </c>
      <c r="V214" s="367"/>
      <c r="W214" s="497">
        <f>W207/W199</f>
        <v>0.26470588235294118</v>
      </c>
      <c r="X214" s="472"/>
    </row>
    <row r="215" spans="2:24" x14ac:dyDescent="0.3">
      <c r="B215" s="436" t="s">
        <v>7</v>
      </c>
      <c r="C215" s="303" t="s">
        <v>15</v>
      </c>
      <c r="D215" s="304"/>
      <c r="E215" s="304"/>
      <c r="F215" s="304"/>
      <c r="G215" s="304"/>
      <c r="H215" s="305"/>
      <c r="I215" s="117"/>
      <c r="J215" s="118"/>
      <c r="K215" s="119"/>
      <c r="L215" s="119"/>
      <c r="M215" s="119"/>
      <c r="N215" s="119"/>
      <c r="O215" s="119"/>
      <c r="P215" s="119"/>
      <c r="Q215" s="119"/>
      <c r="R215" s="120">
        <v>94</v>
      </c>
      <c r="S215" s="120">
        <v>187</v>
      </c>
      <c r="T215" s="120">
        <v>133</v>
      </c>
      <c r="U215" s="400">
        <f t="shared" ref="U215:U277" si="29">AVERAGE(I215:T215)</f>
        <v>138</v>
      </c>
      <c r="V215" s="401"/>
      <c r="W215" s="400" t="s">
        <v>62</v>
      </c>
      <c r="X215" s="401"/>
    </row>
    <row r="216" spans="2:24" x14ac:dyDescent="0.3">
      <c r="B216" s="437"/>
      <c r="C216" s="395" t="s">
        <v>119</v>
      </c>
      <c r="D216" s="396"/>
      <c r="E216" s="396"/>
      <c r="F216" s="396"/>
      <c r="G216" s="396"/>
      <c r="H216" s="397"/>
      <c r="I216" s="121"/>
      <c r="J216" s="122"/>
      <c r="K216" s="123"/>
      <c r="L216" s="123"/>
      <c r="M216" s="123"/>
      <c r="N216" s="123"/>
      <c r="O216" s="123"/>
      <c r="P216" s="123"/>
      <c r="Q216" s="123"/>
      <c r="R216" s="124">
        <v>18</v>
      </c>
      <c r="S216" s="124">
        <v>25</v>
      </c>
      <c r="T216" s="124">
        <v>59</v>
      </c>
      <c r="U216" s="398">
        <f t="shared" si="29"/>
        <v>34</v>
      </c>
      <c r="V216" s="399"/>
      <c r="W216" s="398">
        <f t="shared" ref="W216:W220" si="30">SUM(I216:T216)</f>
        <v>102</v>
      </c>
      <c r="X216" s="399"/>
    </row>
    <row r="217" spans="2:24" x14ac:dyDescent="0.3">
      <c r="B217" s="437"/>
      <c r="C217" s="387" t="s">
        <v>17</v>
      </c>
      <c r="D217" s="388"/>
      <c r="E217" s="388"/>
      <c r="F217" s="388"/>
      <c r="G217" s="388"/>
      <c r="H217" s="389"/>
      <c r="I217" s="125"/>
      <c r="J217" s="126"/>
      <c r="K217" s="127"/>
      <c r="L217" s="127"/>
      <c r="M217" s="127"/>
      <c r="N217" s="127"/>
      <c r="O217" s="127"/>
      <c r="P217" s="127"/>
      <c r="Q217" s="127"/>
      <c r="R217" s="128">
        <v>0</v>
      </c>
      <c r="S217" s="128">
        <v>1</v>
      </c>
      <c r="T217" s="128">
        <v>2</v>
      </c>
      <c r="U217" s="390">
        <f t="shared" si="29"/>
        <v>1</v>
      </c>
      <c r="V217" s="391"/>
      <c r="W217" s="390">
        <f t="shared" si="30"/>
        <v>3</v>
      </c>
      <c r="X217" s="391"/>
    </row>
    <row r="218" spans="2:24" x14ac:dyDescent="0.3">
      <c r="B218" s="437"/>
      <c r="C218" s="438" t="s">
        <v>18</v>
      </c>
      <c r="D218" s="439"/>
      <c r="E218" s="439"/>
      <c r="F218" s="439"/>
      <c r="G218" s="439"/>
      <c r="H218" s="440"/>
      <c r="I218" s="129"/>
      <c r="J218" s="130"/>
      <c r="K218" s="131"/>
      <c r="L218" s="131"/>
      <c r="M218" s="131"/>
      <c r="N218" s="131"/>
      <c r="O218" s="131"/>
      <c r="P218" s="131"/>
      <c r="Q218" s="131"/>
      <c r="R218" s="132">
        <f t="shared" ref="R218:T218" si="31">SUM(R219:R220)</f>
        <v>0</v>
      </c>
      <c r="S218" s="132">
        <f t="shared" si="31"/>
        <v>6</v>
      </c>
      <c r="T218" s="132">
        <f t="shared" si="31"/>
        <v>20</v>
      </c>
      <c r="U218" s="434">
        <f t="shared" si="29"/>
        <v>8.6666666666666661</v>
      </c>
      <c r="V218" s="435"/>
      <c r="W218" s="434">
        <f t="shared" si="30"/>
        <v>26</v>
      </c>
      <c r="X218" s="435"/>
    </row>
    <row r="219" spans="2:24" x14ac:dyDescent="0.3">
      <c r="B219" s="437"/>
      <c r="C219" s="300" t="s">
        <v>122</v>
      </c>
      <c r="D219" s="301"/>
      <c r="E219" s="301"/>
      <c r="F219" s="301"/>
      <c r="G219" s="301"/>
      <c r="H219" s="302"/>
      <c r="I219" s="133"/>
      <c r="J219" s="134"/>
      <c r="K219" s="135"/>
      <c r="L219" s="135"/>
      <c r="M219" s="135"/>
      <c r="N219" s="135"/>
      <c r="O219" s="135"/>
      <c r="P219" s="135"/>
      <c r="Q219" s="135"/>
      <c r="R219" s="136">
        <v>0</v>
      </c>
      <c r="S219" s="136">
        <v>5</v>
      </c>
      <c r="T219" s="136">
        <v>14</v>
      </c>
      <c r="U219" s="309">
        <f t="shared" si="29"/>
        <v>6.333333333333333</v>
      </c>
      <c r="V219" s="310"/>
      <c r="W219" s="309">
        <f t="shared" si="30"/>
        <v>19</v>
      </c>
      <c r="X219" s="310"/>
    </row>
    <row r="220" spans="2:24" x14ac:dyDescent="0.3">
      <c r="B220" s="437"/>
      <c r="C220" s="363" t="s">
        <v>123</v>
      </c>
      <c r="D220" s="364"/>
      <c r="E220" s="364"/>
      <c r="F220" s="364"/>
      <c r="G220" s="364"/>
      <c r="H220" s="365"/>
      <c r="I220" s="137"/>
      <c r="J220" s="138"/>
      <c r="K220" s="139"/>
      <c r="L220" s="139"/>
      <c r="M220" s="139"/>
      <c r="N220" s="139"/>
      <c r="O220" s="139"/>
      <c r="P220" s="139"/>
      <c r="Q220" s="139"/>
      <c r="R220" s="140">
        <v>0</v>
      </c>
      <c r="S220" s="140">
        <v>1</v>
      </c>
      <c r="T220" s="140">
        <v>6</v>
      </c>
      <c r="U220" s="309">
        <f t="shared" si="29"/>
        <v>2.3333333333333335</v>
      </c>
      <c r="V220" s="310"/>
      <c r="W220" s="309">
        <f t="shared" si="30"/>
        <v>7</v>
      </c>
      <c r="X220" s="310"/>
    </row>
    <row r="221" spans="2:24" x14ac:dyDescent="0.3">
      <c r="B221" s="437"/>
      <c r="C221" s="384" t="s">
        <v>19</v>
      </c>
      <c r="D221" s="385"/>
      <c r="E221" s="385"/>
      <c r="F221" s="385"/>
      <c r="G221" s="385"/>
      <c r="H221" s="386"/>
      <c r="I221" s="49"/>
      <c r="J221" s="142"/>
      <c r="K221" s="51"/>
      <c r="L221" s="51"/>
      <c r="M221" s="51"/>
      <c r="N221" s="51"/>
      <c r="O221" s="51"/>
      <c r="P221" s="51"/>
      <c r="Q221" s="51"/>
      <c r="R221" s="52">
        <f t="shared" ref="R221:T221" si="32">SUM(R222+R261)</f>
        <v>0</v>
      </c>
      <c r="S221" s="52">
        <f t="shared" si="32"/>
        <v>7</v>
      </c>
      <c r="T221" s="52">
        <f t="shared" si="32"/>
        <v>14</v>
      </c>
      <c r="U221" s="309">
        <f t="shared" si="29"/>
        <v>7</v>
      </c>
      <c r="V221" s="310"/>
      <c r="W221" s="309">
        <f t="shared" ref="W221:W281" si="33">SUM(I221:T221)</f>
        <v>21</v>
      </c>
      <c r="X221" s="310"/>
    </row>
    <row r="222" spans="2:24" x14ac:dyDescent="0.3">
      <c r="B222" s="437"/>
      <c r="C222" s="300" t="s">
        <v>123</v>
      </c>
      <c r="D222" s="301"/>
      <c r="E222" s="301"/>
      <c r="F222" s="301"/>
      <c r="G222" s="301"/>
      <c r="H222" s="302"/>
      <c r="I222" s="49"/>
      <c r="J222" s="142"/>
      <c r="K222" s="51"/>
      <c r="L222" s="51"/>
      <c r="M222" s="51"/>
      <c r="N222" s="51"/>
      <c r="O222" s="51"/>
      <c r="P222" s="51"/>
      <c r="Q222" s="51"/>
      <c r="R222" s="52">
        <f>SUM(R223+R229+R233+R235+R243+R245+R248+R253+R257+R259)</f>
        <v>0</v>
      </c>
      <c r="S222" s="52">
        <f t="shared" ref="S222:T222" si="34">SUM(S223+S229+S233+S235+S243+S245+S248+S253+S257+S259)</f>
        <v>0</v>
      </c>
      <c r="T222" s="52">
        <f t="shared" si="34"/>
        <v>7</v>
      </c>
      <c r="U222" s="309">
        <f t="shared" si="29"/>
        <v>2.3333333333333335</v>
      </c>
      <c r="V222" s="310"/>
      <c r="W222" s="309">
        <f t="shared" si="33"/>
        <v>7</v>
      </c>
      <c r="X222" s="310"/>
    </row>
    <row r="223" spans="2:24" x14ac:dyDescent="0.3">
      <c r="B223" s="437"/>
      <c r="C223" s="300" t="s">
        <v>129</v>
      </c>
      <c r="D223" s="301"/>
      <c r="E223" s="301"/>
      <c r="F223" s="301"/>
      <c r="G223" s="301"/>
      <c r="H223" s="302"/>
      <c r="I223" s="49"/>
      <c r="J223" s="142"/>
      <c r="K223" s="51"/>
      <c r="L223" s="51"/>
      <c r="M223" s="51"/>
      <c r="N223" s="51"/>
      <c r="O223" s="51"/>
      <c r="P223" s="51"/>
      <c r="Q223" s="51"/>
      <c r="R223" s="52">
        <f t="shared" ref="R223:T223" si="35">SUM(R224:R228)</f>
        <v>0</v>
      </c>
      <c r="S223" s="52">
        <f t="shared" si="35"/>
        <v>0</v>
      </c>
      <c r="T223" s="52">
        <f t="shared" si="35"/>
        <v>0</v>
      </c>
      <c r="U223" s="309">
        <f t="shared" si="29"/>
        <v>0</v>
      </c>
      <c r="V223" s="310"/>
      <c r="W223" s="309">
        <f t="shared" si="33"/>
        <v>0</v>
      </c>
      <c r="X223" s="310"/>
    </row>
    <row r="224" spans="2:24" x14ac:dyDescent="0.3">
      <c r="B224" s="437"/>
      <c r="C224" s="321" t="s">
        <v>124</v>
      </c>
      <c r="D224" s="322"/>
      <c r="E224" s="322"/>
      <c r="F224" s="322"/>
      <c r="G224" s="322"/>
      <c r="H224" s="323"/>
      <c r="I224" s="49"/>
      <c r="J224" s="142"/>
      <c r="K224" s="51"/>
      <c r="L224" s="51"/>
      <c r="M224" s="51"/>
      <c r="N224" s="51"/>
      <c r="O224" s="51"/>
      <c r="P224" s="51"/>
      <c r="Q224" s="51"/>
      <c r="R224" s="52"/>
      <c r="S224" s="52"/>
      <c r="T224" s="52">
        <v>0</v>
      </c>
      <c r="U224" s="309">
        <f t="shared" si="29"/>
        <v>0</v>
      </c>
      <c r="V224" s="310"/>
      <c r="W224" s="309">
        <f t="shared" si="33"/>
        <v>0</v>
      </c>
      <c r="X224" s="310"/>
    </row>
    <row r="225" spans="2:24" x14ac:dyDescent="0.3">
      <c r="B225" s="437"/>
      <c r="C225" s="321" t="s">
        <v>125</v>
      </c>
      <c r="D225" s="322"/>
      <c r="E225" s="322"/>
      <c r="F225" s="322"/>
      <c r="G225" s="322"/>
      <c r="H225" s="323"/>
      <c r="I225" s="49"/>
      <c r="J225" s="142"/>
      <c r="K225" s="51"/>
      <c r="L225" s="51"/>
      <c r="M225" s="51"/>
      <c r="N225" s="51"/>
      <c r="O225" s="51"/>
      <c r="P225" s="51"/>
      <c r="Q225" s="51"/>
      <c r="R225" s="52"/>
      <c r="S225" s="52"/>
      <c r="T225" s="52">
        <v>0</v>
      </c>
      <c r="U225" s="309">
        <f t="shared" si="29"/>
        <v>0</v>
      </c>
      <c r="V225" s="310"/>
      <c r="W225" s="309">
        <f t="shared" si="33"/>
        <v>0</v>
      </c>
      <c r="X225" s="310"/>
    </row>
    <row r="226" spans="2:24" x14ac:dyDescent="0.3">
      <c r="B226" s="437"/>
      <c r="C226" s="321" t="s">
        <v>94</v>
      </c>
      <c r="D226" s="322"/>
      <c r="E226" s="322"/>
      <c r="F226" s="322"/>
      <c r="G226" s="322"/>
      <c r="H226" s="323"/>
      <c r="I226" s="49"/>
      <c r="J226" s="142"/>
      <c r="K226" s="51"/>
      <c r="L226" s="51"/>
      <c r="M226" s="51"/>
      <c r="N226" s="51"/>
      <c r="O226" s="51"/>
      <c r="P226" s="51"/>
      <c r="Q226" s="51"/>
      <c r="R226" s="52"/>
      <c r="S226" s="52"/>
      <c r="T226" s="52">
        <v>0</v>
      </c>
      <c r="U226" s="309">
        <f t="shared" si="29"/>
        <v>0</v>
      </c>
      <c r="V226" s="310"/>
      <c r="W226" s="309">
        <f t="shared" si="33"/>
        <v>0</v>
      </c>
      <c r="X226" s="310"/>
    </row>
    <row r="227" spans="2:24" x14ac:dyDescent="0.3">
      <c r="B227" s="437"/>
      <c r="C227" s="321" t="s">
        <v>127</v>
      </c>
      <c r="D227" s="322"/>
      <c r="E227" s="322"/>
      <c r="F227" s="322"/>
      <c r="G227" s="322"/>
      <c r="H227" s="323"/>
      <c r="I227" s="49"/>
      <c r="J227" s="142"/>
      <c r="K227" s="51"/>
      <c r="L227" s="51"/>
      <c r="M227" s="51"/>
      <c r="N227" s="51"/>
      <c r="O227" s="51"/>
      <c r="P227" s="51"/>
      <c r="Q227" s="51"/>
      <c r="R227" s="52"/>
      <c r="S227" s="52"/>
      <c r="T227" s="52">
        <v>0</v>
      </c>
      <c r="U227" s="309">
        <f t="shared" si="29"/>
        <v>0</v>
      </c>
      <c r="V227" s="310"/>
      <c r="W227" s="309">
        <f t="shared" si="33"/>
        <v>0</v>
      </c>
      <c r="X227" s="310"/>
    </row>
    <row r="228" spans="2:24" x14ac:dyDescent="0.3">
      <c r="B228" s="437"/>
      <c r="C228" s="321" t="s">
        <v>128</v>
      </c>
      <c r="D228" s="322"/>
      <c r="E228" s="322"/>
      <c r="F228" s="322"/>
      <c r="G228" s="322"/>
      <c r="H228" s="323"/>
      <c r="I228" s="49"/>
      <c r="J228" s="142"/>
      <c r="K228" s="51"/>
      <c r="L228" s="51"/>
      <c r="M228" s="51"/>
      <c r="N228" s="51"/>
      <c r="O228" s="51"/>
      <c r="P228" s="51"/>
      <c r="Q228" s="51"/>
      <c r="R228" s="52"/>
      <c r="S228" s="52"/>
      <c r="T228" s="52">
        <v>0</v>
      </c>
      <c r="U228" s="309">
        <f t="shared" si="29"/>
        <v>0</v>
      </c>
      <c r="V228" s="310"/>
      <c r="W228" s="309">
        <f t="shared" si="33"/>
        <v>0</v>
      </c>
      <c r="X228" s="310"/>
    </row>
    <row r="229" spans="2:24" x14ac:dyDescent="0.3">
      <c r="B229" s="437"/>
      <c r="C229" s="300" t="s">
        <v>130</v>
      </c>
      <c r="D229" s="301"/>
      <c r="E229" s="301"/>
      <c r="F229" s="301"/>
      <c r="G229" s="301"/>
      <c r="H229" s="302"/>
      <c r="I229" s="49"/>
      <c r="J229" s="142"/>
      <c r="K229" s="51"/>
      <c r="L229" s="51"/>
      <c r="M229" s="51"/>
      <c r="N229" s="51"/>
      <c r="O229" s="51"/>
      <c r="P229" s="51"/>
      <c r="Q229" s="51"/>
      <c r="R229" s="52">
        <f t="shared" ref="R229:T229" si="36">SUM(R230:R232)</f>
        <v>0</v>
      </c>
      <c r="S229" s="52">
        <f t="shared" si="36"/>
        <v>0</v>
      </c>
      <c r="T229" s="52">
        <f t="shared" si="36"/>
        <v>0</v>
      </c>
      <c r="U229" s="309">
        <f t="shared" si="29"/>
        <v>0</v>
      </c>
      <c r="V229" s="310"/>
      <c r="W229" s="309">
        <f t="shared" si="33"/>
        <v>0</v>
      </c>
      <c r="X229" s="310"/>
    </row>
    <row r="230" spans="2:24" x14ac:dyDescent="0.3">
      <c r="B230" s="437"/>
      <c r="C230" s="321" t="s">
        <v>132</v>
      </c>
      <c r="D230" s="322"/>
      <c r="E230" s="322"/>
      <c r="F230" s="322"/>
      <c r="G230" s="322"/>
      <c r="H230" s="323"/>
      <c r="I230" s="49"/>
      <c r="J230" s="142"/>
      <c r="K230" s="51"/>
      <c r="L230" s="51"/>
      <c r="M230" s="51"/>
      <c r="N230" s="51"/>
      <c r="O230" s="51"/>
      <c r="P230" s="51"/>
      <c r="Q230" s="51"/>
      <c r="R230" s="52"/>
      <c r="S230" s="52"/>
      <c r="T230" s="52">
        <v>0</v>
      </c>
      <c r="U230" s="309">
        <f t="shared" si="29"/>
        <v>0</v>
      </c>
      <c r="V230" s="310"/>
      <c r="W230" s="309">
        <f t="shared" si="33"/>
        <v>0</v>
      </c>
      <c r="X230" s="310"/>
    </row>
    <row r="231" spans="2:24" x14ac:dyDescent="0.3">
      <c r="B231" s="437"/>
      <c r="C231" s="321" t="s">
        <v>131</v>
      </c>
      <c r="D231" s="322"/>
      <c r="E231" s="322"/>
      <c r="F231" s="322"/>
      <c r="G231" s="322"/>
      <c r="H231" s="323"/>
      <c r="I231" s="49"/>
      <c r="J231" s="142"/>
      <c r="K231" s="51"/>
      <c r="L231" s="51"/>
      <c r="M231" s="51"/>
      <c r="N231" s="51"/>
      <c r="O231" s="51"/>
      <c r="P231" s="51"/>
      <c r="Q231" s="51"/>
      <c r="R231" s="52"/>
      <c r="S231" s="52"/>
      <c r="T231" s="52">
        <v>0</v>
      </c>
      <c r="U231" s="309">
        <f t="shared" si="29"/>
        <v>0</v>
      </c>
      <c r="V231" s="310"/>
      <c r="W231" s="309">
        <f t="shared" si="33"/>
        <v>0</v>
      </c>
      <c r="X231" s="310"/>
    </row>
    <row r="232" spans="2:24" x14ac:dyDescent="0.3">
      <c r="B232" s="437"/>
      <c r="C232" s="321" t="s">
        <v>133</v>
      </c>
      <c r="D232" s="322"/>
      <c r="E232" s="322"/>
      <c r="F232" s="322"/>
      <c r="G232" s="322"/>
      <c r="H232" s="323"/>
      <c r="I232" s="49"/>
      <c r="J232" s="142"/>
      <c r="K232" s="51"/>
      <c r="L232" s="51"/>
      <c r="M232" s="51"/>
      <c r="N232" s="51"/>
      <c r="O232" s="51"/>
      <c r="P232" s="51"/>
      <c r="Q232" s="51"/>
      <c r="R232" s="52"/>
      <c r="S232" s="52"/>
      <c r="T232" s="52">
        <v>0</v>
      </c>
      <c r="U232" s="309">
        <f t="shared" si="29"/>
        <v>0</v>
      </c>
      <c r="V232" s="310"/>
      <c r="W232" s="309">
        <f t="shared" si="33"/>
        <v>0</v>
      </c>
      <c r="X232" s="310"/>
    </row>
    <row r="233" spans="2:24" x14ac:dyDescent="0.3">
      <c r="B233" s="437"/>
      <c r="C233" s="300" t="s">
        <v>135</v>
      </c>
      <c r="D233" s="301"/>
      <c r="E233" s="301"/>
      <c r="F233" s="301"/>
      <c r="G233" s="301"/>
      <c r="H233" s="302"/>
      <c r="I233" s="49"/>
      <c r="J233" s="142"/>
      <c r="K233" s="51"/>
      <c r="L233" s="51"/>
      <c r="M233" s="51"/>
      <c r="N233" s="51"/>
      <c r="O233" s="51"/>
      <c r="P233" s="51"/>
      <c r="Q233" s="51"/>
      <c r="R233" s="52">
        <f t="shared" ref="R233:T233" si="37">SUM(R234)</f>
        <v>0</v>
      </c>
      <c r="S233" s="52">
        <f t="shared" si="37"/>
        <v>0</v>
      </c>
      <c r="T233" s="52">
        <f t="shared" si="37"/>
        <v>1</v>
      </c>
      <c r="U233" s="309">
        <f t="shared" si="29"/>
        <v>0.33333333333333331</v>
      </c>
      <c r="V233" s="310"/>
      <c r="W233" s="309">
        <f t="shared" si="33"/>
        <v>1</v>
      </c>
      <c r="X233" s="310"/>
    </row>
    <row r="234" spans="2:24" x14ac:dyDescent="0.3">
      <c r="B234" s="437"/>
      <c r="C234" s="321" t="s">
        <v>134</v>
      </c>
      <c r="D234" s="322"/>
      <c r="E234" s="322"/>
      <c r="F234" s="322"/>
      <c r="G234" s="322"/>
      <c r="H234" s="323"/>
      <c r="I234" s="49"/>
      <c r="J234" s="142"/>
      <c r="K234" s="51"/>
      <c r="L234" s="51"/>
      <c r="M234" s="51"/>
      <c r="N234" s="51"/>
      <c r="O234" s="51"/>
      <c r="P234" s="51"/>
      <c r="Q234" s="51"/>
      <c r="R234" s="52"/>
      <c r="S234" s="52"/>
      <c r="T234" s="52">
        <v>1</v>
      </c>
      <c r="U234" s="309">
        <f t="shared" si="29"/>
        <v>1</v>
      </c>
      <c r="V234" s="310"/>
      <c r="W234" s="309">
        <f t="shared" si="33"/>
        <v>1</v>
      </c>
      <c r="X234" s="310"/>
    </row>
    <row r="235" spans="2:24" x14ac:dyDescent="0.3">
      <c r="B235" s="437"/>
      <c r="C235" s="300" t="s">
        <v>136</v>
      </c>
      <c r="D235" s="301"/>
      <c r="E235" s="301"/>
      <c r="F235" s="301"/>
      <c r="G235" s="301"/>
      <c r="H235" s="302"/>
      <c r="I235" s="49"/>
      <c r="J235" s="142"/>
      <c r="K235" s="51"/>
      <c r="L235" s="51"/>
      <c r="M235" s="51"/>
      <c r="N235" s="51"/>
      <c r="O235" s="51"/>
      <c r="P235" s="51"/>
      <c r="Q235" s="51"/>
      <c r="R235" s="52">
        <f t="shared" ref="R235:T235" si="38">SUM(R236:R242)</f>
        <v>0</v>
      </c>
      <c r="S235" s="52">
        <f t="shared" si="38"/>
        <v>0</v>
      </c>
      <c r="T235" s="52">
        <f t="shared" si="38"/>
        <v>0</v>
      </c>
      <c r="U235" s="309">
        <f t="shared" si="29"/>
        <v>0</v>
      </c>
      <c r="V235" s="310"/>
      <c r="W235" s="309">
        <f t="shared" si="33"/>
        <v>0</v>
      </c>
      <c r="X235" s="310"/>
    </row>
    <row r="236" spans="2:24" x14ac:dyDescent="0.3">
      <c r="B236" s="437"/>
      <c r="C236" s="321" t="s">
        <v>137</v>
      </c>
      <c r="D236" s="322"/>
      <c r="E236" s="322"/>
      <c r="F236" s="322"/>
      <c r="G236" s="322"/>
      <c r="H236" s="323"/>
      <c r="I236" s="49"/>
      <c r="J236" s="142"/>
      <c r="K236" s="51"/>
      <c r="L236" s="51"/>
      <c r="M236" s="51"/>
      <c r="N236" s="51"/>
      <c r="O236" s="51"/>
      <c r="P236" s="51"/>
      <c r="Q236" s="51"/>
      <c r="R236" s="52"/>
      <c r="S236" s="52"/>
      <c r="T236" s="52">
        <v>0</v>
      </c>
      <c r="U236" s="309">
        <f t="shared" si="29"/>
        <v>0</v>
      </c>
      <c r="V236" s="310"/>
      <c r="W236" s="309">
        <f t="shared" si="33"/>
        <v>0</v>
      </c>
      <c r="X236" s="310"/>
    </row>
    <row r="237" spans="2:24" x14ac:dyDescent="0.3">
      <c r="B237" s="437"/>
      <c r="C237" s="321" t="s">
        <v>93</v>
      </c>
      <c r="D237" s="322"/>
      <c r="E237" s="322"/>
      <c r="F237" s="322"/>
      <c r="G237" s="322"/>
      <c r="H237" s="323"/>
      <c r="I237" s="49"/>
      <c r="J237" s="142"/>
      <c r="K237" s="51"/>
      <c r="L237" s="51"/>
      <c r="M237" s="51"/>
      <c r="N237" s="51"/>
      <c r="O237" s="51"/>
      <c r="P237" s="51"/>
      <c r="Q237" s="51"/>
      <c r="R237" s="52"/>
      <c r="S237" s="52"/>
      <c r="T237" s="52">
        <v>0</v>
      </c>
      <c r="U237" s="309">
        <f t="shared" si="29"/>
        <v>0</v>
      </c>
      <c r="V237" s="310"/>
      <c r="W237" s="309">
        <f t="shared" si="33"/>
        <v>0</v>
      </c>
      <c r="X237" s="310"/>
    </row>
    <row r="238" spans="2:24" x14ac:dyDescent="0.3">
      <c r="B238" s="437"/>
      <c r="C238" s="321" t="s">
        <v>139</v>
      </c>
      <c r="D238" s="322"/>
      <c r="E238" s="322"/>
      <c r="F238" s="322"/>
      <c r="G238" s="322"/>
      <c r="H238" s="323"/>
      <c r="I238" s="49"/>
      <c r="J238" s="142"/>
      <c r="K238" s="51"/>
      <c r="L238" s="51"/>
      <c r="M238" s="51"/>
      <c r="N238" s="51"/>
      <c r="O238" s="51"/>
      <c r="P238" s="51"/>
      <c r="Q238" s="51"/>
      <c r="R238" s="52"/>
      <c r="S238" s="52"/>
      <c r="T238" s="52">
        <v>0</v>
      </c>
      <c r="U238" s="309">
        <f t="shared" si="29"/>
        <v>0</v>
      </c>
      <c r="V238" s="310"/>
      <c r="W238" s="309">
        <f t="shared" si="33"/>
        <v>0</v>
      </c>
      <c r="X238" s="310"/>
    </row>
    <row r="239" spans="2:24" x14ac:dyDescent="0.3">
      <c r="B239" s="437"/>
      <c r="C239" s="321" t="s">
        <v>124</v>
      </c>
      <c r="D239" s="322"/>
      <c r="E239" s="322"/>
      <c r="F239" s="322"/>
      <c r="G239" s="322"/>
      <c r="H239" s="323"/>
      <c r="I239" s="49"/>
      <c r="J239" s="142"/>
      <c r="K239" s="51"/>
      <c r="L239" s="51"/>
      <c r="M239" s="51"/>
      <c r="N239" s="51"/>
      <c r="O239" s="51"/>
      <c r="P239" s="51"/>
      <c r="Q239" s="51"/>
      <c r="R239" s="52"/>
      <c r="S239" s="52"/>
      <c r="T239" s="52">
        <v>0</v>
      </c>
      <c r="U239" s="309">
        <f t="shared" si="29"/>
        <v>0</v>
      </c>
      <c r="V239" s="310"/>
      <c r="W239" s="309">
        <f t="shared" si="33"/>
        <v>0</v>
      </c>
      <c r="X239" s="310"/>
    </row>
    <row r="240" spans="2:24" x14ac:dyDescent="0.3">
      <c r="B240" s="437"/>
      <c r="C240" s="321" t="s">
        <v>140</v>
      </c>
      <c r="D240" s="322"/>
      <c r="E240" s="322"/>
      <c r="F240" s="322"/>
      <c r="G240" s="322"/>
      <c r="H240" s="323"/>
      <c r="I240" s="49"/>
      <c r="J240" s="142"/>
      <c r="K240" s="51"/>
      <c r="L240" s="51"/>
      <c r="M240" s="51"/>
      <c r="N240" s="51"/>
      <c r="O240" s="51"/>
      <c r="P240" s="51"/>
      <c r="Q240" s="51"/>
      <c r="R240" s="52"/>
      <c r="S240" s="52"/>
      <c r="T240" s="52">
        <v>0</v>
      </c>
      <c r="U240" s="309">
        <f t="shared" si="29"/>
        <v>0</v>
      </c>
      <c r="V240" s="310"/>
      <c r="W240" s="309">
        <f t="shared" si="33"/>
        <v>0</v>
      </c>
      <c r="X240" s="310"/>
    </row>
    <row r="241" spans="2:24" x14ac:dyDescent="0.3">
      <c r="B241" s="437"/>
      <c r="C241" s="321" t="s">
        <v>127</v>
      </c>
      <c r="D241" s="322"/>
      <c r="E241" s="322"/>
      <c r="F241" s="322"/>
      <c r="G241" s="322"/>
      <c r="H241" s="323"/>
      <c r="I241" s="49"/>
      <c r="J241" s="142"/>
      <c r="K241" s="51"/>
      <c r="L241" s="51"/>
      <c r="M241" s="51"/>
      <c r="N241" s="51"/>
      <c r="O241" s="51"/>
      <c r="P241" s="51"/>
      <c r="Q241" s="51"/>
      <c r="R241" s="52"/>
      <c r="S241" s="52"/>
      <c r="T241" s="52">
        <v>0</v>
      </c>
      <c r="U241" s="309">
        <f t="shared" si="29"/>
        <v>0</v>
      </c>
      <c r="V241" s="310"/>
      <c r="W241" s="309">
        <f t="shared" si="33"/>
        <v>0</v>
      </c>
      <c r="X241" s="310"/>
    </row>
    <row r="242" spans="2:24" x14ac:dyDescent="0.3">
      <c r="B242" s="437"/>
      <c r="C242" s="321" t="s">
        <v>81</v>
      </c>
      <c r="D242" s="322"/>
      <c r="E242" s="322"/>
      <c r="F242" s="322"/>
      <c r="G242" s="322"/>
      <c r="H242" s="323"/>
      <c r="I242" s="49"/>
      <c r="J242" s="142"/>
      <c r="K242" s="51"/>
      <c r="L242" s="51"/>
      <c r="M242" s="51"/>
      <c r="N242" s="51"/>
      <c r="O242" s="51"/>
      <c r="P242" s="51"/>
      <c r="Q242" s="51"/>
      <c r="R242" s="52"/>
      <c r="S242" s="52"/>
      <c r="T242" s="52">
        <v>0</v>
      </c>
      <c r="U242" s="309">
        <f t="shared" si="29"/>
        <v>0</v>
      </c>
      <c r="V242" s="310"/>
      <c r="W242" s="309">
        <f t="shared" si="33"/>
        <v>0</v>
      </c>
      <c r="X242" s="310"/>
    </row>
    <row r="243" spans="2:24" x14ac:dyDescent="0.3">
      <c r="B243" s="437"/>
      <c r="C243" s="300" t="s">
        <v>141</v>
      </c>
      <c r="D243" s="301"/>
      <c r="E243" s="301"/>
      <c r="F243" s="301"/>
      <c r="G243" s="301"/>
      <c r="H243" s="302"/>
      <c r="I243" s="49"/>
      <c r="J243" s="142"/>
      <c r="K243" s="51"/>
      <c r="L243" s="51"/>
      <c r="M243" s="51"/>
      <c r="N243" s="51"/>
      <c r="O243" s="51"/>
      <c r="P243" s="51"/>
      <c r="Q243" s="51"/>
      <c r="R243" s="52">
        <f t="shared" ref="R243:T243" si="39">SUM(R244)</f>
        <v>0</v>
      </c>
      <c r="S243" s="52">
        <f t="shared" si="39"/>
        <v>0</v>
      </c>
      <c r="T243" s="52">
        <f t="shared" si="39"/>
        <v>0</v>
      </c>
      <c r="U243" s="309">
        <f t="shared" si="29"/>
        <v>0</v>
      </c>
      <c r="V243" s="310"/>
      <c r="W243" s="309">
        <f t="shared" si="33"/>
        <v>0</v>
      </c>
      <c r="X243" s="310"/>
    </row>
    <row r="244" spans="2:24" x14ac:dyDescent="0.3">
      <c r="B244" s="437"/>
      <c r="C244" s="321" t="s">
        <v>142</v>
      </c>
      <c r="D244" s="322"/>
      <c r="E244" s="322"/>
      <c r="F244" s="322"/>
      <c r="G244" s="322"/>
      <c r="H244" s="323"/>
      <c r="I244" s="49"/>
      <c r="J244" s="142"/>
      <c r="K244" s="51"/>
      <c r="L244" s="51"/>
      <c r="M244" s="51"/>
      <c r="N244" s="51"/>
      <c r="O244" s="51"/>
      <c r="P244" s="51"/>
      <c r="Q244" s="51"/>
      <c r="R244" s="52"/>
      <c r="S244" s="52"/>
      <c r="T244" s="52">
        <v>0</v>
      </c>
      <c r="U244" s="309">
        <f t="shared" si="29"/>
        <v>0</v>
      </c>
      <c r="V244" s="310"/>
      <c r="W244" s="309">
        <f t="shared" si="33"/>
        <v>0</v>
      </c>
      <c r="X244" s="310"/>
    </row>
    <row r="245" spans="2:24" x14ac:dyDescent="0.3">
      <c r="B245" s="437"/>
      <c r="C245" s="300" t="s">
        <v>143</v>
      </c>
      <c r="D245" s="301"/>
      <c r="E245" s="301"/>
      <c r="F245" s="301"/>
      <c r="G245" s="301"/>
      <c r="H245" s="302"/>
      <c r="I245" s="49"/>
      <c r="J245" s="142"/>
      <c r="K245" s="51"/>
      <c r="L245" s="51"/>
      <c r="M245" s="51"/>
      <c r="N245" s="51"/>
      <c r="O245" s="51"/>
      <c r="P245" s="51"/>
      <c r="Q245" s="51"/>
      <c r="R245" s="52">
        <f t="shared" ref="R245:T245" si="40">SUM(R246:R247)</f>
        <v>0</v>
      </c>
      <c r="S245" s="52">
        <f t="shared" si="40"/>
        <v>0</v>
      </c>
      <c r="T245" s="52">
        <f t="shared" si="40"/>
        <v>2</v>
      </c>
      <c r="U245" s="309">
        <f t="shared" si="29"/>
        <v>0.66666666666666663</v>
      </c>
      <c r="V245" s="310"/>
      <c r="W245" s="309">
        <f t="shared" si="33"/>
        <v>2</v>
      </c>
      <c r="X245" s="310"/>
    </row>
    <row r="246" spans="2:24" x14ac:dyDescent="0.3">
      <c r="B246" s="437"/>
      <c r="C246" s="321" t="s">
        <v>139</v>
      </c>
      <c r="D246" s="322"/>
      <c r="E246" s="322"/>
      <c r="F246" s="322"/>
      <c r="G246" s="322"/>
      <c r="H246" s="323"/>
      <c r="I246" s="49"/>
      <c r="J246" s="142"/>
      <c r="K246" s="51"/>
      <c r="L246" s="51"/>
      <c r="M246" s="51"/>
      <c r="N246" s="51"/>
      <c r="O246" s="51"/>
      <c r="P246" s="51"/>
      <c r="Q246" s="51"/>
      <c r="R246" s="52"/>
      <c r="S246" s="52"/>
      <c r="T246" s="52">
        <v>1</v>
      </c>
      <c r="U246" s="309">
        <f t="shared" si="29"/>
        <v>1</v>
      </c>
      <c r="V246" s="310"/>
      <c r="W246" s="309">
        <f t="shared" si="33"/>
        <v>1</v>
      </c>
      <c r="X246" s="310"/>
    </row>
    <row r="247" spans="2:24" x14ac:dyDescent="0.3">
      <c r="B247" s="437"/>
      <c r="C247" s="321" t="s">
        <v>144</v>
      </c>
      <c r="D247" s="322"/>
      <c r="E247" s="322"/>
      <c r="F247" s="322"/>
      <c r="G247" s="322"/>
      <c r="H247" s="323"/>
      <c r="I247" s="49"/>
      <c r="J247" s="142"/>
      <c r="K247" s="51"/>
      <c r="L247" s="51"/>
      <c r="M247" s="51"/>
      <c r="N247" s="51"/>
      <c r="O247" s="51"/>
      <c r="P247" s="51"/>
      <c r="Q247" s="51"/>
      <c r="R247" s="52"/>
      <c r="S247" s="52"/>
      <c r="T247" s="52">
        <v>1</v>
      </c>
      <c r="U247" s="309">
        <f t="shared" si="29"/>
        <v>1</v>
      </c>
      <c r="V247" s="310"/>
      <c r="W247" s="309">
        <f t="shared" si="33"/>
        <v>1</v>
      </c>
      <c r="X247" s="310"/>
    </row>
    <row r="248" spans="2:24" x14ac:dyDescent="0.3">
      <c r="B248" s="437"/>
      <c r="C248" s="300" t="s">
        <v>145</v>
      </c>
      <c r="D248" s="301"/>
      <c r="E248" s="301"/>
      <c r="F248" s="301"/>
      <c r="G248" s="301"/>
      <c r="H248" s="302"/>
      <c r="I248" s="49"/>
      <c r="J248" s="142"/>
      <c r="K248" s="51"/>
      <c r="L248" s="51"/>
      <c r="M248" s="51"/>
      <c r="N248" s="51"/>
      <c r="O248" s="51"/>
      <c r="P248" s="51"/>
      <c r="Q248" s="51"/>
      <c r="R248" s="52">
        <f t="shared" ref="R248:T248" si="41">SUM(R249:R252)</f>
        <v>0</v>
      </c>
      <c r="S248" s="52">
        <f t="shared" si="41"/>
        <v>0</v>
      </c>
      <c r="T248" s="52">
        <f t="shared" si="41"/>
        <v>0</v>
      </c>
      <c r="U248" s="309">
        <f t="shared" si="29"/>
        <v>0</v>
      </c>
      <c r="V248" s="310"/>
      <c r="W248" s="309">
        <f t="shared" si="33"/>
        <v>0</v>
      </c>
      <c r="X248" s="310"/>
    </row>
    <row r="249" spans="2:24" x14ac:dyDescent="0.3">
      <c r="B249" s="437"/>
      <c r="C249" s="321" t="s">
        <v>146</v>
      </c>
      <c r="D249" s="322"/>
      <c r="E249" s="322"/>
      <c r="F249" s="322"/>
      <c r="G249" s="322"/>
      <c r="H249" s="323"/>
      <c r="I249" s="49"/>
      <c r="J249" s="142"/>
      <c r="K249" s="51"/>
      <c r="L249" s="51"/>
      <c r="M249" s="51"/>
      <c r="N249" s="51"/>
      <c r="O249" s="51"/>
      <c r="P249" s="51"/>
      <c r="Q249" s="51"/>
      <c r="R249" s="52"/>
      <c r="S249" s="52"/>
      <c r="T249" s="52">
        <v>0</v>
      </c>
      <c r="U249" s="309">
        <f t="shared" si="29"/>
        <v>0</v>
      </c>
      <c r="V249" s="310"/>
      <c r="W249" s="309">
        <f t="shared" si="33"/>
        <v>0</v>
      </c>
      <c r="X249" s="310"/>
    </row>
    <row r="250" spans="2:24" x14ac:dyDescent="0.3">
      <c r="B250" s="437"/>
      <c r="C250" s="321" t="s">
        <v>147</v>
      </c>
      <c r="D250" s="322"/>
      <c r="E250" s="322"/>
      <c r="F250" s="322"/>
      <c r="G250" s="322"/>
      <c r="H250" s="323"/>
      <c r="I250" s="49"/>
      <c r="J250" s="142"/>
      <c r="K250" s="51"/>
      <c r="L250" s="51"/>
      <c r="M250" s="51"/>
      <c r="N250" s="51"/>
      <c r="O250" s="51"/>
      <c r="P250" s="51"/>
      <c r="Q250" s="51"/>
      <c r="R250" s="52"/>
      <c r="S250" s="52"/>
      <c r="T250" s="52">
        <v>0</v>
      </c>
      <c r="U250" s="309">
        <f t="shared" si="29"/>
        <v>0</v>
      </c>
      <c r="V250" s="310"/>
      <c r="W250" s="309">
        <f t="shared" si="33"/>
        <v>0</v>
      </c>
      <c r="X250" s="310"/>
    </row>
    <row r="251" spans="2:24" x14ac:dyDescent="0.3">
      <c r="B251" s="437"/>
      <c r="C251" s="321" t="s">
        <v>148</v>
      </c>
      <c r="D251" s="322"/>
      <c r="E251" s="322"/>
      <c r="F251" s="322"/>
      <c r="G251" s="322"/>
      <c r="H251" s="323"/>
      <c r="I251" s="49"/>
      <c r="J251" s="142"/>
      <c r="K251" s="51"/>
      <c r="L251" s="51"/>
      <c r="M251" s="51"/>
      <c r="N251" s="51"/>
      <c r="O251" s="51"/>
      <c r="P251" s="51"/>
      <c r="Q251" s="51"/>
      <c r="R251" s="52"/>
      <c r="S251" s="52"/>
      <c r="T251" s="52">
        <v>0</v>
      </c>
      <c r="U251" s="309">
        <f t="shared" si="29"/>
        <v>0</v>
      </c>
      <c r="V251" s="310"/>
      <c r="W251" s="309">
        <f t="shared" si="33"/>
        <v>0</v>
      </c>
      <c r="X251" s="310"/>
    </row>
    <row r="252" spans="2:24" x14ac:dyDescent="0.3">
      <c r="B252" s="437"/>
      <c r="C252" s="321" t="s">
        <v>149</v>
      </c>
      <c r="D252" s="322"/>
      <c r="E252" s="322"/>
      <c r="F252" s="322"/>
      <c r="G252" s="322"/>
      <c r="H252" s="323"/>
      <c r="I252" s="49"/>
      <c r="J252" s="142"/>
      <c r="K252" s="51"/>
      <c r="L252" s="51"/>
      <c r="M252" s="51"/>
      <c r="N252" s="51"/>
      <c r="O252" s="51"/>
      <c r="P252" s="51"/>
      <c r="Q252" s="51"/>
      <c r="R252" s="52"/>
      <c r="S252" s="52"/>
      <c r="T252" s="52">
        <v>0</v>
      </c>
      <c r="U252" s="309">
        <f t="shared" si="29"/>
        <v>0</v>
      </c>
      <c r="V252" s="310"/>
      <c r="W252" s="309">
        <f t="shared" si="33"/>
        <v>0</v>
      </c>
      <c r="X252" s="310"/>
    </row>
    <row r="253" spans="2:24" x14ac:dyDescent="0.3">
      <c r="B253" s="437"/>
      <c r="C253" s="300" t="s">
        <v>152</v>
      </c>
      <c r="D253" s="301"/>
      <c r="E253" s="301"/>
      <c r="F253" s="301"/>
      <c r="G253" s="301"/>
      <c r="H253" s="302"/>
      <c r="I253" s="49"/>
      <c r="J253" s="142"/>
      <c r="K253" s="51"/>
      <c r="L253" s="51"/>
      <c r="M253" s="51"/>
      <c r="N253" s="51"/>
      <c r="O253" s="51"/>
      <c r="P253" s="51"/>
      <c r="Q253" s="51"/>
      <c r="R253" s="52">
        <f t="shared" ref="R253:T253" si="42">SUM(R254:R256)</f>
        <v>0</v>
      </c>
      <c r="S253" s="52">
        <f t="shared" si="42"/>
        <v>0</v>
      </c>
      <c r="T253" s="52">
        <f t="shared" si="42"/>
        <v>4</v>
      </c>
      <c r="U253" s="309">
        <f t="shared" si="29"/>
        <v>1.3333333333333333</v>
      </c>
      <c r="V253" s="310"/>
      <c r="W253" s="309">
        <f t="shared" si="33"/>
        <v>4</v>
      </c>
      <c r="X253" s="310"/>
    </row>
    <row r="254" spans="2:24" x14ac:dyDescent="0.3">
      <c r="B254" s="437"/>
      <c r="C254" s="321" t="s">
        <v>137</v>
      </c>
      <c r="D254" s="322"/>
      <c r="E254" s="322"/>
      <c r="F254" s="322"/>
      <c r="G254" s="322"/>
      <c r="H254" s="323"/>
      <c r="I254" s="49"/>
      <c r="J254" s="142"/>
      <c r="K254" s="51"/>
      <c r="L254" s="51"/>
      <c r="M254" s="51"/>
      <c r="N254" s="51"/>
      <c r="O254" s="51"/>
      <c r="P254" s="51"/>
      <c r="Q254" s="51"/>
      <c r="R254" s="52"/>
      <c r="S254" s="52"/>
      <c r="T254" s="52">
        <v>0</v>
      </c>
      <c r="U254" s="309">
        <f t="shared" si="29"/>
        <v>0</v>
      </c>
      <c r="V254" s="310"/>
      <c r="W254" s="309">
        <f t="shared" si="33"/>
        <v>0</v>
      </c>
      <c r="X254" s="310"/>
    </row>
    <row r="255" spans="2:24" x14ac:dyDescent="0.3">
      <c r="B255" s="437"/>
      <c r="C255" s="321" t="s">
        <v>93</v>
      </c>
      <c r="D255" s="322"/>
      <c r="E255" s="322"/>
      <c r="F255" s="322"/>
      <c r="G255" s="322"/>
      <c r="H255" s="323"/>
      <c r="I255" s="49"/>
      <c r="J255" s="142"/>
      <c r="K255" s="51"/>
      <c r="L255" s="51"/>
      <c r="M255" s="51"/>
      <c r="N255" s="51"/>
      <c r="O255" s="51"/>
      <c r="P255" s="51"/>
      <c r="Q255" s="51"/>
      <c r="R255" s="52"/>
      <c r="S255" s="52"/>
      <c r="T255" s="52">
        <v>0</v>
      </c>
      <c r="U255" s="309">
        <f t="shared" si="29"/>
        <v>0</v>
      </c>
      <c r="V255" s="310"/>
      <c r="W255" s="309">
        <f t="shared" si="33"/>
        <v>0</v>
      </c>
      <c r="X255" s="310"/>
    </row>
    <row r="256" spans="2:24" x14ac:dyDescent="0.3">
      <c r="B256" s="437"/>
      <c r="C256" s="321" t="s">
        <v>124</v>
      </c>
      <c r="D256" s="322"/>
      <c r="E256" s="322"/>
      <c r="F256" s="322"/>
      <c r="G256" s="322"/>
      <c r="H256" s="323"/>
      <c r="I256" s="49"/>
      <c r="J256" s="142"/>
      <c r="K256" s="51"/>
      <c r="L256" s="51"/>
      <c r="M256" s="51"/>
      <c r="N256" s="51"/>
      <c r="O256" s="51"/>
      <c r="P256" s="51"/>
      <c r="Q256" s="51"/>
      <c r="R256" s="52"/>
      <c r="S256" s="52"/>
      <c r="T256" s="52">
        <v>4</v>
      </c>
      <c r="U256" s="309">
        <f t="shared" si="29"/>
        <v>4</v>
      </c>
      <c r="V256" s="310"/>
      <c r="W256" s="309">
        <f t="shared" si="33"/>
        <v>4</v>
      </c>
      <c r="X256" s="310"/>
    </row>
    <row r="257" spans="2:24" x14ac:dyDescent="0.3">
      <c r="B257" s="437"/>
      <c r="C257" s="300" t="s">
        <v>151</v>
      </c>
      <c r="D257" s="301"/>
      <c r="E257" s="301"/>
      <c r="F257" s="301"/>
      <c r="G257" s="301"/>
      <c r="H257" s="302"/>
      <c r="I257" s="49"/>
      <c r="J257" s="142"/>
      <c r="K257" s="51"/>
      <c r="L257" s="51"/>
      <c r="M257" s="51"/>
      <c r="N257" s="51"/>
      <c r="O257" s="51"/>
      <c r="P257" s="51"/>
      <c r="Q257" s="51"/>
      <c r="R257" s="52">
        <f t="shared" ref="R257:T257" si="43">SUM(R258)</f>
        <v>0</v>
      </c>
      <c r="S257" s="52">
        <f t="shared" si="43"/>
        <v>0</v>
      </c>
      <c r="T257" s="52">
        <f t="shared" si="43"/>
        <v>0</v>
      </c>
      <c r="U257" s="309">
        <f t="shared" si="29"/>
        <v>0</v>
      </c>
      <c r="V257" s="310"/>
      <c r="W257" s="309">
        <f t="shared" si="33"/>
        <v>0</v>
      </c>
      <c r="X257" s="310"/>
    </row>
    <row r="258" spans="2:24" x14ac:dyDescent="0.3">
      <c r="B258" s="437"/>
      <c r="C258" s="321" t="s">
        <v>142</v>
      </c>
      <c r="D258" s="322"/>
      <c r="E258" s="322"/>
      <c r="F258" s="322"/>
      <c r="G258" s="322"/>
      <c r="H258" s="323"/>
      <c r="I258" s="49"/>
      <c r="J258" s="142"/>
      <c r="K258" s="51"/>
      <c r="L258" s="51"/>
      <c r="M258" s="51"/>
      <c r="N258" s="51"/>
      <c r="O258" s="51"/>
      <c r="P258" s="51"/>
      <c r="Q258" s="51"/>
      <c r="R258" s="52"/>
      <c r="S258" s="52"/>
      <c r="T258" s="52">
        <v>0</v>
      </c>
      <c r="U258" s="309">
        <f t="shared" si="29"/>
        <v>0</v>
      </c>
      <c r="V258" s="310"/>
      <c r="W258" s="309">
        <f t="shared" si="33"/>
        <v>0</v>
      </c>
      <c r="X258" s="310"/>
    </row>
    <row r="259" spans="2:24" x14ac:dyDescent="0.3">
      <c r="B259" s="437"/>
      <c r="C259" s="300" t="s">
        <v>150</v>
      </c>
      <c r="D259" s="301"/>
      <c r="E259" s="301"/>
      <c r="F259" s="301"/>
      <c r="G259" s="301"/>
      <c r="H259" s="302"/>
      <c r="I259" s="49"/>
      <c r="J259" s="142"/>
      <c r="K259" s="51"/>
      <c r="L259" s="51"/>
      <c r="M259" s="51"/>
      <c r="N259" s="51"/>
      <c r="O259" s="51"/>
      <c r="P259" s="51"/>
      <c r="Q259" s="51"/>
      <c r="R259" s="52">
        <f t="shared" ref="R259:T259" si="44">SUM(R260)</f>
        <v>0</v>
      </c>
      <c r="S259" s="52">
        <f t="shared" si="44"/>
        <v>0</v>
      </c>
      <c r="T259" s="52">
        <f t="shared" si="44"/>
        <v>0</v>
      </c>
      <c r="U259" s="309">
        <f t="shared" si="29"/>
        <v>0</v>
      </c>
      <c r="V259" s="310"/>
      <c r="W259" s="309">
        <f t="shared" si="33"/>
        <v>0</v>
      </c>
      <c r="X259" s="310"/>
    </row>
    <row r="260" spans="2:24" x14ac:dyDescent="0.3">
      <c r="B260" s="437"/>
      <c r="C260" s="321" t="s">
        <v>134</v>
      </c>
      <c r="D260" s="322"/>
      <c r="E260" s="322"/>
      <c r="F260" s="322"/>
      <c r="G260" s="322"/>
      <c r="H260" s="323"/>
      <c r="I260" s="49"/>
      <c r="J260" s="142"/>
      <c r="K260" s="51"/>
      <c r="L260" s="51"/>
      <c r="M260" s="51"/>
      <c r="N260" s="51"/>
      <c r="O260" s="51"/>
      <c r="P260" s="51"/>
      <c r="Q260" s="51"/>
      <c r="R260" s="52"/>
      <c r="S260" s="52"/>
      <c r="T260" s="52">
        <v>0</v>
      </c>
      <c r="U260" s="309">
        <f t="shared" si="29"/>
        <v>0</v>
      </c>
      <c r="V260" s="310"/>
      <c r="W260" s="309">
        <f t="shared" si="33"/>
        <v>0</v>
      </c>
      <c r="X260" s="310"/>
    </row>
    <row r="261" spans="2:24" x14ac:dyDescent="0.3">
      <c r="B261" s="437"/>
      <c r="C261" s="300" t="s">
        <v>122</v>
      </c>
      <c r="D261" s="301"/>
      <c r="E261" s="301"/>
      <c r="F261" s="301"/>
      <c r="G261" s="301"/>
      <c r="H261" s="302"/>
      <c r="I261" s="49"/>
      <c r="J261" s="142"/>
      <c r="K261" s="51"/>
      <c r="L261" s="51"/>
      <c r="M261" s="51"/>
      <c r="N261" s="51"/>
      <c r="O261" s="51"/>
      <c r="P261" s="51"/>
      <c r="Q261" s="51"/>
      <c r="R261" s="52">
        <f t="shared" ref="R261:T261" si="45">SUM(R262+R269+R275+R279+R285+R290)</f>
        <v>0</v>
      </c>
      <c r="S261" s="52">
        <f t="shared" si="45"/>
        <v>7</v>
      </c>
      <c r="T261" s="52">
        <f t="shared" si="45"/>
        <v>7</v>
      </c>
      <c r="U261" s="309">
        <f t="shared" si="29"/>
        <v>4.666666666666667</v>
      </c>
      <c r="V261" s="310"/>
      <c r="W261" s="309">
        <f t="shared" si="33"/>
        <v>14</v>
      </c>
      <c r="X261" s="310"/>
    </row>
    <row r="262" spans="2:24" x14ac:dyDescent="0.3">
      <c r="B262" s="437"/>
      <c r="C262" s="300" t="s">
        <v>153</v>
      </c>
      <c r="D262" s="301"/>
      <c r="E262" s="301"/>
      <c r="F262" s="301"/>
      <c r="G262" s="301"/>
      <c r="H262" s="302"/>
      <c r="I262" s="49"/>
      <c r="J262" s="142"/>
      <c r="K262" s="51"/>
      <c r="L262" s="51"/>
      <c r="M262" s="51"/>
      <c r="N262" s="51"/>
      <c r="O262" s="51"/>
      <c r="P262" s="51"/>
      <c r="Q262" s="51"/>
      <c r="R262" s="52">
        <f t="shared" ref="R262:T262" si="46">SUM(R263:R268)</f>
        <v>0</v>
      </c>
      <c r="S262" s="52">
        <f t="shared" si="46"/>
        <v>1</v>
      </c>
      <c r="T262" s="52">
        <f t="shared" si="46"/>
        <v>0</v>
      </c>
      <c r="U262" s="309">
        <f t="shared" si="29"/>
        <v>0.33333333333333331</v>
      </c>
      <c r="V262" s="310"/>
      <c r="W262" s="309">
        <f t="shared" si="33"/>
        <v>1</v>
      </c>
      <c r="X262" s="310"/>
    </row>
    <row r="263" spans="2:24" x14ac:dyDescent="0.3">
      <c r="B263" s="437"/>
      <c r="C263" s="321" t="s">
        <v>137</v>
      </c>
      <c r="D263" s="322"/>
      <c r="E263" s="322"/>
      <c r="F263" s="322"/>
      <c r="G263" s="322"/>
      <c r="H263" s="323"/>
      <c r="I263" s="49"/>
      <c r="J263" s="142"/>
      <c r="K263" s="51"/>
      <c r="L263" s="51"/>
      <c r="M263" s="51"/>
      <c r="N263" s="51"/>
      <c r="O263" s="51"/>
      <c r="P263" s="51"/>
      <c r="Q263" s="51"/>
      <c r="R263" s="52"/>
      <c r="S263" s="52">
        <v>1</v>
      </c>
      <c r="T263" s="52">
        <v>0</v>
      </c>
      <c r="U263" s="309">
        <f t="shared" si="29"/>
        <v>0.5</v>
      </c>
      <c r="V263" s="310"/>
      <c r="W263" s="309">
        <f t="shared" si="33"/>
        <v>1</v>
      </c>
      <c r="X263" s="310"/>
    </row>
    <row r="264" spans="2:24" x14ac:dyDescent="0.3">
      <c r="B264" s="437"/>
      <c r="C264" s="321" t="s">
        <v>93</v>
      </c>
      <c r="D264" s="322"/>
      <c r="E264" s="322"/>
      <c r="F264" s="322"/>
      <c r="G264" s="322"/>
      <c r="H264" s="323"/>
      <c r="I264" s="49"/>
      <c r="J264" s="142"/>
      <c r="K264" s="51"/>
      <c r="L264" s="51"/>
      <c r="M264" s="51"/>
      <c r="N264" s="51"/>
      <c r="O264" s="51"/>
      <c r="P264" s="51"/>
      <c r="Q264" s="51"/>
      <c r="R264" s="52"/>
      <c r="S264" s="52"/>
      <c r="T264" s="52">
        <v>0</v>
      </c>
      <c r="U264" s="309">
        <f t="shared" si="29"/>
        <v>0</v>
      </c>
      <c r="V264" s="310"/>
      <c r="W264" s="309">
        <f t="shared" si="33"/>
        <v>0</v>
      </c>
      <c r="X264" s="310"/>
    </row>
    <row r="265" spans="2:24" x14ac:dyDescent="0.3">
      <c r="B265" s="437"/>
      <c r="C265" s="321" t="s">
        <v>154</v>
      </c>
      <c r="D265" s="322"/>
      <c r="E265" s="322"/>
      <c r="F265" s="322"/>
      <c r="G265" s="322"/>
      <c r="H265" s="323"/>
      <c r="I265" s="49"/>
      <c r="J265" s="142"/>
      <c r="K265" s="51"/>
      <c r="L265" s="51"/>
      <c r="M265" s="51"/>
      <c r="N265" s="51"/>
      <c r="O265" s="51"/>
      <c r="P265" s="51"/>
      <c r="Q265" s="51"/>
      <c r="R265" s="52"/>
      <c r="S265" s="52"/>
      <c r="T265" s="52">
        <v>0</v>
      </c>
      <c r="U265" s="309">
        <f t="shared" si="29"/>
        <v>0</v>
      </c>
      <c r="V265" s="310"/>
      <c r="W265" s="309">
        <f t="shared" si="33"/>
        <v>0</v>
      </c>
      <c r="X265" s="310"/>
    </row>
    <row r="266" spans="2:24" x14ac:dyDescent="0.3">
      <c r="B266" s="437"/>
      <c r="C266" s="321" t="s">
        <v>94</v>
      </c>
      <c r="D266" s="322"/>
      <c r="E266" s="322"/>
      <c r="F266" s="322"/>
      <c r="G266" s="322"/>
      <c r="H266" s="323"/>
      <c r="I266" s="49"/>
      <c r="J266" s="142"/>
      <c r="K266" s="51"/>
      <c r="L266" s="51"/>
      <c r="M266" s="51"/>
      <c r="N266" s="51"/>
      <c r="O266" s="51"/>
      <c r="P266" s="51"/>
      <c r="Q266" s="51"/>
      <c r="R266" s="52"/>
      <c r="S266" s="52"/>
      <c r="T266" s="52">
        <v>0</v>
      </c>
      <c r="U266" s="309">
        <f t="shared" si="29"/>
        <v>0</v>
      </c>
      <c r="V266" s="310"/>
      <c r="W266" s="309">
        <f t="shared" si="33"/>
        <v>0</v>
      </c>
      <c r="X266" s="310"/>
    </row>
    <row r="267" spans="2:24" x14ac:dyDescent="0.3">
      <c r="B267" s="437"/>
      <c r="C267" s="321" t="s">
        <v>142</v>
      </c>
      <c r="D267" s="322"/>
      <c r="E267" s="322"/>
      <c r="F267" s="322"/>
      <c r="G267" s="322"/>
      <c r="H267" s="323"/>
      <c r="I267" s="49"/>
      <c r="J267" s="142"/>
      <c r="K267" s="51"/>
      <c r="L267" s="51"/>
      <c r="M267" s="51"/>
      <c r="N267" s="51"/>
      <c r="O267" s="51"/>
      <c r="P267" s="51"/>
      <c r="Q267" s="51"/>
      <c r="R267" s="52"/>
      <c r="S267" s="52"/>
      <c r="T267" s="52">
        <v>0</v>
      </c>
      <c r="U267" s="309">
        <f t="shared" si="29"/>
        <v>0</v>
      </c>
      <c r="V267" s="310"/>
      <c r="W267" s="309">
        <f t="shared" si="33"/>
        <v>0</v>
      </c>
      <c r="X267" s="310"/>
    </row>
    <row r="268" spans="2:24" x14ac:dyDescent="0.3">
      <c r="B268" s="437"/>
      <c r="C268" s="321" t="s">
        <v>144</v>
      </c>
      <c r="D268" s="322"/>
      <c r="E268" s="322"/>
      <c r="F268" s="322"/>
      <c r="G268" s="322"/>
      <c r="H268" s="323"/>
      <c r="I268" s="49"/>
      <c r="J268" s="142"/>
      <c r="K268" s="51"/>
      <c r="L268" s="51"/>
      <c r="M268" s="51"/>
      <c r="N268" s="51"/>
      <c r="O268" s="51"/>
      <c r="P268" s="51"/>
      <c r="Q268" s="51"/>
      <c r="R268" s="52"/>
      <c r="S268" s="52"/>
      <c r="T268" s="52">
        <v>0</v>
      </c>
      <c r="U268" s="309">
        <f t="shared" si="29"/>
        <v>0</v>
      </c>
      <c r="V268" s="310"/>
      <c r="W268" s="309">
        <f t="shared" si="33"/>
        <v>0</v>
      </c>
      <c r="X268" s="310"/>
    </row>
    <row r="269" spans="2:24" x14ac:dyDescent="0.3">
      <c r="B269" s="437"/>
      <c r="C269" s="300" t="s">
        <v>155</v>
      </c>
      <c r="D269" s="301"/>
      <c r="E269" s="301"/>
      <c r="F269" s="301"/>
      <c r="G269" s="301"/>
      <c r="H269" s="302"/>
      <c r="I269" s="49"/>
      <c r="J269" s="142"/>
      <c r="K269" s="51"/>
      <c r="L269" s="51"/>
      <c r="M269" s="51"/>
      <c r="N269" s="51"/>
      <c r="O269" s="51"/>
      <c r="P269" s="51"/>
      <c r="Q269" s="51"/>
      <c r="R269" s="52">
        <f t="shared" ref="R269:T269" si="47">SUM(R270:R274)</f>
        <v>0</v>
      </c>
      <c r="S269" s="52">
        <f t="shared" si="47"/>
        <v>0</v>
      </c>
      <c r="T269" s="52">
        <f t="shared" si="47"/>
        <v>2</v>
      </c>
      <c r="U269" s="309">
        <f t="shared" si="29"/>
        <v>0.66666666666666663</v>
      </c>
      <c r="V269" s="310"/>
      <c r="W269" s="309">
        <f t="shared" si="33"/>
        <v>2</v>
      </c>
      <c r="X269" s="310"/>
    </row>
    <row r="270" spans="2:24" x14ac:dyDescent="0.3">
      <c r="B270" s="437"/>
      <c r="C270" s="321" t="s">
        <v>139</v>
      </c>
      <c r="D270" s="322"/>
      <c r="E270" s="322"/>
      <c r="F270" s="322"/>
      <c r="G270" s="322"/>
      <c r="H270" s="323"/>
      <c r="I270" s="49"/>
      <c r="J270" s="142"/>
      <c r="K270" s="51"/>
      <c r="L270" s="51"/>
      <c r="M270" s="51"/>
      <c r="N270" s="51"/>
      <c r="O270" s="51"/>
      <c r="P270" s="51"/>
      <c r="Q270" s="51"/>
      <c r="R270" s="52"/>
      <c r="S270" s="52"/>
      <c r="T270" s="52">
        <v>0</v>
      </c>
      <c r="U270" s="309">
        <f t="shared" si="29"/>
        <v>0</v>
      </c>
      <c r="V270" s="310"/>
      <c r="W270" s="309">
        <f t="shared" si="33"/>
        <v>0</v>
      </c>
      <c r="X270" s="310"/>
    </row>
    <row r="271" spans="2:24" x14ac:dyDescent="0.3">
      <c r="B271" s="437"/>
      <c r="C271" s="321" t="s">
        <v>140</v>
      </c>
      <c r="D271" s="322"/>
      <c r="E271" s="322"/>
      <c r="F271" s="322"/>
      <c r="G271" s="322"/>
      <c r="H271" s="323"/>
      <c r="I271" s="49"/>
      <c r="J271" s="142"/>
      <c r="K271" s="51"/>
      <c r="L271" s="51"/>
      <c r="M271" s="51"/>
      <c r="N271" s="51"/>
      <c r="O271" s="51"/>
      <c r="P271" s="51"/>
      <c r="Q271" s="51"/>
      <c r="R271" s="52"/>
      <c r="S271" s="52"/>
      <c r="T271" s="52">
        <v>0</v>
      </c>
      <c r="U271" s="309">
        <f t="shared" si="29"/>
        <v>0</v>
      </c>
      <c r="V271" s="310"/>
      <c r="W271" s="309">
        <f t="shared" si="33"/>
        <v>0</v>
      </c>
      <c r="X271" s="310"/>
    </row>
    <row r="272" spans="2:24" x14ac:dyDescent="0.3">
      <c r="B272" s="437"/>
      <c r="C272" s="321" t="s">
        <v>125</v>
      </c>
      <c r="D272" s="322"/>
      <c r="E272" s="322"/>
      <c r="F272" s="322"/>
      <c r="G272" s="322"/>
      <c r="H272" s="323"/>
      <c r="I272" s="49"/>
      <c r="J272" s="142"/>
      <c r="K272" s="51"/>
      <c r="L272" s="51"/>
      <c r="M272" s="51"/>
      <c r="N272" s="51"/>
      <c r="O272" s="51"/>
      <c r="P272" s="51"/>
      <c r="Q272" s="51"/>
      <c r="R272" s="52"/>
      <c r="S272" s="52"/>
      <c r="T272" s="52">
        <v>0</v>
      </c>
      <c r="U272" s="309">
        <f t="shared" si="29"/>
        <v>0</v>
      </c>
      <c r="V272" s="310"/>
      <c r="W272" s="309">
        <f t="shared" si="33"/>
        <v>0</v>
      </c>
      <c r="X272" s="310"/>
    </row>
    <row r="273" spans="2:24" x14ac:dyDescent="0.3">
      <c r="B273" s="437"/>
      <c r="C273" s="321" t="s">
        <v>127</v>
      </c>
      <c r="D273" s="322"/>
      <c r="E273" s="322"/>
      <c r="F273" s="322"/>
      <c r="G273" s="322"/>
      <c r="H273" s="323"/>
      <c r="I273" s="49"/>
      <c r="J273" s="142"/>
      <c r="K273" s="51"/>
      <c r="L273" s="51"/>
      <c r="M273" s="51"/>
      <c r="N273" s="51"/>
      <c r="O273" s="51"/>
      <c r="P273" s="51"/>
      <c r="Q273" s="51"/>
      <c r="R273" s="52"/>
      <c r="S273" s="52"/>
      <c r="T273" s="52">
        <v>0</v>
      </c>
      <c r="U273" s="309">
        <f t="shared" si="29"/>
        <v>0</v>
      </c>
      <c r="V273" s="310"/>
      <c r="W273" s="309">
        <f t="shared" si="33"/>
        <v>0</v>
      </c>
      <c r="X273" s="310"/>
    </row>
    <row r="274" spans="2:24" x14ac:dyDescent="0.3">
      <c r="B274" s="437"/>
      <c r="C274" s="321" t="s">
        <v>81</v>
      </c>
      <c r="D274" s="322"/>
      <c r="E274" s="322"/>
      <c r="F274" s="322"/>
      <c r="G274" s="322"/>
      <c r="H274" s="323"/>
      <c r="I274" s="49"/>
      <c r="J274" s="142"/>
      <c r="K274" s="51"/>
      <c r="L274" s="51"/>
      <c r="M274" s="51"/>
      <c r="N274" s="51"/>
      <c r="O274" s="51"/>
      <c r="P274" s="51"/>
      <c r="Q274" s="51"/>
      <c r="R274" s="52"/>
      <c r="S274" s="52"/>
      <c r="T274" s="52">
        <v>2</v>
      </c>
      <c r="U274" s="309">
        <f t="shared" si="29"/>
        <v>2</v>
      </c>
      <c r="V274" s="310"/>
      <c r="W274" s="309">
        <f t="shared" si="33"/>
        <v>2</v>
      </c>
      <c r="X274" s="310"/>
    </row>
    <row r="275" spans="2:24" x14ac:dyDescent="0.3">
      <c r="B275" s="437"/>
      <c r="C275" s="300" t="s">
        <v>130</v>
      </c>
      <c r="D275" s="301"/>
      <c r="E275" s="301"/>
      <c r="F275" s="301"/>
      <c r="G275" s="301"/>
      <c r="H275" s="302"/>
      <c r="I275" s="49"/>
      <c r="J275" s="142"/>
      <c r="K275" s="51"/>
      <c r="L275" s="51"/>
      <c r="M275" s="51"/>
      <c r="N275" s="51"/>
      <c r="O275" s="51"/>
      <c r="P275" s="51"/>
      <c r="Q275" s="51"/>
      <c r="R275" s="52">
        <f t="shared" ref="R275:T275" si="48">SUM(R276:R278)</f>
        <v>0</v>
      </c>
      <c r="S275" s="52">
        <f t="shared" si="48"/>
        <v>1</v>
      </c>
      <c r="T275" s="52">
        <f t="shared" si="48"/>
        <v>0</v>
      </c>
      <c r="U275" s="309">
        <f t="shared" si="29"/>
        <v>0.33333333333333331</v>
      </c>
      <c r="V275" s="310"/>
      <c r="W275" s="309">
        <f t="shared" si="33"/>
        <v>1</v>
      </c>
      <c r="X275" s="310"/>
    </row>
    <row r="276" spans="2:24" x14ac:dyDescent="0.3">
      <c r="B276" s="437"/>
      <c r="C276" s="321" t="s">
        <v>132</v>
      </c>
      <c r="D276" s="322"/>
      <c r="E276" s="322"/>
      <c r="F276" s="322"/>
      <c r="G276" s="322"/>
      <c r="H276" s="323"/>
      <c r="I276" s="49"/>
      <c r="J276" s="142"/>
      <c r="K276" s="51"/>
      <c r="L276" s="51"/>
      <c r="M276" s="51"/>
      <c r="N276" s="51"/>
      <c r="O276" s="51"/>
      <c r="P276" s="51"/>
      <c r="Q276" s="51"/>
      <c r="R276" s="52"/>
      <c r="S276" s="52">
        <v>1</v>
      </c>
      <c r="T276" s="52">
        <v>0</v>
      </c>
      <c r="U276" s="309">
        <f t="shared" si="29"/>
        <v>0.5</v>
      </c>
      <c r="V276" s="310"/>
      <c r="W276" s="309">
        <f t="shared" si="33"/>
        <v>1</v>
      </c>
      <c r="X276" s="310"/>
    </row>
    <row r="277" spans="2:24" x14ac:dyDescent="0.3">
      <c r="B277" s="437"/>
      <c r="C277" s="321" t="s">
        <v>131</v>
      </c>
      <c r="D277" s="322"/>
      <c r="E277" s="322"/>
      <c r="F277" s="322"/>
      <c r="G277" s="322"/>
      <c r="H277" s="323"/>
      <c r="I277" s="49"/>
      <c r="J277" s="142"/>
      <c r="K277" s="51"/>
      <c r="L277" s="51"/>
      <c r="M277" s="51"/>
      <c r="N277" s="51"/>
      <c r="O277" s="51"/>
      <c r="P277" s="51"/>
      <c r="Q277" s="51"/>
      <c r="R277" s="52"/>
      <c r="S277" s="52"/>
      <c r="T277" s="52">
        <v>0</v>
      </c>
      <c r="U277" s="309">
        <f t="shared" si="29"/>
        <v>0</v>
      </c>
      <c r="V277" s="310"/>
      <c r="W277" s="309">
        <f t="shared" si="33"/>
        <v>0</v>
      </c>
      <c r="X277" s="310"/>
    </row>
    <row r="278" spans="2:24" x14ac:dyDescent="0.3">
      <c r="B278" s="437"/>
      <c r="C278" s="321" t="s">
        <v>133</v>
      </c>
      <c r="D278" s="322"/>
      <c r="E278" s="322"/>
      <c r="F278" s="322"/>
      <c r="G278" s="322"/>
      <c r="H278" s="323"/>
      <c r="I278" s="49"/>
      <c r="J278" s="142"/>
      <c r="K278" s="51"/>
      <c r="L278" s="51"/>
      <c r="M278" s="51"/>
      <c r="N278" s="51"/>
      <c r="O278" s="51"/>
      <c r="P278" s="51"/>
      <c r="Q278" s="51"/>
      <c r="R278" s="52"/>
      <c r="S278" s="52"/>
      <c r="T278" s="52">
        <v>0</v>
      </c>
      <c r="U278" s="309">
        <f t="shared" ref="U278:U291" si="49">AVERAGE(I278:T278)</f>
        <v>0</v>
      </c>
      <c r="V278" s="310"/>
      <c r="W278" s="309">
        <f t="shared" si="33"/>
        <v>0</v>
      </c>
      <c r="X278" s="310"/>
    </row>
    <row r="279" spans="2:24" x14ac:dyDescent="0.3">
      <c r="B279" s="437"/>
      <c r="C279" s="300" t="s">
        <v>156</v>
      </c>
      <c r="D279" s="301"/>
      <c r="E279" s="301"/>
      <c r="F279" s="301"/>
      <c r="G279" s="301"/>
      <c r="H279" s="302"/>
      <c r="I279" s="49"/>
      <c r="J279" s="142"/>
      <c r="K279" s="51"/>
      <c r="L279" s="51"/>
      <c r="M279" s="51"/>
      <c r="N279" s="51"/>
      <c r="O279" s="51"/>
      <c r="P279" s="51"/>
      <c r="Q279" s="51"/>
      <c r="R279" s="52">
        <f t="shared" ref="R279:T279" si="50">SUM(R280:R284)</f>
        <v>0</v>
      </c>
      <c r="S279" s="52">
        <f t="shared" si="50"/>
        <v>2</v>
      </c>
      <c r="T279" s="52">
        <f t="shared" si="50"/>
        <v>0</v>
      </c>
      <c r="U279" s="309">
        <f t="shared" si="49"/>
        <v>0.66666666666666663</v>
      </c>
      <c r="V279" s="310"/>
      <c r="W279" s="309">
        <f t="shared" si="33"/>
        <v>2</v>
      </c>
      <c r="X279" s="310"/>
    </row>
    <row r="280" spans="2:24" x14ac:dyDescent="0.3">
      <c r="B280" s="437"/>
      <c r="C280" s="321" t="s">
        <v>134</v>
      </c>
      <c r="D280" s="322"/>
      <c r="E280" s="322"/>
      <c r="F280" s="322"/>
      <c r="G280" s="322"/>
      <c r="H280" s="323"/>
      <c r="I280" s="49"/>
      <c r="J280" s="142"/>
      <c r="K280" s="51"/>
      <c r="L280" s="51"/>
      <c r="M280" s="51"/>
      <c r="N280" s="51"/>
      <c r="O280" s="51"/>
      <c r="P280" s="51"/>
      <c r="Q280" s="51"/>
      <c r="R280" s="52"/>
      <c r="S280" s="52">
        <v>1</v>
      </c>
      <c r="T280" s="52">
        <v>0</v>
      </c>
      <c r="U280" s="309">
        <f t="shared" si="49"/>
        <v>0.5</v>
      </c>
      <c r="V280" s="310"/>
      <c r="W280" s="309">
        <f t="shared" si="33"/>
        <v>1</v>
      </c>
      <c r="X280" s="310"/>
    </row>
    <row r="281" spans="2:24" x14ac:dyDescent="0.3">
      <c r="B281" s="437"/>
      <c r="C281" s="321" t="s">
        <v>146</v>
      </c>
      <c r="D281" s="322"/>
      <c r="E281" s="322"/>
      <c r="F281" s="322"/>
      <c r="G281" s="322"/>
      <c r="H281" s="323"/>
      <c r="I281" s="49"/>
      <c r="J281" s="142"/>
      <c r="K281" s="51"/>
      <c r="L281" s="51"/>
      <c r="M281" s="51"/>
      <c r="N281" s="51"/>
      <c r="O281" s="51"/>
      <c r="P281" s="51"/>
      <c r="Q281" s="51"/>
      <c r="R281" s="52"/>
      <c r="S281" s="52">
        <v>1</v>
      </c>
      <c r="T281" s="52">
        <v>0</v>
      </c>
      <c r="U281" s="309">
        <f t="shared" si="49"/>
        <v>0.5</v>
      </c>
      <c r="V281" s="310"/>
      <c r="W281" s="309">
        <f t="shared" si="33"/>
        <v>1</v>
      </c>
      <c r="X281" s="310"/>
    </row>
    <row r="282" spans="2:24" x14ac:dyDescent="0.3">
      <c r="B282" s="437"/>
      <c r="C282" s="321" t="s">
        <v>147</v>
      </c>
      <c r="D282" s="322"/>
      <c r="E282" s="322"/>
      <c r="F282" s="322"/>
      <c r="G282" s="322"/>
      <c r="H282" s="323"/>
      <c r="I282" s="49"/>
      <c r="J282" s="142"/>
      <c r="K282" s="51"/>
      <c r="L282" s="51"/>
      <c r="M282" s="51"/>
      <c r="N282" s="51"/>
      <c r="O282" s="51"/>
      <c r="P282" s="51"/>
      <c r="Q282" s="51"/>
      <c r="R282" s="52"/>
      <c r="S282" s="52"/>
      <c r="T282" s="52">
        <v>0</v>
      </c>
      <c r="U282" s="309">
        <f t="shared" si="49"/>
        <v>0</v>
      </c>
      <c r="V282" s="310"/>
      <c r="W282" s="309">
        <f t="shared" ref="W282:W291" si="51">SUM(I282:T282)</f>
        <v>0</v>
      </c>
      <c r="X282" s="310"/>
    </row>
    <row r="283" spans="2:24" x14ac:dyDescent="0.3">
      <c r="B283" s="437"/>
      <c r="C283" s="321" t="s">
        <v>148</v>
      </c>
      <c r="D283" s="322"/>
      <c r="E283" s="322"/>
      <c r="F283" s="322"/>
      <c r="G283" s="322"/>
      <c r="H283" s="323"/>
      <c r="I283" s="49"/>
      <c r="J283" s="142"/>
      <c r="K283" s="51"/>
      <c r="L283" s="51"/>
      <c r="M283" s="51"/>
      <c r="N283" s="51"/>
      <c r="O283" s="51"/>
      <c r="P283" s="51"/>
      <c r="Q283" s="51"/>
      <c r="R283" s="52"/>
      <c r="S283" s="52"/>
      <c r="T283" s="52">
        <v>0</v>
      </c>
      <c r="U283" s="309">
        <f t="shared" si="49"/>
        <v>0</v>
      </c>
      <c r="V283" s="310"/>
      <c r="W283" s="309">
        <f t="shared" si="51"/>
        <v>0</v>
      </c>
      <c r="X283" s="310"/>
    </row>
    <row r="284" spans="2:24" x14ac:dyDescent="0.3">
      <c r="B284" s="437"/>
      <c r="C284" s="321" t="s">
        <v>149</v>
      </c>
      <c r="D284" s="322"/>
      <c r="E284" s="322"/>
      <c r="F284" s="322"/>
      <c r="G284" s="322"/>
      <c r="H284" s="323"/>
      <c r="I284" s="49"/>
      <c r="J284" s="142"/>
      <c r="K284" s="51"/>
      <c r="L284" s="51"/>
      <c r="M284" s="51"/>
      <c r="N284" s="51"/>
      <c r="O284" s="51"/>
      <c r="P284" s="51"/>
      <c r="Q284" s="51"/>
      <c r="R284" s="52"/>
      <c r="S284" s="52"/>
      <c r="T284" s="52">
        <v>0</v>
      </c>
      <c r="U284" s="309">
        <f t="shared" si="49"/>
        <v>0</v>
      </c>
      <c r="V284" s="310"/>
      <c r="W284" s="309">
        <f t="shared" si="51"/>
        <v>0</v>
      </c>
      <c r="X284" s="310"/>
    </row>
    <row r="285" spans="2:24" x14ac:dyDescent="0.3">
      <c r="B285" s="437"/>
      <c r="C285" s="300" t="s">
        <v>30</v>
      </c>
      <c r="D285" s="301"/>
      <c r="E285" s="301"/>
      <c r="F285" s="301"/>
      <c r="G285" s="301"/>
      <c r="H285" s="302"/>
      <c r="I285" s="133"/>
      <c r="J285" s="134"/>
      <c r="K285" s="135"/>
      <c r="L285" s="135"/>
      <c r="M285" s="135"/>
      <c r="N285" s="135"/>
      <c r="O285" s="135"/>
      <c r="P285" s="135"/>
      <c r="Q285" s="135"/>
      <c r="R285" s="136">
        <f t="shared" ref="R285:T285" si="52">SUM(R286:R289)</f>
        <v>0</v>
      </c>
      <c r="S285" s="136">
        <f t="shared" si="52"/>
        <v>0</v>
      </c>
      <c r="T285" s="136">
        <f t="shared" si="52"/>
        <v>1</v>
      </c>
      <c r="U285" s="309">
        <f t="shared" si="49"/>
        <v>0.33333333333333331</v>
      </c>
      <c r="V285" s="310"/>
      <c r="W285" s="309">
        <f t="shared" si="51"/>
        <v>1</v>
      </c>
      <c r="X285" s="310"/>
    </row>
    <row r="286" spans="2:24" x14ac:dyDescent="0.3">
      <c r="B286" s="437"/>
      <c r="C286" s="321" t="s">
        <v>159</v>
      </c>
      <c r="D286" s="322"/>
      <c r="E286" s="322"/>
      <c r="F286" s="322"/>
      <c r="G286" s="322"/>
      <c r="H286" s="323"/>
      <c r="I286" s="133"/>
      <c r="J286" s="134"/>
      <c r="K286" s="135"/>
      <c r="L286" s="135"/>
      <c r="M286" s="135"/>
      <c r="N286" s="135"/>
      <c r="O286" s="135"/>
      <c r="P286" s="135"/>
      <c r="Q286" s="135"/>
      <c r="R286" s="136"/>
      <c r="S286" s="136"/>
      <c r="T286" s="52">
        <v>0</v>
      </c>
      <c r="U286" s="309">
        <f t="shared" si="49"/>
        <v>0</v>
      </c>
      <c r="V286" s="310"/>
      <c r="W286" s="309">
        <f t="shared" si="51"/>
        <v>0</v>
      </c>
      <c r="X286" s="310"/>
    </row>
    <row r="287" spans="2:24" x14ac:dyDescent="0.3">
      <c r="B287" s="437"/>
      <c r="C287" s="321" t="s">
        <v>158</v>
      </c>
      <c r="D287" s="322"/>
      <c r="E287" s="322"/>
      <c r="F287" s="322"/>
      <c r="G287" s="322"/>
      <c r="H287" s="323"/>
      <c r="I287" s="133"/>
      <c r="J287" s="134"/>
      <c r="K287" s="135"/>
      <c r="L287" s="135"/>
      <c r="M287" s="135"/>
      <c r="N287" s="135"/>
      <c r="O287" s="135"/>
      <c r="P287" s="135"/>
      <c r="Q287" s="135"/>
      <c r="R287" s="136"/>
      <c r="S287" s="136"/>
      <c r="T287" s="136">
        <v>1</v>
      </c>
      <c r="U287" s="309">
        <f t="shared" si="49"/>
        <v>1</v>
      </c>
      <c r="V287" s="310"/>
      <c r="W287" s="309">
        <f t="shared" si="51"/>
        <v>1</v>
      </c>
      <c r="X287" s="310"/>
    </row>
    <row r="288" spans="2:24" x14ac:dyDescent="0.3">
      <c r="B288" s="437"/>
      <c r="C288" s="321" t="s">
        <v>157</v>
      </c>
      <c r="D288" s="322"/>
      <c r="E288" s="322"/>
      <c r="F288" s="322"/>
      <c r="G288" s="322"/>
      <c r="H288" s="323"/>
      <c r="I288" s="133"/>
      <c r="J288" s="134"/>
      <c r="K288" s="135"/>
      <c r="L288" s="135"/>
      <c r="M288" s="135"/>
      <c r="N288" s="135"/>
      <c r="O288" s="135"/>
      <c r="P288" s="135"/>
      <c r="Q288" s="135"/>
      <c r="R288" s="136"/>
      <c r="S288" s="136"/>
      <c r="T288" s="52">
        <v>0</v>
      </c>
      <c r="U288" s="309">
        <f t="shared" si="49"/>
        <v>0</v>
      </c>
      <c r="V288" s="310"/>
      <c r="W288" s="309">
        <f t="shared" si="51"/>
        <v>0</v>
      </c>
      <c r="X288" s="310"/>
    </row>
    <row r="289" spans="2:24" x14ac:dyDescent="0.3">
      <c r="B289" s="437"/>
      <c r="C289" s="321" t="s">
        <v>160</v>
      </c>
      <c r="D289" s="322"/>
      <c r="E289" s="322"/>
      <c r="F289" s="322"/>
      <c r="G289" s="322"/>
      <c r="H289" s="323"/>
      <c r="I289" s="133"/>
      <c r="J289" s="134"/>
      <c r="K289" s="135"/>
      <c r="L289" s="135"/>
      <c r="M289" s="135"/>
      <c r="N289" s="135"/>
      <c r="O289" s="135"/>
      <c r="P289" s="135"/>
      <c r="Q289" s="135"/>
      <c r="R289" s="136"/>
      <c r="S289" s="136"/>
      <c r="T289" s="52">
        <v>0</v>
      </c>
      <c r="U289" s="309">
        <f t="shared" si="49"/>
        <v>0</v>
      </c>
      <c r="V289" s="310"/>
      <c r="W289" s="309">
        <f t="shared" si="51"/>
        <v>0</v>
      </c>
      <c r="X289" s="310"/>
    </row>
    <row r="290" spans="2:24" x14ac:dyDescent="0.3">
      <c r="B290" s="437"/>
      <c r="C290" s="300" t="s">
        <v>34</v>
      </c>
      <c r="D290" s="301"/>
      <c r="E290" s="301"/>
      <c r="F290" s="301"/>
      <c r="G290" s="301"/>
      <c r="H290" s="302"/>
      <c r="I290" s="133"/>
      <c r="J290" s="134"/>
      <c r="K290" s="135"/>
      <c r="L290" s="135"/>
      <c r="M290" s="135"/>
      <c r="N290" s="135"/>
      <c r="O290" s="135"/>
      <c r="P290" s="135"/>
      <c r="Q290" s="135"/>
      <c r="R290" s="136"/>
      <c r="S290" s="136">
        <v>3</v>
      </c>
      <c r="T290" s="136">
        <v>4</v>
      </c>
      <c r="U290" s="309">
        <f t="shared" si="49"/>
        <v>3.5</v>
      </c>
      <c r="V290" s="310"/>
      <c r="W290" s="309">
        <f t="shared" si="51"/>
        <v>7</v>
      </c>
      <c r="X290" s="310"/>
    </row>
    <row r="291" spans="2:24" x14ac:dyDescent="0.3">
      <c r="B291" s="437"/>
      <c r="C291" s="327" t="s">
        <v>26</v>
      </c>
      <c r="D291" s="328"/>
      <c r="E291" s="328"/>
      <c r="F291" s="328"/>
      <c r="G291" s="328"/>
      <c r="H291" s="329"/>
      <c r="I291" s="152"/>
      <c r="J291" s="153"/>
      <c r="K291" s="154"/>
      <c r="L291" s="154"/>
      <c r="M291" s="154"/>
      <c r="N291" s="154"/>
      <c r="O291" s="154"/>
      <c r="P291" s="154"/>
      <c r="Q291" s="154"/>
      <c r="R291" s="155">
        <v>4</v>
      </c>
      <c r="S291" s="155"/>
      <c r="T291" s="155"/>
      <c r="U291" s="475">
        <f t="shared" si="49"/>
        <v>4</v>
      </c>
      <c r="V291" s="476"/>
      <c r="W291" s="309">
        <f t="shared" si="51"/>
        <v>4</v>
      </c>
      <c r="X291" s="310"/>
    </row>
    <row r="292" spans="2:24" x14ac:dyDescent="0.3">
      <c r="B292" s="437"/>
      <c r="C292" s="340" t="s">
        <v>2</v>
      </c>
      <c r="D292" s="341"/>
      <c r="E292" s="341"/>
      <c r="F292" s="341"/>
      <c r="G292" s="341"/>
      <c r="H292" s="342"/>
      <c r="I292" s="156"/>
      <c r="J292" s="157"/>
      <c r="K292" s="158"/>
      <c r="L292" s="158"/>
      <c r="M292" s="158"/>
      <c r="N292" s="158"/>
      <c r="O292" s="158"/>
      <c r="P292" s="158"/>
      <c r="Q292" s="158"/>
      <c r="R292" s="159"/>
      <c r="S292" s="159"/>
      <c r="T292" s="159"/>
      <c r="U292" s="343"/>
      <c r="V292" s="344"/>
      <c r="W292" s="345"/>
      <c r="X292" s="346"/>
    </row>
    <row r="293" spans="2:24" x14ac:dyDescent="0.3">
      <c r="B293" s="437"/>
      <c r="C293" s="347" t="s">
        <v>172</v>
      </c>
      <c r="D293" s="348"/>
      <c r="E293" s="348"/>
      <c r="F293" s="348"/>
      <c r="G293" s="348"/>
      <c r="H293" s="349"/>
      <c r="I293" s="160"/>
      <c r="J293" s="161"/>
      <c r="K293" s="162"/>
      <c r="L293" s="162"/>
      <c r="M293" s="162"/>
      <c r="N293" s="162"/>
      <c r="O293" s="162"/>
      <c r="P293" s="162"/>
      <c r="Q293" s="162"/>
      <c r="R293" s="163">
        <f t="shared" ref="R293:T293" si="53">R216/R199</f>
        <v>4.5</v>
      </c>
      <c r="S293" s="163">
        <f t="shared" si="53"/>
        <v>1.6666666666666667</v>
      </c>
      <c r="T293" s="163">
        <f t="shared" si="53"/>
        <v>3.9333333333333331</v>
      </c>
      <c r="U293" s="350" t="s">
        <v>62</v>
      </c>
      <c r="V293" s="351"/>
      <c r="W293" s="350">
        <f t="shared" ref="W293:X293" si="54">W216/W199</f>
        <v>3</v>
      </c>
      <c r="X293" s="351" t="e">
        <f t="shared" si="54"/>
        <v>#DIV/0!</v>
      </c>
    </row>
    <row r="294" spans="2:24" x14ac:dyDescent="0.3">
      <c r="B294" s="437"/>
      <c r="C294" s="273" t="s">
        <v>173</v>
      </c>
      <c r="D294" s="274"/>
      <c r="E294" s="274"/>
      <c r="F294" s="274"/>
      <c r="G294" s="274"/>
      <c r="H294" s="275"/>
      <c r="I294" s="164"/>
      <c r="J294" s="165"/>
      <c r="K294" s="166"/>
      <c r="L294" s="166"/>
      <c r="M294" s="166"/>
      <c r="N294" s="166"/>
      <c r="O294" s="166"/>
      <c r="P294" s="166"/>
      <c r="Q294" s="166"/>
      <c r="R294" s="167">
        <f t="shared" ref="R294:T294" si="55">(R218+R221+R291)/R199</f>
        <v>1</v>
      </c>
      <c r="S294" s="167">
        <f t="shared" si="55"/>
        <v>0.8666666666666667</v>
      </c>
      <c r="T294" s="167">
        <f t="shared" si="55"/>
        <v>2.2666666666666666</v>
      </c>
      <c r="U294" s="352" t="s">
        <v>62</v>
      </c>
      <c r="V294" s="353"/>
      <c r="W294" s="352">
        <f t="shared" ref="W294:X294" si="56">(W218+W221+W291)/W199</f>
        <v>1.5</v>
      </c>
      <c r="X294" s="353" t="e">
        <f t="shared" si="56"/>
        <v>#DIV/0!</v>
      </c>
    </row>
    <row r="295" spans="2:24" x14ac:dyDescent="0.3">
      <c r="B295" s="437"/>
      <c r="C295" s="291" t="s">
        <v>8</v>
      </c>
      <c r="D295" s="292"/>
      <c r="E295" s="292"/>
      <c r="F295" s="292"/>
      <c r="G295" s="292"/>
      <c r="H295" s="293"/>
      <c r="I295" s="105"/>
      <c r="J295" s="106"/>
      <c r="K295" s="168"/>
      <c r="L295" s="168"/>
      <c r="M295" s="168"/>
      <c r="N295" s="168"/>
      <c r="O295" s="168"/>
      <c r="P295" s="168"/>
      <c r="Q295" s="168"/>
      <c r="R295" s="169">
        <f t="shared" ref="R295:T295" si="57">R297/R296</f>
        <v>0</v>
      </c>
      <c r="S295" s="169">
        <f t="shared" si="57"/>
        <v>0</v>
      </c>
      <c r="T295" s="169">
        <f t="shared" si="57"/>
        <v>0</v>
      </c>
      <c r="U295" s="336" t="s">
        <v>62</v>
      </c>
      <c r="V295" s="337"/>
      <c r="W295" s="338">
        <f>W297/W296</f>
        <v>0</v>
      </c>
      <c r="X295" s="339"/>
    </row>
    <row r="296" spans="2:24" x14ac:dyDescent="0.3">
      <c r="B296" s="437"/>
      <c r="C296" s="358" t="s">
        <v>20</v>
      </c>
      <c r="D296" s="359"/>
      <c r="E296" s="359"/>
      <c r="F296" s="359"/>
      <c r="G296" s="359"/>
      <c r="H296" s="360"/>
      <c r="I296" s="170"/>
      <c r="J296" s="171"/>
      <c r="K296" s="89"/>
      <c r="L296" s="89"/>
      <c r="M296" s="89"/>
      <c r="N296" s="89"/>
      <c r="O296" s="89"/>
      <c r="P296" s="89"/>
      <c r="Q296" s="89"/>
      <c r="R296" s="90">
        <f t="shared" ref="R296:T296" si="58">R199</f>
        <v>4</v>
      </c>
      <c r="S296" s="90">
        <f t="shared" si="58"/>
        <v>15</v>
      </c>
      <c r="T296" s="90">
        <f t="shared" si="58"/>
        <v>15</v>
      </c>
      <c r="U296" s="361" t="s">
        <v>62</v>
      </c>
      <c r="V296" s="362"/>
      <c r="W296" s="361">
        <f>SUM(I296:T296)</f>
        <v>34</v>
      </c>
      <c r="X296" s="362"/>
    </row>
    <row r="297" spans="2:24" ht="15" thickBot="1" x14ac:dyDescent="0.35">
      <c r="B297" s="437"/>
      <c r="C297" s="358" t="s">
        <v>104</v>
      </c>
      <c r="D297" s="359"/>
      <c r="E297" s="359"/>
      <c r="F297" s="359"/>
      <c r="G297" s="359"/>
      <c r="H297" s="360"/>
      <c r="I297" s="172"/>
      <c r="J297" s="50"/>
      <c r="K297" s="51"/>
      <c r="L297" s="51"/>
      <c r="M297" s="51"/>
      <c r="N297" s="51"/>
      <c r="O297" s="51"/>
      <c r="P297" s="51"/>
      <c r="Q297" s="51"/>
      <c r="R297" s="52"/>
      <c r="S297" s="52"/>
      <c r="T297" s="52"/>
      <c r="U297" s="366" t="s">
        <v>62</v>
      </c>
      <c r="V297" s="367"/>
      <c r="W297" s="311">
        <f>SUM(I297:T297)</f>
        <v>0</v>
      </c>
      <c r="X297" s="312"/>
    </row>
    <row r="298" spans="2:24" ht="15" thickBot="1" x14ac:dyDescent="0.35">
      <c r="B298" s="288" t="s">
        <v>9</v>
      </c>
      <c r="C298" s="297" t="s">
        <v>108</v>
      </c>
      <c r="D298" s="298"/>
      <c r="E298" s="298"/>
      <c r="F298" s="298"/>
      <c r="G298" s="298"/>
      <c r="H298" s="299"/>
      <c r="I298" s="173"/>
      <c r="J298" s="174"/>
      <c r="K298" s="175"/>
      <c r="L298" s="175"/>
      <c r="M298" s="175"/>
      <c r="N298" s="175"/>
      <c r="O298" s="175"/>
      <c r="P298" s="175"/>
      <c r="Q298" s="175"/>
      <c r="R298" s="176">
        <f t="shared" ref="R298:V298" si="59">R301/R300</f>
        <v>0.33333333333333331</v>
      </c>
      <c r="S298" s="176">
        <f t="shared" si="59"/>
        <v>0</v>
      </c>
      <c r="T298" s="176">
        <f t="shared" si="59"/>
        <v>0.3</v>
      </c>
      <c r="U298" s="484">
        <f t="shared" si="59"/>
        <v>0.18181818181818182</v>
      </c>
      <c r="V298" s="485" t="e">
        <f t="shared" si="59"/>
        <v>#DIV/0!</v>
      </c>
      <c r="W298" s="370" t="s">
        <v>62</v>
      </c>
      <c r="X298" s="371"/>
    </row>
    <row r="299" spans="2:24" x14ac:dyDescent="0.3">
      <c r="B299" s="289"/>
      <c r="C299" s="297" t="s">
        <v>43</v>
      </c>
      <c r="D299" s="298"/>
      <c r="E299" s="298"/>
      <c r="F299" s="298"/>
      <c r="G299" s="298"/>
      <c r="H299" s="299"/>
      <c r="I299" s="177"/>
      <c r="J299" s="178"/>
      <c r="K299" s="179"/>
      <c r="L299" s="179"/>
      <c r="M299" s="179"/>
      <c r="N299" s="179"/>
      <c r="O299" s="179"/>
      <c r="P299" s="179"/>
      <c r="Q299" s="179"/>
      <c r="R299" s="180">
        <f t="shared" ref="R299:V299" si="60">R302/R300</f>
        <v>0</v>
      </c>
      <c r="S299" s="180">
        <f t="shared" si="60"/>
        <v>0</v>
      </c>
      <c r="T299" s="180">
        <f t="shared" si="60"/>
        <v>0.3</v>
      </c>
      <c r="U299" s="484">
        <f t="shared" si="60"/>
        <v>0.13636363636363638</v>
      </c>
      <c r="V299" s="485" t="e">
        <f t="shared" si="60"/>
        <v>#DIV/0!</v>
      </c>
      <c r="W299" s="370" t="s">
        <v>62</v>
      </c>
      <c r="X299" s="371"/>
    </row>
    <row r="300" spans="2:24" x14ac:dyDescent="0.3">
      <c r="B300" s="289"/>
      <c r="C300" s="270" t="s">
        <v>118</v>
      </c>
      <c r="D300" s="271"/>
      <c r="E300" s="271"/>
      <c r="F300" s="271"/>
      <c r="G300" s="271"/>
      <c r="H300" s="272"/>
      <c r="I300" s="172"/>
      <c r="J300" s="50"/>
      <c r="K300" s="51"/>
      <c r="L300" s="51"/>
      <c r="M300" s="51"/>
      <c r="N300" s="51"/>
      <c r="O300" s="51"/>
      <c r="P300" s="51"/>
      <c r="Q300" s="51"/>
      <c r="R300" s="52">
        <v>3</v>
      </c>
      <c r="S300" s="52">
        <v>9</v>
      </c>
      <c r="T300" s="52">
        <v>10</v>
      </c>
      <c r="U300" s="361">
        <f>AVERAGE(I300:T300)</f>
        <v>7.333333333333333</v>
      </c>
      <c r="V300" s="362"/>
      <c r="W300" s="361" t="s">
        <v>62</v>
      </c>
      <c r="X300" s="362"/>
    </row>
    <row r="301" spans="2:24" x14ac:dyDescent="0.3">
      <c r="B301" s="289"/>
      <c r="C301" s="300" t="s">
        <v>27</v>
      </c>
      <c r="D301" s="301"/>
      <c r="E301" s="301"/>
      <c r="F301" s="301"/>
      <c r="G301" s="301"/>
      <c r="H301" s="302"/>
      <c r="I301" s="142"/>
      <c r="J301" s="50"/>
      <c r="K301" s="51"/>
      <c r="L301" s="51"/>
      <c r="M301" s="51"/>
      <c r="N301" s="51"/>
      <c r="O301" s="51"/>
      <c r="P301" s="51"/>
      <c r="Q301" s="51"/>
      <c r="R301" s="52">
        <v>1</v>
      </c>
      <c r="S301" s="52">
        <v>0</v>
      </c>
      <c r="T301" s="52">
        <v>3</v>
      </c>
      <c r="U301" s="361">
        <f>AVERAGE(I301:T301)</f>
        <v>1.3333333333333333</v>
      </c>
      <c r="V301" s="362"/>
      <c r="W301" s="361" t="s">
        <v>62</v>
      </c>
      <c r="X301" s="362"/>
    </row>
    <row r="302" spans="2:24" x14ac:dyDescent="0.3">
      <c r="B302" s="289"/>
      <c r="C302" s="273" t="s">
        <v>28</v>
      </c>
      <c r="D302" s="274"/>
      <c r="E302" s="274"/>
      <c r="F302" s="274"/>
      <c r="G302" s="274"/>
      <c r="H302" s="275"/>
      <c r="I302" s="181"/>
      <c r="J302" s="182"/>
      <c r="K302" s="183"/>
      <c r="L302" s="183"/>
      <c r="M302" s="183"/>
      <c r="N302" s="183"/>
      <c r="O302" s="183"/>
      <c r="P302" s="183"/>
      <c r="Q302" s="183"/>
      <c r="R302" s="184">
        <v>0</v>
      </c>
      <c r="S302" s="184">
        <v>0</v>
      </c>
      <c r="T302" s="184">
        <v>3</v>
      </c>
      <c r="U302" s="372">
        <f>AVERAGE(I302:T302)</f>
        <v>1</v>
      </c>
      <c r="V302" s="373"/>
      <c r="W302" s="372" t="s">
        <v>62</v>
      </c>
      <c r="X302" s="373"/>
    </row>
    <row r="303" spans="2:24" x14ac:dyDescent="0.3">
      <c r="B303" s="289"/>
      <c r="C303" s="276" t="s">
        <v>10</v>
      </c>
      <c r="D303" s="277"/>
      <c r="E303" s="277"/>
      <c r="F303" s="277"/>
      <c r="G303" s="277"/>
      <c r="H303" s="278"/>
      <c r="I303" s="185"/>
      <c r="J303" s="186"/>
      <c r="K303" s="187"/>
      <c r="L303" s="187"/>
      <c r="M303" s="187"/>
      <c r="N303" s="187"/>
      <c r="O303" s="187"/>
      <c r="P303" s="187"/>
      <c r="Q303" s="187"/>
      <c r="R303" s="188">
        <f t="shared" ref="R303:T303" si="61">R306/R305</f>
        <v>0</v>
      </c>
      <c r="S303" s="188">
        <f t="shared" si="61"/>
        <v>0.1111111111111111</v>
      </c>
      <c r="T303" s="188">
        <f t="shared" si="61"/>
        <v>0</v>
      </c>
      <c r="U303" s="354">
        <f>U306/U305</f>
        <v>4.5454545454545456E-2</v>
      </c>
      <c r="V303" s="355"/>
      <c r="W303" s="356" t="s">
        <v>62</v>
      </c>
      <c r="X303" s="357"/>
    </row>
    <row r="304" spans="2:24" x14ac:dyDescent="0.3">
      <c r="B304" s="289"/>
      <c r="C304" s="291" t="s">
        <v>11</v>
      </c>
      <c r="D304" s="292"/>
      <c r="E304" s="292"/>
      <c r="F304" s="292"/>
      <c r="G304" s="292"/>
      <c r="H304" s="293"/>
      <c r="I304" s="189"/>
      <c r="J304" s="190"/>
      <c r="K304" s="191"/>
      <c r="L304" s="191"/>
      <c r="M304" s="191"/>
      <c r="N304" s="191"/>
      <c r="O304" s="191"/>
      <c r="P304" s="191"/>
      <c r="Q304" s="191"/>
      <c r="R304" s="192">
        <f t="shared" ref="R304:T304" si="62">R307/R305</f>
        <v>0</v>
      </c>
      <c r="S304" s="192">
        <f t="shared" si="62"/>
        <v>0</v>
      </c>
      <c r="T304" s="192">
        <f t="shared" si="62"/>
        <v>0</v>
      </c>
      <c r="U304" s="378">
        <f>U307/U305</f>
        <v>0</v>
      </c>
      <c r="V304" s="379"/>
      <c r="W304" s="380" t="s">
        <v>62</v>
      </c>
      <c r="X304" s="381"/>
    </row>
    <row r="305" spans="2:24" x14ac:dyDescent="0.3">
      <c r="B305" s="289"/>
      <c r="C305" s="270" t="s">
        <v>118</v>
      </c>
      <c r="D305" s="271"/>
      <c r="E305" s="271"/>
      <c r="F305" s="271"/>
      <c r="G305" s="271"/>
      <c r="H305" s="272"/>
      <c r="I305" s="172"/>
      <c r="J305" s="50"/>
      <c r="K305" s="51"/>
      <c r="L305" s="51"/>
      <c r="M305" s="51"/>
      <c r="N305" s="51"/>
      <c r="O305" s="51"/>
      <c r="P305" s="51"/>
      <c r="Q305" s="51"/>
      <c r="R305" s="52">
        <v>3</v>
      </c>
      <c r="S305" s="52">
        <v>9</v>
      </c>
      <c r="T305" s="52">
        <v>10</v>
      </c>
      <c r="U305" s="311">
        <f>AVERAGE(I305:T305)</f>
        <v>7.333333333333333</v>
      </c>
      <c r="V305" s="312"/>
      <c r="W305" s="311" t="s">
        <v>62</v>
      </c>
      <c r="X305" s="312"/>
    </row>
    <row r="306" spans="2:24" x14ac:dyDescent="0.3">
      <c r="B306" s="289"/>
      <c r="C306" s="270" t="s">
        <v>21</v>
      </c>
      <c r="D306" s="271"/>
      <c r="E306" s="271"/>
      <c r="F306" s="271"/>
      <c r="G306" s="271"/>
      <c r="H306" s="272"/>
      <c r="I306" s="172"/>
      <c r="J306" s="50"/>
      <c r="K306" s="51"/>
      <c r="L306" s="51"/>
      <c r="M306" s="51"/>
      <c r="N306" s="51"/>
      <c r="O306" s="51"/>
      <c r="P306" s="51"/>
      <c r="Q306" s="51"/>
      <c r="R306" s="52">
        <v>0</v>
      </c>
      <c r="S306" s="52">
        <v>1</v>
      </c>
      <c r="T306" s="52">
        <v>0</v>
      </c>
      <c r="U306" s="311">
        <f>AVERAGE(I306:T306)</f>
        <v>0.33333333333333331</v>
      </c>
      <c r="V306" s="312"/>
      <c r="W306" s="311" t="s">
        <v>62</v>
      </c>
      <c r="X306" s="312"/>
    </row>
    <row r="307" spans="2:24" ht="15" thickBot="1" x14ac:dyDescent="0.35">
      <c r="B307" s="290"/>
      <c r="C307" s="2" t="s">
        <v>22</v>
      </c>
      <c r="D307" s="3"/>
      <c r="E307" s="3"/>
      <c r="F307" s="3"/>
      <c r="G307" s="3"/>
      <c r="H307" s="193"/>
      <c r="I307" s="194"/>
      <c r="J307" s="195"/>
      <c r="K307" s="196"/>
      <c r="L307" s="196"/>
      <c r="M307" s="196"/>
      <c r="N307" s="196"/>
      <c r="O307" s="196"/>
      <c r="P307" s="196"/>
      <c r="Q307" s="196"/>
      <c r="R307" s="197">
        <v>0</v>
      </c>
      <c r="S307" s="197">
        <v>0</v>
      </c>
      <c r="T307" s="197">
        <v>0</v>
      </c>
      <c r="U307" s="366">
        <f>AVERAGE(I307:T307)</f>
        <v>0</v>
      </c>
      <c r="V307" s="367"/>
      <c r="W307" s="366" t="s">
        <v>62</v>
      </c>
      <c r="X307" s="367"/>
    </row>
  </sheetData>
  <mergeCells count="696">
    <mergeCell ref="U307:V307"/>
    <mergeCell ref="W307:X307"/>
    <mergeCell ref="C304:H304"/>
    <mergeCell ref="U304:V304"/>
    <mergeCell ref="W304:X304"/>
    <mergeCell ref="C305:H305"/>
    <mergeCell ref="U305:V305"/>
    <mergeCell ref="W305:X305"/>
    <mergeCell ref="U303:V303"/>
    <mergeCell ref="W303:X303"/>
    <mergeCell ref="C300:H300"/>
    <mergeCell ref="U300:V300"/>
    <mergeCell ref="W300:X300"/>
    <mergeCell ref="C301:H301"/>
    <mergeCell ref="U301:V301"/>
    <mergeCell ref="W301:X301"/>
    <mergeCell ref="C306:H306"/>
    <mergeCell ref="U306:V306"/>
    <mergeCell ref="W306:X306"/>
    <mergeCell ref="C297:H297"/>
    <mergeCell ref="U297:V297"/>
    <mergeCell ref="W297:X297"/>
    <mergeCell ref="B298:B307"/>
    <mergeCell ref="C298:H298"/>
    <mergeCell ref="U298:V298"/>
    <mergeCell ref="W298:X298"/>
    <mergeCell ref="C299:H299"/>
    <mergeCell ref="U299:V299"/>
    <mergeCell ref="W299:X299"/>
    <mergeCell ref="B215:B297"/>
    <mergeCell ref="C215:H215"/>
    <mergeCell ref="U215:V215"/>
    <mergeCell ref="W215:X215"/>
    <mergeCell ref="C216:H216"/>
    <mergeCell ref="U216:V216"/>
    <mergeCell ref="W216:X216"/>
    <mergeCell ref="C302:H302"/>
    <mergeCell ref="U302:V302"/>
    <mergeCell ref="W302:X302"/>
    <mergeCell ref="C303:H303"/>
    <mergeCell ref="C295:H295"/>
    <mergeCell ref="U295:V295"/>
    <mergeCell ref="W295:X295"/>
    <mergeCell ref="C296:H296"/>
    <mergeCell ref="U296:V296"/>
    <mergeCell ref="W296:X296"/>
    <mergeCell ref="C293:H293"/>
    <mergeCell ref="U293:V293"/>
    <mergeCell ref="W293:X293"/>
    <mergeCell ref="C294:H294"/>
    <mergeCell ref="U294:V294"/>
    <mergeCell ref="W294:X294"/>
    <mergeCell ref="C291:H291"/>
    <mergeCell ref="U291:V291"/>
    <mergeCell ref="W291:X291"/>
    <mergeCell ref="C292:H292"/>
    <mergeCell ref="U292:V292"/>
    <mergeCell ref="W292:X292"/>
    <mergeCell ref="C289:H289"/>
    <mergeCell ref="U289:V289"/>
    <mergeCell ref="W289:X289"/>
    <mergeCell ref="C290:H290"/>
    <mergeCell ref="U290:V290"/>
    <mergeCell ref="W290:X290"/>
    <mergeCell ref="C287:H287"/>
    <mergeCell ref="U287:V287"/>
    <mergeCell ref="W287:X287"/>
    <mergeCell ref="C288:H288"/>
    <mergeCell ref="U288:V288"/>
    <mergeCell ref="W288:X288"/>
    <mergeCell ref="C285:H285"/>
    <mergeCell ref="U285:V285"/>
    <mergeCell ref="W285:X285"/>
    <mergeCell ref="C286:H286"/>
    <mergeCell ref="U286:V286"/>
    <mergeCell ref="W286:X286"/>
    <mergeCell ref="C283:H283"/>
    <mergeCell ref="U283:V283"/>
    <mergeCell ref="W283:X283"/>
    <mergeCell ref="C284:H284"/>
    <mergeCell ref="U284:V284"/>
    <mergeCell ref="W284:X284"/>
    <mergeCell ref="C281:H281"/>
    <mergeCell ref="U281:V281"/>
    <mergeCell ref="W281:X281"/>
    <mergeCell ref="C282:H282"/>
    <mergeCell ref="U282:V282"/>
    <mergeCell ref="W282:X282"/>
    <mergeCell ref="C279:H279"/>
    <mergeCell ref="U279:V279"/>
    <mergeCell ref="W279:X279"/>
    <mergeCell ref="C280:H280"/>
    <mergeCell ref="U280:V280"/>
    <mergeCell ref="W280:X280"/>
    <mergeCell ref="C277:H277"/>
    <mergeCell ref="U277:V277"/>
    <mergeCell ref="W277:X277"/>
    <mergeCell ref="C278:H278"/>
    <mergeCell ref="U278:V278"/>
    <mergeCell ref="W278:X278"/>
    <mergeCell ref="C275:H275"/>
    <mergeCell ref="U275:V275"/>
    <mergeCell ref="W275:X275"/>
    <mergeCell ref="C276:H276"/>
    <mergeCell ref="U276:V276"/>
    <mergeCell ref="W276:X276"/>
    <mergeCell ref="C273:H273"/>
    <mergeCell ref="U273:V273"/>
    <mergeCell ref="W273:X273"/>
    <mergeCell ref="C274:H274"/>
    <mergeCell ref="U274:V274"/>
    <mergeCell ref="W274:X274"/>
    <mergeCell ref="C271:H271"/>
    <mergeCell ref="U271:V271"/>
    <mergeCell ref="W271:X271"/>
    <mergeCell ref="C272:H272"/>
    <mergeCell ref="U272:V272"/>
    <mergeCell ref="W272:X272"/>
    <mergeCell ref="C269:H269"/>
    <mergeCell ref="U269:V269"/>
    <mergeCell ref="W269:X269"/>
    <mergeCell ref="C270:H270"/>
    <mergeCell ref="U270:V270"/>
    <mergeCell ref="W270:X270"/>
    <mergeCell ref="C267:H267"/>
    <mergeCell ref="U267:V267"/>
    <mergeCell ref="W267:X267"/>
    <mergeCell ref="C268:H268"/>
    <mergeCell ref="U268:V268"/>
    <mergeCell ref="W268:X268"/>
    <mergeCell ref="C265:H265"/>
    <mergeCell ref="U265:V265"/>
    <mergeCell ref="W265:X265"/>
    <mergeCell ref="C266:H266"/>
    <mergeCell ref="U266:V266"/>
    <mergeCell ref="W266:X266"/>
    <mergeCell ref="C263:H263"/>
    <mergeCell ref="U263:V263"/>
    <mergeCell ref="W263:X263"/>
    <mergeCell ref="C264:H264"/>
    <mergeCell ref="U264:V264"/>
    <mergeCell ref="W264:X264"/>
    <mergeCell ref="C261:H261"/>
    <mergeCell ref="U261:V261"/>
    <mergeCell ref="W261:X261"/>
    <mergeCell ref="C262:H262"/>
    <mergeCell ref="U262:V262"/>
    <mergeCell ref="W262:X262"/>
    <mergeCell ref="C259:H259"/>
    <mergeCell ref="U259:V259"/>
    <mergeCell ref="W259:X259"/>
    <mergeCell ref="C260:H260"/>
    <mergeCell ref="U260:V260"/>
    <mergeCell ref="W260:X260"/>
    <mergeCell ref="C257:H257"/>
    <mergeCell ref="U257:V257"/>
    <mergeCell ref="W257:X257"/>
    <mergeCell ref="C258:H258"/>
    <mergeCell ref="U258:V258"/>
    <mergeCell ref="W258:X258"/>
    <mergeCell ref="C255:H255"/>
    <mergeCell ref="U255:V255"/>
    <mergeCell ref="W255:X255"/>
    <mergeCell ref="C256:H256"/>
    <mergeCell ref="U256:V256"/>
    <mergeCell ref="W256:X256"/>
    <mergeCell ref="C253:H253"/>
    <mergeCell ref="U253:V253"/>
    <mergeCell ref="W253:X253"/>
    <mergeCell ref="C254:H254"/>
    <mergeCell ref="U254:V254"/>
    <mergeCell ref="W254:X254"/>
    <mergeCell ref="C251:H251"/>
    <mergeCell ref="U251:V251"/>
    <mergeCell ref="W251:X251"/>
    <mergeCell ref="C252:H252"/>
    <mergeCell ref="U252:V252"/>
    <mergeCell ref="W252:X252"/>
    <mergeCell ref="C249:H249"/>
    <mergeCell ref="U249:V249"/>
    <mergeCell ref="W249:X249"/>
    <mergeCell ref="C250:H250"/>
    <mergeCell ref="U250:V250"/>
    <mergeCell ref="W250:X250"/>
    <mergeCell ref="C247:H247"/>
    <mergeCell ref="U247:V247"/>
    <mergeCell ref="W247:X247"/>
    <mergeCell ref="C248:H248"/>
    <mergeCell ref="U248:V248"/>
    <mergeCell ref="W248:X248"/>
    <mergeCell ref="C245:H245"/>
    <mergeCell ref="U245:V245"/>
    <mergeCell ref="W245:X245"/>
    <mergeCell ref="C246:H246"/>
    <mergeCell ref="U246:V246"/>
    <mergeCell ref="W246:X246"/>
    <mergeCell ref="C243:H243"/>
    <mergeCell ref="U243:V243"/>
    <mergeCell ref="W243:X243"/>
    <mergeCell ref="C244:H244"/>
    <mergeCell ref="U244:V244"/>
    <mergeCell ref="W244:X244"/>
    <mergeCell ref="C241:H241"/>
    <mergeCell ref="U241:V241"/>
    <mergeCell ref="W241:X241"/>
    <mergeCell ref="C242:H242"/>
    <mergeCell ref="U242:V242"/>
    <mergeCell ref="W242:X242"/>
    <mergeCell ref="C239:H239"/>
    <mergeCell ref="U239:V239"/>
    <mergeCell ref="W239:X239"/>
    <mergeCell ref="C240:H240"/>
    <mergeCell ref="U240:V240"/>
    <mergeCell ref="W240:X240"/>
    <mergeCell ref="C237:H237"/>
    <mergeCell ref="U237:V237"/>
    <mergeCell ref="W237:X237"/>
    <mergeCell ref="C238:H238"/>
    <mergeCell ref="U238:V238"/>
    <mergeCell ref="W238:X238"/>
    <mergeCell ref="C235:H235"/>
    <mergeCell ref="U235:V235"/>
    <mergeCell ref="W235:X235"/>
    <mergeCell ref="C236:H236"/>
    <mergeCell ref="U236:V236"/>
    <mergeCell ref="W236:X236"/>
    <mergeCell ref="C233:H233"/>
    <mergeCell ref="U233:V233"/>
    <mergeCell ref="W233:X233"/>
    <mergeCell ref="C234:H234"/>
    <mergeCell ref="U234:V234"/>
    <mergeCell ref="W234:X234"/>
    <mergeCell ref="C231:H231"/>
    <mergeCell ref="U231:V231"/>
    <mergeCell ref="W231:X231"/>
    <mergeCell ref="C232:H232"/>
    <mergeCell ref="U232:V232"/>
    <mergeCell ref="W232:X232"/>
    <mergeCell ref="C229:H229"/>
    <mergeCell ref="U229:V229"/>
    <mergeCell ref="W229:X229"/>
    <mergeCell ref="C230:H230"/>
    <mergeCell ref="U230:V230"/>
    <mergeCell ref="W230:X230"/>
    <mergeCell ref="C227:H227"/>
    <mergeCell ref="U227:V227"/>
    <mergeCell ref="W227:X227"/>
    <mergeCell ref="C228:H228"/>
    <mergeCell ref="U228:V228"/>
    <mergeCell ref="W228:X228"/>
    <mergeCell ref="C225:H225"/>
    <mergeCell ref="U225:V225"/>
    <mergeCell ref="W225:X225"/>
    <mergeCell ref="C226:H226"/>
    <mergeCell ref="U226:V226"/>
    <mergeCell ref="W226:X226"/>
    <mergeCell ref="C223:H223"/>
    <mergeCell ref="U223:V223"/>
    <mergeCell ref="W223:X223"/>
    <mergeCell ref="C224:H224"/>
    <mergeCell ref="U224:V224"/>
    <mergeCell ref="W224:X224"/>
    <mergeCell ref="C221:H221"/>
    <mergeCell ref="U221:V221"/>
    <mergeCell ref="W221:X221"/>
    <mergeCell ref="C222:H222"/>
    <mergeCell ref="U222:V222"/>
    <mergeCell ref="W222:X222"/>
    <mergeCell ref="C219:H219"/>
    <mergeCell ref="U219:V219"/>
    <mergeCell ref="W219:X219"/>
    <mergeCell ref="C220:H220"/>
    <mergeCell ref="U220:V220"/>
    <mergeCell ref="W220:X220"/>
    <mergeCell ref="C217:H217"/>
    <mergeCell ref="U217:V217"/>
    <mergeCell ref="W217:X217"/>
    <mergeCell ref="C218:H218"/>
    <mergeCell ref="U218:V218"/>
    <mergeCell ref="W218:X218"/>
    <mergeCell ref="C213:H213"/>
    <mergeCell ref="U213:V213"/>
    <mergeCell ref="W213:X213"/>
    <mergeCell ref="C214:H214"/>
    <mergeCell ref="U214:V214"/>
    <mergeCell ref="W214:X214"/>
    <mergeCell ref="C211:H211"/>
    <mergeCell ref="U211:V211"/>
    <mergeCell ref="W211:X211"/>
    <mergeCell ref="C212:H212"/>
    <mergeCell ref="U212:V212"/>
    <mergeCell ref="W212:X212"/>
    <mergeCell ref="C209:H209"/>
    <mergeCell ref="U209:V209"/>
    <mergeCell ref="W209:X209"/>
    <mergeCell ref="C210:H210"/>
    <mergeCell ref="U210:V210"/>
    <mergeCell ref="W210:X210"/>
    <mergeCell ref="C207:H207"/>
    <mergeCell ref="U207:V207"/>
    <mergeCell ref="W207:X207"/>
    <mergeCell ref="C208:H208"/>
    <mergeCell ref="U208:V208"/>
    <mergeCell ref="W208:X208"/>
    <mergeCell ref="W199:X199"/>
    <mergeCell ref="C200:H200"/>
    <mergeCell ref="U200:V200"/>
    <mergeCell ref="W200:X200"/>
    <mergeCell ref="C205:H205"/>
    <mergeCell ref="U205:V205"/>
    <mergeCell ref="W205:X205"/>
    <mergeCell ref="C206:H206"/>
    <mergeCell ref="U206:V206"/>
    <mergeCell ref="W206:X206"/>
    <mergeCell ref="C203:H203"/>
    <mergeCell ref="U203:V203"/>
    <mergeCell ref="W203:X203"/>
    <mergeCell ref="C204:H204"/>
    <mergeCell ref="U204:V204"/>
    <mergeCell ref="W204:X204"/>
    <mergeCell ref="C197:H197"/>
    <mergeCell ref="U197:V197"/>
    <mergeCell ref="W197:X197"/>
    <mergeCell ref="C198:H198"/>
    <mergeCell ref="U198:V198"/>
    <mergeCell ref="W198:X198"/>
    <mergeCell ref="B194:B214"/>
    <mergeCell ref="C194:H194"/>
    <mergeCell ref="U194:V194"/>
    <mergeCell ref="W194:X194"/>
    <mergeCell ref="C195:H195"/>
    <mergeCell ref="U195:V195"/>
    <mergeCell ref="W195:X195"/>
    <mergeCell ref="C196:H196"/>
    <mergeCell ref="U196:V196"/>
    <mergeCell ref="W196:X196"/>
    <mergeCell ref="C201:H201"/>
    <mergeCell ref="U201:V201"/>
    <mergeCell ref="W201:X201"/>
    <mergeCell ref="C202:H202"/>
    <mergeCell ref="U202:V202"/>
    <mergeCell ref="W202:X202"/>
    <mergeCell ref="C199:H199"/>
    <mergeCell ref="U199:V199"/>
    <mergeCell ref="U188:V188"/>
    <mergeCell ref="W188:X188"/>
    <mergeCell ref="B192:H192"/>
    <mergeCell ref="U192:V192"/>
    <mergeCell ref="W192:X192"/>
    <mergeCell ref="B193:H193"/>
    <mergeCell ref="C186:H186"/>
    <mergeCell ref="U186:V186"/>
    <mergeCell ref="W186:X186"/>
    <mergeCell ref="C187:H187"/>
    <mergeCell ref="U187:V187"/>
    <mergeCell ref="W187:X187"/>
    <mergeCell ref="B179:B188"/>
    <mergeCell ref="C179:H179"/>
    <mergeCell ref="U179:V179"/>
    <mergeCell ref="W179:X179"/>
    <mergeCell ref="C180:H180"/>
    <mergeCell ref="U180:V180"/>
    <mergeCell ref="W180:X180"/>
    <mergeCell ref="C181:H181"/>
    <mergeCell ref="U181:V181"/>
    <mergeCell ref="W181:X181"/>
    <mergeCell ref="C184:H184"/>
    <mergeCell ref="U184:V184"/>
    <mergeCell ref="W184:X184"/>
    <mergeCell ref="C185:H185"/>
    <mergeCell ref="U185:V185"/>
    <mergeCell ref="W185:X185"/>
    <mergeCell ref="C182:H182"/>
    <mergeCell ref="U182:V182"/>
    <mergeCell ref="W182:X182"/>
    <mergeCell ref="C183:H183"/>
    <mergeCell ref="U183:V183"/>
    <mergeCell ref="W183:X183"/>
    <mergeCell ref="C177:H177"/>
    <mergeCell ref="U177:V177"/>
    <mergeCell ref="W177:X177"/>
    <mergeCell ref="C178:H178"/>
    <mergeCell ref="U178:V178"/>
    <mergeCell ref="W178:X178"/>
    <mergeCell ref="C175:H175"/>
    <mergeCell ref="U175:V175"/>
    <mergeCell ref="W175:X175"/>
    <mergeCell ref="C176:H176"/>
    <mergeCell ref="U176:V176"/>
    <mergeCell ref="W176:X176"/>
    <mergeCell ref="C173:H173"/>
    <mergeCell ref="U173:V173"/>
    <mergeCell ref="W173:X173"/>
    <mergeCell ref="C174:H174"/>
    <mergeCell ref="U174:V174"/>
    <mergeCell ref="W174:X174"/>
    <mergeCell ref="C171:H171"/>
    <mergeCell ref="U171:V171"/>
    <mergeCell ref="W171:X171"/>
    <mergeCell ref="C172:H172"/>
    <mergeCell ref="U172:V172"/>
    <mergeCell ref="W172:X172"/>
    <mergeCell ref="C169:H169"/>
    <mergeCell ref="U169:V169"/>
    <mergeCell ref="W169:X169"/>
    <mergeCell ref="C170:H170"/>
    <mergeCell ref="U170:V170"/>
    <mergeCell ref="W170:X170"/>
    <mergeCell ref="C167:H167"/>
    <mergeCell ref="U167:V167"/>
    <mergeCell ref="W167:X167"/>
    <mergeCell ref="C168:H168"/>
    <mergeCell ref="U168:V168"/>
    <mergeCell ref="W168:X168"/>
    <mergeCell ref="C165:H165"/>
    <mergeCell ref="U165:V165"/>
    <mergeCell ref="W165:X165"/>
    <mergeCell ref="C166:H166"/>
    <mergeCell ref="U166:V166"/>
    <mergeCell ref="W166:X166"/>
    <mergeCell ref="C163:H163"/>
    <mergeCell ref="U163:V163"/>
    <mergeCell ref="W163:X163"/>
    <mergeCell ref="C164:H164"/>
    <mergeCell ref="U164:V164"/>
    <mergeCell ref="W164:X164"/>
    <mergeCell ref="C161:H161"/>
    <mergeCell ref="U161:V161"/>
    <mergeCell ref="W161:X161"/>
    <mergeCell ref="C162:H162"/>
    <mergeCell ref="U162:V162"/>
    <mergeCell ref="W162:X162"/>
    <mergeCell ref="C159:H159"/>
    <mergeCell ref="U159:V159"/>
    <mergeCell ref="W159:X159"/>
    <mergeCell ref="C160:H160"/>
    <mergeCell ref="U160:V160"/>
    <mergeCell ref="W160:X160"/>
    <mergeCell ref="C157:H157"/>
    <mergeCell ref="U157:V157"/>
    <mergeCell ref="W157:X157"/>
    <mergeCell ref="C158:H158"/>
    <mergeCell ref="U158:V158"/>
    <mergeCell ref="W158:X158"/>
    <mergeCell ref="C155:H155"/>
    <mergeCell ref="U155:V155"/>
    <mergeCell ref="W155:X155"/>
    <mergeCell ref="C156:H156"/>
    <mergeCell ref="U156:V156"/>
    <mergeCell ref="W156:X156"/>
    <mergeCell ref="C153:H153"/>
    <mergeCell ref="U153:V153"/>
    <mergeCell ref="W153:X153"/>
    <mergeCell ref="C154:H154"/>
    <mergeCell ref="U154:V154"/>
    <mergeCell ref="W154:X154"/>
    <mergeCell ref="C151:H151"/>
    <mergeCell ref="U151:V151"/>
    <mergeCell ref="W151:X151"/>
    <mergeCell ref="C152:H152"/>
    <mergeCell ref="U152:V152"/>
    <mergeCell ref="W152:X152"/>
    <mergeCell ref="C149:H149"/>
    <mergeCell ref="U149:V149"/>
    <mergeCell ref="W149:X149"/>
    <mergeCell ref="C150:H150"/>
    <mergeCell ref="U150:V150"/>
    <mergeCell ref="W150:X150"/>
    <mergeCell ref="C147:H147"/>
    <mergeCell ref="U147:V147"/>
    <mergeCell ref="W147:X147"/>
    <mergeCell ref="C148:H148"/>
    <mergeCell ref="U148:V148"/>
    <mergeCell ref="W148:X148"/>
    <mergeCell ref="C145:H145"/>
    <mergeCell ref="U145:V145"/>
    <mergeCell ref="W145:X145"/>
    <mergeCell ref="C146:H146"/>
    <mergeCell ref="U146:V146"/>
    <mergeCell ref="W146:X146"/>
    <mergeCell ref="C143:H143"/>
    <mergeCell ref="U143:V143"/>
    <mergeCell ref="W143:X143"/>
    <mergeCell ref="C144:H144"/>
    <mergeCell ref="U144:V144"/>
    <mergeCell ref="W144:X144"/>
    <mergeCell ref="C141:H141"/>
    <mergeCell ref="U141:V141"/>
    <mergeCell ref="W141:X141"/>
    <mergeCell ref="C142:H142"/>
    <mergeCell ref="U142:V142"/>
    <mergeCell ref="W142:X142"/>
    <mergeCell ref="C139:H139"/>
    <mergeCell ref="U139:V139"/>
    <mergeCell ref="W139:X139"/>
    <mergeCell ref="C140:H140"/>
    <mergeCell ref="U140:V140"/>
    <mergeCell ref="W140:X140"/>
    <mergeCell ref="C137:H137"/>
    <mergeCell ref="U137:V137"/>
    <mergeCell ref="W137:X137"/>
    <mergeCell ref="C138:H138"/>
    <mergeCell ref="U138:V138"/>
    <mergeCell ref="W138:X138"/>
    <mergeCell ref="C135:H135"/>
    <mergeCell ref="U135:V135"/>
    <mergeCell ref="W135:X135"/>
    <mergeCell ref="C136:H136"/>
    <mergeCell ref="U136:V136"/>
    <mergeCell ref="W136:X136"/>
    <mergeCell ref="C133:H133"/>
    <mergeCell ref="U133:V133"/>
    <mergeCell ref="W133:X133"/>
    <mergeCell ref="C134:H134"/>
    <mergeCell ref="U134:V134"/>
    <mergeCell ref="W134:X134"/>
    <mergeCell ref="C131:H131"/>
    <mergeCell ref="U131:V131"/>
    <mergeCell ref="W131:X131"/>
    <mergeCell ref="C132:H132"/>
    <mergeCell ref="U132:V132"/>
    <mergeCell ref="W132:X132"/>
    <mergeCell ref="C129:H129"/>
    <mergeCell ref="U129:V129"/>
    <mergeCell ref="W129:X129"/>
    <mergeCell ref="C130:H130"/>
    <mergeCell ref="U130:V130"/>
    <mergeCell ref="W130:X130"/>
    <mergeCell ref="C127:H127"/>
    <mergeCell ref="U127:V127"/>
    <mergeCell ref="W127:X127"/>
    <mergeCell ref="C128:H128"/>
    <mergeCell ref="U128:V128"/>
    <mergeCell ref="W128:X128"/>
    <mergeCell ref="C125:H125"/>
    <mergeCell ref="U125:V125"/>
    <mergeCell ref="W125:X125"/>
    <mergeCell ref="C126:H126"/>
    <mergeCell ref="U126:V126"/>
    <mergeCell ref="W126:X126"/>
    <mergeCell ref="C123:H123"/>
    <mergeCell ref="U123:V123"/>
    <mergeCell ref="W123:X123"/>
    <mergeCell ref="C124:H124"/>
    <mergeCell ref="U124:V124"/>
    <mergeCell ref="W124:X124"/>
    <mergeCell ref="C121:H121"/>
    <mergeCell ref="U121:V121"/>
    <mergeCell ref="W121:X121"/>
    <mergeCell ref="C122:H122"/>
    <mergeCell ref="U122:V122"/>
    <mergeCell ref="W122:X122"/>
    <mergeCell ref="C119:H119"/>
    <mergeCell ref="U119:V119"/>
    <mergeCell ref="W119:X119"/>
    <mergeCell ref="C120:H120"/>
    <mergeCell ref="U120:V120"/>
    <mergeCell ref="W120:X120"/>
    <mergeCell ref="C117:H117"/>
    <mergeCell ref="U117:V117"/>
    <mergeCell ref="W117:X117"/>
    <mergeCell ref="C118:H118"/>
    <mergeCell ref="U118:V118"/>
    <mergeCell ref="W118:X118"/>
    <mergeCell ref="C115:H115"/>
    <mergeCell ref="U115:V115"/>
    <mergeCell ref="W115:X115"/>
    <mergeCell ref="C116:H116"/>
    <mergeCell ref="U116:V116"/>
    <mergeCell ref="W116:X116"/>
    <mergeCell ref="C113:H113"/>
    <mergeCell ref="U113:V113"/>
    <mergeCell ref="W113:X113"/>
    <mergeCell ref="C114:H114"/>
    <mergeCell ref="U114:V114"/>
    <mergeCell ref="W114:X114"/>
    <mergeCell ref="C111:H111"/>
    <mergeCell ref="U111:V111"/>
    <mergeCell ref="W111:X111"/>
    <mergeCell ref="C112:H112"/>
    <mergeCell ref="U112:V112"/>
    <mergeCell ref="W112:X112"/>
    <mergeCell ref="C109:H109"/>
    <mergeCell ref="U109:V109"/>
    <mergeCell ref="W109:X109"/>
    <mergeCell ref="C110:H110"/>
    <mergeCell ref="U110:V110"/>
    <mergeCell ref="W110:X110"/>
    <mergeCell ref="C107:H107"/>
    <mergeCell ref="U107:V107"/>
    <mergeCell ref="W107:X107"/>
    <mergeCell ref="C108:H108"/>
    <mergeCell ref="U108:V108"/>
    <mergeCell ref="W108:X108"/>
    <mergeCell ref="C106:H106"/>
    <mergeCell ref="U106:V106"/>
    <mergeCell ref="W106:X106"/>
    <mergeCell ref="C103:H103"/>
    <mergeCell ref="U103:V103"/>
    <mergeCell ref="W103:X103"/>
    <mergeCell ref="C104:H104"/>
    <mergeCell ref="U104:V104"/>
    <mergeCell ref="W104:X104"/>
    <mergeCell ref="W102:X102"/>
    <mergeCell ref="C99:H99"/>
    <mergeCell ref="U99:V99"/>
    <mergeCell ref="W99:X99"/>
    <mergeCell ref="C100:H100"/>
    <mergeCell ref="U100:V100"/>
    <mergeCell ref="W100:X100"/>
    <mergeCell ref="C105:H105"/>
    <mergeCell ref="U105:V105"/>
    <mergeCell ref="W105:X105"/>
    <mergeCell ref="B96:B178"/>
    <mergeCell ref="C96:H96"/>
    <mergeCell ref="U96:V96"/>
    <mergeCell ref="W96:X96"/>
    <mergeCell ref="C93:H93"/>
    <mergeCell ref="U93:V93"/>
    <mergeCell ref="W93:X93"/>
    <mergeCell ref="C94:H94"/>
    <mergeCell ref="U94:V94"/>
    <mergeCell ref="W94:X94"/>
    <mergeCell ref="C97:H97"/>
    <mergeCell ref="U97:V97"/>
    <mergeCell ref="W97:X97"/>
    <mergeCell ref="C98:H98"/>
    <mergeCell ref="U98:V98"/>
    <mergeCell ref="W98:X98"/>
    <mergeCell ref="C95:H95"/>
    <mergeCell ref="U95:V95"/>
    <mergeCell ref="W95:X95"/>
    <mergeCell ref="C101:H101"/>
    <mergeCell ref="U101:V101"/>
    <mergeCell ref="W101:X101"/>
    <mergeCell ref="C102:H102"/>
    <mergeCell ref="U102:V102"/>
    <mergeCell ref="C91:H91"/>
    <mergeCell ref="U91:V91"/>
    <mergeCell ref="W91:X91"/>
    <mergeCell ref="C92:H92"/>
    <mergeCell ref="U92:V92"/>
    <mergeCell ref="W92:X92"/>
    <mergeCell ref="C89:H89"/>
    <mergeCell ref="U89:V89"/>
    <mergeCell ref="W89:X89"/>
    <mergeCell ref="C90:H90"/>
    <mergeCell ref="U90:V90"/>
    <mergeCell ref="W90:X90"/>
    <mergeCell ref="C87:H87"/>
    <mergeCell ref="U87:V87"/>
    <mergeCell ref="W87:X87"/>
    <mergeCell ref="C88:H88"/>
    <mergeCell ref="U88:V88"/>
    <mergeCell ref="W88:X88"/>
    <mergeCell ref="C85:H85"/>
    <mergeCell ref="U85:V85"/>
    <mergeCell ref="W85:X85"/>
    <mergeCell ref="C86:H86"/>
    <mergeCell ref="U86:V86"/>
    <mergeCell ref="W86:X86"/>
    <mergeCell ref="U83:V83"/>
    <mergeCell ref="W83:X83"/>
    <mergeCell ref="C84:H84"/>
    <mergeCell ref="U84:V84"/>
    <mergeCell ref="W84:X84"/>
    <mergeCell ref="C81:H81"/>
    <mergeCell ref="U81:V81"/>
    <mergeCell ref="W81:X81"/>
    <mergeCell ref="C82:H82"/>
    <mergeCell ref="U82:V82"/>
    <mergeCell ref="W82:X82"/>
    <mergeCell ref="B73:H73"/>
    <mergeCell ref="U73:V73"/>
    <mergeCell ref="W73:X73"/>
    <mergeCell ref="B74:H74"/>
    <mergeCell ref="B75:B95"/>
    <mergeCell ref="C75:H75"/>
    <mergeCell ref="U75:V75"/>
    <mergeCell ref="W75:X75"/>
    <mergeCell ref="C76:H76"/>
    <mergeCell ref="U76:V76"/>
    <mergeCell ref="C79:H79"/>
    <mergeCell ref="U79:V79"/>
    <mergeCell ref="W79:X79"/>
    <mergeCell ref="C80:H80"/>
    <mergeCell ref="U80:V80"/>
    <mergeCell ref="W80:X80"/>
    <mergeCell ref="W76:X76"/>
    <mergeCell ref="C77:H77"/>
    <mergeCell ref="U77:V77"/>
    <mergeCell ref="W77:X77"/>
    <mergeCell ref="C78:H78"/>
    <mergeCell ref="U78:V78"/>
    <mergeCell ref="W78:X78"/>
    <mergeCell ref="C83:H83"/>
  </mergeCells>
  <phoneticPr fontId="2" type="noConversion"/>
  <conditionalFormatting sqref="H10:H19 J10:J19">
    <cfRule type="cellIs" dxfId="91" priority="3" operator="lessThan">
      <formula>0</formula>
    </cfRule>
    <cfRule type="cellIs" dxfId="90" priority="4" operator="greaterThan">
      <formula>0</formula>
    </cfRule>
    <cfRule type="cellIs" dxfId="89" priority="5" operator="greaterThan">
      <formula>0</formula>
    </cfRule>
    <cfRule type="cellIs" dxfId="88" priority="6" operator="lessThan">
      <formula>0</formula>
    </cfRule>
  </conditionalFormatting>
  <conditionalFormatting sqref="R11:R19">
    <cfRule type="cellIs" dxfId="87" priority="7" operator="greaterThan">
      <formula>0</formula>
    </cfRule>
    <cfRule type="cellIs" dxfId="86" priority="8" operator="lessThan">
      <formula>0</formula>
    </cfRule>
  </conditionalFormatting>
  <pageMargins left="0.7" right="0.7" top="0.75" bottom="0.75" header="0.3" footer="0.3"/>
  <pageSetup paperSize="9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5D389C-0440-472A-8C1A-FE8813AFA4F8}">
  <dimension ref="A1:X308"/>
  <sheetViews>
    <sheetView showGridLines="0" topLeftCell="A17" zoomScale="85" zoomScaleNormal="85" workbookViewId="0">
      <selection activeCell="J173" sqref="J173"/>
    </sheetView>
  </sheetViews>
  <sheetFormatPr defaultColWidth="8.75" defaultRowHeight="14.25" x14ac:dyDescent="0.3"/>
  <cols>
    <col min="1" max="1" width="3.375" style="1" customWidth="1"/>
    <col min="2" max="2" width="12.125" style="1" customWidth="1"/>
    <col min="3" max="4" width="8.75" style="1"/>
    <col min="5" max="5" width="18.25" style="1" customWidth="1"/>
    <col min="6" max="6" width="10.25" style="1" bestFit="1" customWidth="1"/>
    <col min="7" max="8" width="8.875" style="1" bestFit="1" customWidth="1"/>
    <col min="9" max="20" width="13.625" style="1" customWidth="1"/>
    <col min="21" max="16384" width="8.75" style="1"/>
  </cols>
  <sheetData>
    <row r="1" spans="2:21" ht="15.75" customHeight="1" x14ac:dyDescent="0.3"/>
    <row r="2" spans="2:21" ht="20.25" x14ac:dyDescent="0.3">
      <c r="B2" s="7" t="s">
        <v>299</v>
      </c>
      <c r="C2" s="7"/>
      <c r="D2" s="7"/>
      <c r="E2" s="7"/>
      <c r="F2" s="7"/>
    </row>
    <row r="3" spans="2:21" x14ac:dyDescent="0.3">
      <c r="B3" s="8" t="s">
        <v>293</v>
      </c>
    </row>
    <row r="4" spans="2:21" x14ac:dyDescent="0.3">
      <c r="B4" s="9" t="s">
        <v>278</v>
      </c>
    </row>
    <row r="5" spans="2:21" x14ac:dyDescent="0.3">
      <c r="B5" s="9" t="s">
        <v>37</v>
      </c>
    </row>
    <row r="6" spans="2:21" x14ac:dyDescent="0.3">
      <c r="B6" s="9" t="s">
        <v>38</v>
      </c>
    </row>
    <row r="7" spans="2:21" x14ac:dyDescent="0.3">
      <c r="B7" s="9" t="s">
        <v>39</v>
      </c>
    </row>
    <row r="8" spans="2:21" ht="8.1" customHeight="1" x14ac:dyDescent="0.3">
      <c r="H8" s="10"/>
      <c r="J8" s="8"/>
      <c r="K8" s="11"/>
      <c r="L8" s="12"/>
      <c r="P8" s="8"/>
      <c r="Q8" s="8"/>
      <c r="R8" s="8"/>
      <c r="S8" s="8"/>
      <c r="T8" s="8"/>
      <c r="U8" s="8"/>
    </row>
    <row r="9" spans="2:21" ht="18" customHeight="1" x14ac:dyDescent="0.3">
      <c r="O9" s="8"/>
      <c r="P9" s="8"/>
      <c r="Q9" s="8"/>
      <c r="R9" s="8"/>
      <c r="S9" s="8"/>
      <c r="T9" s="8"/>
      <c r="U9" s="8"/>
    </row>
    <row r="10" spans="2:21" x14ac:dyDescent="0.3">
      <c r="B10" s="250" t="s">
        <v>288</v>
      </c>
      <c r="C10" s="250"/>
      <c r="D10" s="250"/>
      <c r="O10" s="8"/>
      <c r="P10" s="8"/>
      <c r="Q10" s="8"/>
      <c r="R10" s="8"/>
      <c r="S10" s="8"/>
      <c r="T10" s="8"/>
      <c r="U10" s="8"/>
    </row>
    <row r="11" spans="2:21" x14ac:dyDescent="0.3">
      <c r="O11" s="8"/>
      <c r="P11" s="8"/>
      <c r="Q11" s="8"/>
      <c r="R11" s="8"/>
      <c r="S11" s="8"/>
      <c r="T11" s="8"/>
      <c r="U11" s="8"/>
    </row>
    <row r="12" spans="2:21" x14ac:dyDescent="0.3">
      <c r="O12" s="8"/>
      <c r="P12" s="8"/>
      <c r="Q12" s="8"/>
      <c r="R12" s="8"/>
      <c r="S12" s="8"/>
      <c r="T12" s="8"/>
      <c r="U12" s="8"/>
    </row>
    <row r="13" spans="2:21" ht="17.45" customHeight="1" x14ac:dyDescent="0.3">
      <c r="O13" s="8"/>
      <c r="P13" s="8"/>
      <c r="Q13" s="8"/>
      <c r="R13" s="8"/>
      <c r="S13" s="8"/>
      <c r="T13" s="8"/>
      <c r="U13" s="8"/>
    </row>
    <row r="14" spans="2:21" ht="17.45" customHeight="1" x14ac:dyDescent="0.3">
      <c r="O14" s="8"/>
      <c r="P14" s="8"/>
      <c r="Q14" s="8"/>
      <c r="R14" s="8"/>
      <c r="S14" s="8"/>
      <c r="T14" s="8"/>
      <c r="U14" s="8"/>
    </row>
    <row r="15" spans="2:21" ht="18" customHeight="1" x14ac:dyDescent="0.3">
      <c r="O15" s="8" t="s">
        <v>63</v>
      </c>
      <c r="P15" s="8"/>
      <c r="Q15" s="8"/>
      <c r="R15" s="8"/>
      <c r="S15" s="8"/>
      <c r="T15" s="8"/>
      <c r="U15" s="8"/>
    </row>
    <row r="16" spans="2:21" x14ac:dyDescent="0.3">
      <c r="O16" s="8"/>
      <c r="P16" s="8"/>
      <c r="Q16" s="8"/>
      <c r="R16" s="8"/>
      <c r="S16" s="8"/>
      <c r="T16" s="8"/>
      <c r="U16" s="8"/>
    </row>
    <row r="17" spans="1:21" ht="17.45" customHeight="1" x14ac:dyDescent="0.3">
      <c r="O17" s="8"/>
      <c r="P17" s="8"/>
      <c r="Q17" s="8"/>
      <c r="R17" s="8"/>
      <c r="S17" s="8"/>
      <c r="T17" s="8"/>
      <c r="U17" s="8"/>
    </row>
    <row r="18" spans="1:21" ht="17.45" customHeight="1" x14ac:dyDescent="0.3">
      <c r="O18" s="8"/>
      <c r="P18" s="8"/>
      <c r="Q18" s="8"/>
      <c r="R18" s="8"/>
      <c r="S18" s="8"/>
      <c r="T18" s="8"/>
      <c r="U18" s="8"/>
    </row>
    <row r="19" spans="1:21" ht="18" customHeight="1" x14ac:dyDescent="0.3">
      <c r="O19" s="8"/>
      <c r="P19" s="8"/>
      <c r="Q19" s="8"/>
      <c r="R19" s="8"/>
      <c r="S19" s="8"/>
      <c r="T19" s="8"/>
      <c r="U19" s="8"/>
    </row>
    <row r="20" spans="1:21" ht="18" customHeight="1" x14ac:dyDescent="0.3">
      <c r="A20" s="209"/>
      <c r="B20" s="209"/>
      <c r="C20" s="209"/>
      <c r="D20" s="209"/>
      <c r="E20" s="209"/>
      <c r="F20" s="210"/>
      <c r="G20" s="211"/>
      <c r="H20" s="212"/>
      <c r="I20" s="38"/>
      <c r="J20" s="212"/>
      <c r="O20" s="8"/>
      <c r="P20" s="8"/>
      <c r="Q20" s="8"/>
      <c r="R20" s="8"/>
      <c r="S20" s="8"/>
      <c r="T20" s="8"/>
      <c r="U20" s="8"/>
    </row>
    <row r="21" spans="1:21" ht="18" customHeight="1" x14ac:dyDescent="0.3">
      <c r="A21" s="209"/>
      <c r="B21" s="43" t="s">
        <v>162</v>
      </c>
      <c r="C21" s="209"/>
      <c r="D21" s="209"/>
      <c r="E21" s="209"/>
      <c r="F21" s="210"/>
      <c r="G21" s="211"/>
      <c r="H21" s="212"/>
      <c r="I21" s="38"/>
      <c r="J21" s="212"/>
      <c r="O21" s="8"/>
      <c r="P21" s="8"/>
      <c r="Q21" s="8"/>
      <c r="R21" s="8"/>
      <c r="S21" s="8"/>
      <c r="T21" s="8"/>
      <c r="U21" s="8"/>
    </row>
    <row r="22" spans="1:21" x14ac:dyDescent="0.3">
      <c r="A22" s="209"/>
      <c r="B22" s="1" t="s">
        <v>163</v>
      </c>
    </row>
    <row r="23" spans="1:21" x14ac:dyDescent="0.3">
      <c r="B23" s="1" t="s">
        <v>164</v>
      </c>
    </row>
    <row r="24" spans="1:21" x14ac:dyDescent="0.3">
      <c r="B24" s="1" t="s">
        <v>165</v>
      </c>
    </row>
    <row r="28" spans="1:21" x14ac:dyDescent="0.3">
      <c r="R28" s="44"/>
    </row>
    <row r="29" spans="1:21" x14ac:dyDescent="0.3">
      <c r="R29" s="44"/>
    </row>
    <row r="30" spans="1:21" x14ac:dyDescent="0.3">
      <c r="R30" s="44"/>
    </row>
    <row r="31" spans="1:21" x14ac:dyDescent="0.3">
      <c r="R31" s="44"/>
    </row>
    <row r="32" spans="1:21" x14ac:dyDescent="0.3">
      <c r="R32" s="44"/>
    </row>
    <row r="33" spans="18:18" x14ac:dyDescent="0.3">
      <c r="R33" s="44"/>
    </row>
    <row r="34" spans="18:18" x14ac:dyDescent="0.3">
      <c r="R34" s="44"/>
    </row>
    <row r="35" spans="18:18" x14ac:dyDescent="0.3">
      <c r="R35" s="44"/>
    </row>
    <row r="36" spans="18:18" x14ac:dyDescent="0.3">
      <c r="R36" s="44"/>
    </row>
    <row r="37" spans="18:18" x14ac:dyDescent="0.3">
      <c r="R37" s="44"/>
    </row>
    <row r="38" spans="18:18" x14ac:dyDescent="0.3">
      <c r="R38" s="44"/>
    </row>
    <row r="39" spans="18:18" x14ac:dyDescent="0.3">
      <c r="R39" s="44"/>
    </row>
    <row r="40" spans="18:18" x14ac:dyDescent="0.3">
      <c r="R40" s="44"/>
    </row>
    <row r="41" spans="18:18" x14ac:dyDescent="0.3">
      <c r="R41" s="44"/>
    </row>
    <row r="42" spans="18:18" x14ac:dyDescent="0.3">
      <c r="R42" s="44"/>
    </row>
    <row r="43" spans="18:18" x14ac:dyDescent="0.3">
      <c r="R43" s="44"/>
    </row>
    <row r="44" spans="18:18" x14ac:dyDescent="0.3">
      <c r="R44" s="44"/>
    </row>
    <row r="45" spans="18:18" x14ac:dyDescent="0.3">
      <c r="R45" s="44"/>
    </row>
    <row r="46" spans="18:18" x14ac:dyDescent="0.3">
      <c r="R46" s="44"/>
    </row>
    <row r="47" spans="18:18" x14ac:dyDescent="0.3">
      <c r="R47" s="44"/>
    </row>
    <row r="48" spans="18:18" x14ac:dyDescent="0.3">
      <c r="R48" s="44"/>
    </row>
    <row r="49" spans="18:18" x14ac:dyDescent="0.3">
      <c r="R49" s="44"/>
    </row>
    <row r="50" spans="18:18" x14ac:dyDescent="0.3">
      <c r="R50" s="44"/>
    </row>
    <row r="51" spans="18:18" x14ac:dyDescent="0.3">
      <c r="R51" s="44"/>
    </row>
    <row r="52" spans="18:18" x14ac:dyDescent="0.3">
      <c r="R52" s="44"/>
    </row>
    <row r="53" spans="18:18" x14ac:dyDescent="0.3">
      <c r="R53" s="44"/>
    </row>
    <row r="54" spans="18:18" x14ac:dyDescent="0.3">
      <c r="R54" s="44"/>
    </row>
    <row r="55" spans="18:18" x14ac:dyDescent="0.3">
      <c r="R55" s="44"/>
    </row>
    <row r="56" spans="18:18" x14ac:dyDescent="0.3">
      <c r="R56" s="44"/>
    </row>
    <row r="57" spans="18:18" x14ac:dyDescent="0.3">
      <c r="R57" s="44"/>
    </row>
    <row r="58" spans="18:18" x14ac:dyDescent="0.3">
      <c r="R58" s="44"/>
    </row>
    <row r="59" spans="18:18" x14ac:dyDescent="0.3">
      <c r="R59" s="44"/>
    </row>
    <row r="60" spans="18:18" x14ac:dyDescent="0.3">
      <c r="R60" s="44"/>
    </row>
    <row r="61" spans="18:18" x14ac:dyDescent="0.3">
      <c r="R61" s="44"/>
    </row>
    <row r="62" spans="18:18" x14ac:dyDescent="0.3">
      <c r="R62" s="44"/>
    </row>
    <row r="63" spans="18:18" x14ac:dyDescent="0.3">
      <c r="R63" s="44"/>
    </row>
    <row r="64" spans="18:18" x14ac:dyDescent="0.3">
      <c r="R64" s="44"/>
    </row>
    <row r="65" spans="2:24" x14ac:dyDescent="0.3">
      <c r="R65" s="44"/>
    </row>
    <row r="66" spans="2:24" x14ac:dyDescent="0.3">
      <c r="R66" s="44"/>
    </row>
    <row r="67" spans="2:24" x14ac:dyDescent="0.3">
      <c r="R67" s="44"/>
    </row>
    <row r="68" spans="2:24" x14ac:dyDescent="0.3">
      <c r="R68" s="44"/>
    </row>
    <row r="69" spans="2:24" x14ac:dyDescent="0.3">
      <c r="R69" s="44"/>
    </row>
    <row r="70" spans="2:24" x14ac:dyDescent="0.3">
      <c r="R70" s="44"/>
    </row>
    <row r="71" spans="2:24" x14ac:dyDescent="0.3">
      <c r="R71" s="44"/>
    </row>
    <row r="72" spans="2:24" x14ac:dyDescent="0.3">
      <c r="R72" s="44"/>
    </row>
    <row r="73" spans="2:24" x14ac:dyDescent="0.3">
      <c r="R73" s="44"/>
    </row>
    <row r="74" spans="2:24" x14ac:dyDescent="0.3">
      <c r="R74" s="44"/>
    </row>
    <row r="75" spans="2:24" x14ac:dyDescent="0.3">
      <c r="R75" s="44"/>
    </row>
    <row r="76" spans="2:24" x14ac:dyDescent="0.3">
      <c r="R76" s="44"/>
    </row>
    <row r="77" spans="2:24" ht="15" thickBot="1" x14ac:dyDescent="0.35">
      <c r="R77" s="44"/>
    </row>
    <row r="78" spans="2:24" ht="15" thickBot="1" x14ac:dyDescent="0.35">
      <c r="B78" s="279">
        <v>2026</v>
      </c>
      <c r="C78" s="280"/>
      <c r="D78" s="280"/>
      <c r="E78" s="280"/>
      <c r="F78" s="280"/>
      <c r="G78" s="280"/>
      <c r="H78" s="281"/>
      <c r="I78" s="5" t="s">
        <v>46</v>
      </c>
      <c r="J78" s="5" t="s">
        <v>168</v>
      </c>
      <c r="K78" s="5" t="s">
        <v>169</v>
      </c>
      <c r="L78" s="5" t="s">
        <v>51</v>
      </c>
      <c r="M78" s="5" t="s">
        <v>52</v>
      </c>
      <c r="N78" s="5" t="s">
        <v>53</v>
      </c>
      <c r="O78" s="5" t="s">
        <v>54</v>
      </c>
      <c r="P78" s="5" t="s">
        <v>55</v>
      </c>
      <c r="Q78" s="5" t="s">
        <v>56</v>
      </c>
      <c r="R78" s="5" t="s">
        <v>57</v>
      </c>
      <c r="S78" s="5" t="s">
        <v>58</v>
      </c>
      <c r="T78" s="5" t="s">
        <v>59</v>
      </c>
      <c r="U78" s="279" t="s">
        <v>60</v>
      </c>
      <c r="V78" s="281"/>
      <c r="W78" s="279" t="s">
        <v>61</v>
      </c>
      <c r="X78" s="281"/>
    </row>
    <row r="79" spans="2:24" ht="15" thickBot="1" x14ac:dyDescent="0.35">
      <c r="B79" s="421"/>
      <c r="C79" s="421"/>
      <c r="D79" s="421"/>
      <c r="E79" s="421"/>
      <c r="F79" s="421"/>
      <c r="G79" s="421"/>
      <c r="H79" s="421"/>
    </row>
    <row r="80" spans="2:24" x14ac:dyDescent="0.3">
      <c r="B80" s="282" t="s">
        <v>4</v>
      </c>
      <c r="C80" s="285" t="s">
        <v>12</v>
      </c>
      <c r="D80" s="286"/>
      <c r="E80" s="286"/>
      <c r="F80" s="286"/>
      <c r="G80" s="286"/>
      <c r="H80" s="287"/>
      <c r="I80" s="48"/>
      <c r="J80" s="48"/>
      <c r="K80" s="48"/>
      <c r="L80" s="48"/>
      <c r="M80" s="48"/>
      <c r="N80" s="48"/>
      <c r="O80" s="48"/>
      <c r="P80" s="48"/>
      <c r="Q80" s="48"/>
      <c r="R80" s="48"/>
      <c r="S80" s="48"/>
      <c r="T80" s="48"/>
      <c r="U80" s="422"/>
      <c r="V80" s="423"/>
      <c r="W80" s="424"/>
      <c r="X80" s="423"/>
    </row>
    <row r="81" spans="2:24" x14ac:dyDescent="0.3">
      <c r="B81" s="283"/>
      <c r="C81" s="270" t="s">
        <v>48</v>
      </c>
      <c r="D81" s="271"/>
      <c r="E81" s="271"/>
      <c r="F81" s="271"/>
      <c r="G81" s="271"/>
      <c r="H81" s="272"/>
      <c r="I81" s="52">
        <v>2032</v>
      </c>
      <c r="J81" s="52">
        <v>1553</v>
      </c>
      <c r="K81" s="52"/>
      <c r="L81" s="52"/>
      <c r="M81" s="52"/>
      <c r="N81" s="52"/>
      <c r="O81" s="52"/>
      <c r="P81" s="52"/>
      <c r="Q81" s="52"/>
      <c r="R81" s="52"/>
      <c r="S81" s="52"/>
      <c r="T81" s="52"/>
      <c r="U81" s="311">
        <f t="shared" ref="U81:U93" si="0">AVERAGE(I81:T81)</f>
        <v>1792.5</v>
      </c>
      <c r="V81" s="312"/>
      <c r="W81" s="410">
        <f t="shared" ref="W81:W85" si="1">SUM(I81:T81)</f>
        <v>3585</v>
      </c>
      <c r="X81" s="312"/>
    </row>
    <row r="82" spans="2:24" x14ac:dyDescent="0.3">
      <c r="B82" s="283"/>
      <c r="C82" s="270" t="s">
        <v>275</v>
      </c>
      <c r="D82" s="271"/>
      <c r="E82" s="271"/>
      <c r="F82" s="271"/>
      <c r="G82" s="271"/>
      <c r="H82" s="272"/>
      <c r="I82" s="52">
        <v>82</v>
      </c>
      <c r="J82" s="52">
        <v>35</v>
      </c>
      <c r="K82" s="52"/>
      <c r="L82" s="52"/>
      <c r="M82" s="52"/>
      <c r="N82" s="52"/>
      <c r="O82" s="52"/>
      <c r="P82" s="52"/>
      <c r="Q82" s="52"/>
      <c r="R82" s="52"/>
      <c r="S82" s="52"/>
      <c r="T82" s="52"/>
      <c r="U82" s="311">
        <f t="shared" si="0"/>
        <v>58.5</v>
      </c>
      <c r="V82" s="312"/>
      <c r="W82" s="410">
        <f t="shared" si="1"/>
        <v>117</v>
      </c>
      <c r="X82" s="312"/>
    </row>
    <row r="83" spans="2:24" x14ac:dyDescent="0.3">
      <c r="B83" s="283"/>
      <c r="C83" s="425" t="s">
        <v>0</v>
      </c>
      <c r="D83" s="426"/>
      <c r="E83" s="426"/>
      <c r="F83" s="426"/>
      <c r="G83" s="426"/>
      <c r="H83" s="427"/>
      <c r="I83" s="56"/>
      <c r="J83" s="60"/>
      <c r="K83" s="56"/>
      <c r="L83" s="56"/>
      <c r="M83" s="56"/>
      <c r="N83" s="56"/>
      <c r="O83" s="56"/>
      <c r="P83" s="56"/>
      <c r="Q83" s="56"/>
      <c r="R83" s="56"/>
      <c r="S83" s="56"/>
      <c r="T83" s="56"/>
      <c r="U83" s="428"/>
      <c r="V83" s="420"/>
      <c r="W83" s="419"/>
      <c r="X83" s="420"/>
    </row>
    <row r="84" spans="2:24" x14ac:dyDescent="0.3">
      <c r="B84" s="283"/>
      <c r="C84" s="318" t="s">
        <v>23</v>
      </c>
      <c r="D84" s="319"/>
      <c r="E84" s="319"/>
      <c r="F84" s="319"/>
      <c r="G84" s="319"/>
      <c r="H84" s="320"/>
      <c r="I84" s="219">
        <v>1310</v>
      </c>
      <c r="J84" s="252">
        <v>1058</v>
      </c>
      <c r="K84" s="219"/>
      <c r="L84" s="219"/>
      <c r="M84" s="219"/>
      <c r="N84" s="219"/>
      <c r="O84" s="219"/>
      <c r="P84" s="219"/>
      <c r="Q84" s="219"/>
      <c r="R84" s="219"/>
      <c r="S84" s="219"/>
      <c r="T84" s="219"/>
      <c r="U84" s="311">
        <f t="shared" si="0"/>
        <v>1184</v>
      </c>
      <c r="V84" s="312"/>
      <c r="W84" s="313">
        <f t="shared" si="1"/>
        <v>2368</v>
      </c>
      <c r="X84" s="310"/>
    </row>
    <row r="85" spans="2:24" ht="16.5" customHeight="1" x14ac:dyDescent="0.3">
      <c r="B85" s="283"/>
      <c r="C85" s="318" t="s">
        <v>166</v>
      </c>
      <c r="D85" s="319"/>
      <c r="E85" s="319"/>
      <c r="F85" s="319"/>
      <c r="G85" s="319"/>
      <c r="H85" s="320"/>
      <c r="I85" s="220">
        <v>67</v>
      </c>
      <c r="J85" s="220">
        <v>34</v>
      </c>
      <c r="K85" s="220"/>
      <c r="L85" s="220"/>
      <c r="M85" s="220"/>
      <c r="N85" s="220"/>
      <c r="O85" s="220"/>
      <c r="P85" s="220"/>
      <c r="Q85" s="220"/>
      <c r="R85" s="220"/>
      <c r="S85" s="220"/>
      <c r="T85" s="220"/>
      <c r="U85" s="434">
        <f t="shared" si="0"/>
        <v>50.5</v>
      </c>
      <c r="V85" s="435"/>
      <c r="W85" s="473">
        <f t="shared" si="1"/>
        <v>101</v>
      </c>
      <c r="X85" s="474"/>
    </row>
    <row r="86" spans="2:24" x14ac:dyDescent="0.3">
      <c r="B86" s="283"/>
      <c r="C86" s="270" t="s">
        <v>13</v>
      </c>
      <c r="D86" s="271"/>
      <c r="E86" s="271"/>
      <c r="F86" s="271"/>
      <c r="G86" s="271"/>
      <c r="H86" s="272"/>
      <c r="I86" s="221">
        <f t="shared" ref="I86" si="2">I85-I87</f>
        <v>39</v>
      </c>
      <c r="J86" s="221">
        <f>J85-J87</f>
        <v>25</v>
      </c>
      <c r="K86" s="221"/>
      <c r="L86" s="221"/>
      <c r="M86" s="221"/>
      <c r="N86" s="221"/>
      <c r="O86" s="221"/>
      <c r="P86" s="221"/>
      <c r="Q86" s="221"/>
      <c r="R86" s="221"/>
      <c r="S86" s="221"/>
      <c r="T86" s="221"/>
      <c r="U86" s="311">
        <f t="shared" si="0"/>
        <v>32</v>
      </c>
      <c r="V86" s="312"/>
      <c r="W86" s="410">
        <f>W85-W87</f>
        <v>64</v>
      </c>
      <c r="X86" s="312"/>
    </row>
    <row r="87" spans="2:24" x14ac:dyDescent="0.3">
      <c r="B87" s="283"/>
      <c r="C87" s="270" t="s">
        <v>14</v>
      </c>
      <c r="D87" s="271"/>
      <c r="E87" s="271"/>
      <c r="F87" s="271"/>
      <c r="G87" s="271"/>
      <c r="H87" s="272"/>
      <c r="I87" s="52">
        <v>28</v>
      </c>
      <c r="J87" s="52">
        <v>9</v>
      </c>
      <c r="K87" s="52"/>
      <c r="L87" s="52"/>
      <c r="M87" s="52"/>
      <c r="N87" s="52"/>
      <c r="O87" s="52"/>
      <c r="P87" s="52"/>
      <c r="Q87" s="52"/>
      <c r="R87" s="52"/>
      <c r="S87" s="52"/>
      <c r="T87" s="52"/>
      <c r="U87" s="311">
        <f t="shared" si="0"/>
        <v>18.5</v>
      </c>
      <c r="V87" s="312"/>
      <c r="W87" s="313">
        <f t="shared" ref="W87:W93" si="3">SUM(I87:T87)</f>
        <v>37</v>
      </c>
      <c r="X87" s="310"/>
    </row>
    <row r="88" spans="2:24" x14ac:dyDescent="0.3">
      <c r="B88" s="283"/>
      <c r="C88" s="300" t="s">
        <v>5</v>
      </c>
      <c r="D88" s="301"/>
      <c r="E88" s="301"/>
      <c r="F88" s="301"/>
      <c r="G88" s="301"/>
      <c r="H88" s="302"/>
      <c r="I88" s="136">
        <v>15</v>
      </c>
      <c r="J88" s="136">
        <v>7</v>
      </c>
      <c r="K88" s="136"/>
      <c r="L88" s="136"/>
      <c r="M88" s="136"/>
      <c r="N88" s="136"/>
      <c r="O88" s="136"/>
      <c r="P88" s="136"/>
      <c r="Q88" s="136"/>
      <c r="R88" s="136"/>
      <c r="S88" s="136"/>
      <c r="T88" s="136"/>
      <c r="U88" s="311">
        <f t="shared" si="0"/>
        <v>11</v>
      </c>
      <c r="V88" s="312"/>
      <c r="W88" s="313">
        <f t="shared" si="3"/>
        <v>22</v>
      </c>
      <c r="X88" s="310"/>
    </row>
    <row r="89" spans="2:24" x14ac:dyDescent="0.3">
      <c r="B89" s="283"/>
      <c r="C89" s="363" t="s">
        <v>49</v>
      </c>
      <c r="D89" s="364"/>
      <c r="E89" s="364"/>
      <c r="F89" s="364"/>
      <c r="G89" s="364"/>
      <c r="H89" s="365"/>
      <c r="I89" s="140">
        <f t="shared" ref="I89" si="4">I85-I86-I88</f>
        <v>13</v>
      </c>
      <c r="J89" s="140">
        <f>J85-J86-J88</f>
        <v>2</v>
      </c>
      <c r="K89" s="140"/>
      <c r="L89" s="140"/>
      <c r="M89" s="140"/>
      <c r="N89" s="140"/>
      <c r="O89" s="140"/>
      <c r="P89" s="140"/>
      <c r="Q89" s="140"/>
      <c r="R89" s="140"/>
      <c r="S89" s="140"/>
      <c r="T89" s="140"/>
      <c r="U89" s="390">
        <f t="shared" si="0"/>
        <v>7.5</v>
      </c>
      <c r="V89" s="391"/>
      <c r="W89" s="429">
        <f t="shared" si="3"/>
        <v>15</v>
      </c>
      <c r="X89" s="315"/>
    </row>
    <row r="90" spans="2:24" x14ac:dyDescent="0.3">
      <c r="B90" s="283"/>
      <c r="C90" s="411" t="s">
        <v>107</v>
      </c>
      <c r="D90" s="412"/>
      <c r="E90" s="412"/>
      <c r="F90" s="412"/>
      <c r="G90" s="412"/>
      <c r="H90" s="413"/>
      <c r="I90" s="82">
        <v>59</v>
      </c>
      <c r="J90" s="82">
        <v>31</v>
      </c>
      <c r="K90" s="82"/>
      <c r="L90" s="82"/>
      <c r="M90" s="82"/>
      <c r="N90" s="82"/>
      <c r="O90" s="82"/>
      <c r="P90" s="82"/>
      <c r="Q90" s="82"/>
      <c r="R90" s="82"/>
      <c r="S90" s="82"/>
      <c r="T90" s="82"/>
      <c r="U90" s="414">
        <f t="shared" si="0"/>
        <v>45</v>
      </c>
      <c r="V90" s="415"/>
      <c r="W90" s="416">
        <f t="shared" si="3"/>
        <v>90</v>
      </c>
      <c r="X90" s="415"/>
    </row>
    <row r="91" spans="2:24" x14ac:dyDescent="0.3">
      <c r="B91" s="283"/>
      <c r="C91" s="395" t="s">
        <v>1</v>
      </c>
      <c r="D91" s="396"/>
      <c r="E91" s="396"/>
      <c r="F91" s="396"/>
      <c r="G91" s="396"/>
      <c r="H91" s="397"/>
      <c r="I91" s="86"/>
      <c r="J91" s="86"/>
      <c r="K91" s="86"/>
      <c r="L91" s="86"/>
      <c r="M91" s="86"/>
      <c r="N91" s="86"/>
      <c r="O91" s="86"/>
      <c r="P91" s="86"/>
      <c r="Q91" s="86"/>
      <c r="R91" s="86"/>
      <c r="S91" s="86"/>
      <c r="T91" s="86"/>
      <c r="U91" s="417"/>
      <c r="V91" s="418"/>
      <c r="W91" s="419"/>
      <c r="X91" s="420"/>
    </row>
    <row r="92" spans="2:24" x14ac:dyDescent="0.3">
      <c r="B92" s="283"/>
      <c r="C92" s="347" t="s">
        <v>23</v>
      </c>
      <c r="D92" s="348"/>
      <c r="E92" s="348"/>
      <c r="F92" s="348"/>
      <c r="G92" s="348"/>
      <c r="H92" s="349"/>
      <c r="I92" s="90">
        <v>769</v>
      </c>
      <c r="J92" s="90">
        <v>615</v>
      </c>
      <c r="K92" s="90"/>
      <c r="L92" s="90"/>
      <c r="M92" s="90"/>
      <c r="N92" s="90"/>
      <c r="O92" s="90"/>
      <c r="P92" s="90"/>
      <c r="Q92" s="90"/>
      <c r="R92" s="90"/>
      <c r="S92" s="90"/>
      <c r="T92" s="90"/>
      <c r="U92" s="361">
        <f t="shared" si="0"/>
        <v>692</v>
      </c>
      <c r="V92" s="362"/>
      <c r="W92" s="409">
        <f t="shared" si="3"/>
        <v>1384</v>
      </c>
      <c r="X92" s="362"/>
    </row>
    <row r="93" spans="2:24" x14ac:dyDescent="0.3">
      <c r="B93" s="283"/>
      <c r="C93" s="270" t="s">
        <v>65</v>
      </c>
      <c r="D93" s="271"/>
      <c r="E93" s="271"/>
      <c r="F93" s="271"/>
      <c r="G93" s="271"/>
      <c r="H93" s="272"/>
      <c r="I93" s="52">
        <v>28</v>
      </c>
      <c r="J93" s="52">
        <v>12</v>
      </c>
      <c r="K93" s="52"/>
      <c r="L93" s="52"/>
      <c r="M93" s="52"/>
      <c r="N93" s="52"/>
      <c r="O93" s="52"/>
      <c r="P93" s="52"/>
      <c r="Q93" s="52"/>
      <c r="R93" s="52"/>
      <c r="S93" s="52"/>
      <c r="T93" s="52"/>
      <c r="U93" s="311">
        <f t="shared" si="0"/>
        <v>20</v>
      </c>
      <c r="V93" s="312"/>
      <c r="W93" s="410">
        <f t="shared" si="3"/>
        <v>40</v>
      </c>
      <c r="X93" s="312"/>
    </row>
    <row r="94" spans="2:24" x14ac:dyDescent="0.3">
      <c r="B94" s="283"/>
      <c r="C94" s="306" t="s">
        <v>6</v>
      </c>
      <c r="D94" s="307"/>
      <c r="E94" s="307"/>
      <c r="F94" s="307"/>
      <c r="G94" s="307"/>
      <c r="H94" s="308"/>
      <c r="I94" s="94"/>
      <c r="J94" s="94"/>
      <c r="K94" s="94"/>
      <c r="L94" s="94"/>
      <c r="M94" s="94"/>
      <c r="N94" s="94"/>
      <c r="O94" s="94"/>
      <c r="P94" s="94"/>
      <c r="Q94" s="94"/>
      <c r="R94" s="94"/>
      <c r="S94" s="94"/>
      <c r="T94" s="94"/>
      <c r="U94" s="404"/>
      <c r="V94" s="405"/>
      <c r="W94" s="406"/>
      <c r="X94" s="407"/>
    </row>
    <row r="95" spans="2:24" x14ac:dyDescent="0.3">
      <c r="B95" s="283"/>
      <c r="C95" s="347" t="s">
        <v>23</v>
      </c>
      <c r="D95" s="348"/>
      <c r="E95" s="348"/>
      <c r="F95" s="348"/>
      <c r="G95" s="348"/>
      <c r="H95" s="349"/>
      <c r="I95" s="98">
        <f t="shared" ref="I95" si="5">I81/I84</f>
        <v>1.551145038167939</v>
      </c>
      <c r="J95" s="98">
        <f>J81/J84</f>
        <v>1.4678638941398865</v>
      </c>
      <c r="K95" s="98"/>
      <c r="L95" s="98"/>
      <c r="M95" s="98"/>
      <c r="N95" s="98"/>
      <c r="O95" s="98"/>
      <c r="P95" s="98"/>
      <c r="Q95" s="98"/>
      <c r="R95" s="98"/>
      <c r="S95" s="98"/>
      <c r="T95" s="98"/>
      <c r="U95" s="361" t="s">
        <v>62</v>
      </c>
      <c r="V95" s="362"/>
      <c r="W95" s="408">
        <f>SUM(I95:T95)</f>
        <v>3.0190089323078255</v>
      </c>
      <c r="X95" s="351"/>
    </row>
    <row r="96" spans="2:24" x14ac:dyDescent="0.3">
      <c r="B96" s="283"/>
      <c r="C96" s="270" t="s">
        <v>167</v>
      </c>
      <c r="D96" s="271"/>
      <c r="E96" s="271"/>
      <c r="F96" s="271"/>
      <c r="G96" s="271"/>
      <c r="H96" s="272"/>
      <c r="I96" s="100">
        <f t="shared" ref="I96" si="6">I82/I85</f>
        <v>1.2238805970149254</v>
      </c>
      <c r="J96" s="100">
        <f>J82/J85</f>
        <v>1.0294117647058822</v>
      </c>
      <c r="K96" s="100"/>
      <c r="L96" s="100"/>
      <c r="M96" s="100"/>
      <c r="N96" s="100"/>
      <c r="O96" s="100"/>
      <c r="P96" s="100"/>
      <c r="Q96" s="100"/>
      <c r="R96" s="100"/>
      <c r="S96" s="100"/>
      <c r="T96" s="100"/>
      <c r="U96" s="311" t="s">
        <v>62</v>
      </c>
      <c r="V96" s="312"/>
      <c r="W96" s="408">
        <f>SUM(I96:T96)</f>
        <v>2.2532923617208076</v>
      </c>
      <c r="X96" s="351"/>
    </row>
    <row r="97" spans="2:24" s="231" customFormat="1" x14ac:dyDescent="0.3">
      <c r="B97" s="283"/>
      <c r="C97" s="430" t="s">
        <v>106</v>
      </c>
      <c r="D97" s="431"/>
      <c r="E97" s="431"/>
      <c r="F97" s="431"/>
      <c r="G97" s="431"/>
      <c r="H97" s="432"/>
      <c r="I97" s="230">
        <f t="shared" ref="I97" si="7">I90/I85</f>
        <v>0.88059701492537312</v>
      </c>
      <c r="J97" s="230">
        <f>J90/J85</f>
        <v>0.91176470588235292</v>
      </c>
      <c r="K97" s="230"/>
      <c r="L97" s="230"/>
      <c r="M97" s="230"/>
      <c r="N97" s="230"/>
      <c r="O97" s="230"/>
      <c r="P97" s="230"/>
      <c r="Q97" s="230"/>
      <c r="R97" s="230"/>
      <c r="S97" s="230"/>
      <c r="T97" s="230"/>
      <c r="U97" s="433" t="s">
        <v>62</v>
      </c>
      <c r="V97" s="403"/>
      <c r="W97" s="402">
        <f t="shared" ref="W97:X97" si="8">W90/W85</f>
        <v>0.8910891089108911</v>
      </c>
      <c r="X97" s="403" t="e">
        <f t="shared" si="8"/>
        <v>#DIV/0!</v>
      </c>
    </row>
    <row r="98" spans="2:24" x14ac:dyDescent="0.3">
      <c r="B98" s="283"/>
      <c r="C98" s="291" t="s">
        <v>3</v>
      </c>
      <c r="D98" s="292"/>
      <c r="E98" s="292"/>
      <c r="F98" s="292"/>
      <c r="G98" s="292"/>
      <c r="H98" s="293"/>
      <c r="I98" s="108"/>
      <c r="J98" s="108"/>
      <c r="K98" s="108"/>
      <c r="L98" s="108"/>
      <c r="M98" s="108"/>
      <c r="N98" s="108"/>
      <c r="O98" s="108"/>
      <c r="P98" s="108"/>
      <c r="Q98" s="108"/>
      <c r="R98" s="108"/>
      <c r="S98" s="108"/>
      <c r="T98" s="108"/>
      <c r="U98" s="380"/>
      <c r="V98" s="381"/>
      <c r="W98" s="394"/>
      <c r="X98" s="339"/>
    </row>
    <row r="99" spans="2:24" x14ac:dyDescent="0.3">
      <c r="B99" s="283"/>
      <c r="C99" s="347" t="s">
        <v>23</v>
      </c>
      <c r="D99" s="348"/>
      <c r="E99" s="348"/>
      <c r="F99" s="348"/>
      <c r="G99" s="348"/>
      <c r="H99" s="349"/>
      <c r="I99" s="112">
        <f t="shared" ref="I99" si="9">I92/I84</f>
        <v>0.58702290076335872</v>
      </c>
      <c r="J99" s="112">
        <f>J92/J84</f>
        <v>0.58128544423440454</v>
      </c>
      <c r="K99" s="112"/>
      <c r="L99" s="112"/>
      <c r="M99" s="112"/>
      <c r="N99" s="112"/>
      <c r="O99" s="112"/>
      <c r="P99" s="112"/>
      <c r="Q99" s="112"/>
      <c r="R99" s="112"/>
      <c r="S99" s="112"/>
      <c r="T99" s="112"/>
      <c r="U99" s="361" t="s">
        <v>62</v>
      </c>
      <c r="V99" s="362"/>
      <c r="W99" s="392">
        <f>W92/W84</f>
        <v>0.58445945945945943</v>
      </c>
      <c r="X99" s="393"/>
    </row>
    <row r="100" spans="2:24" ht="15" thickBot="1" x14ac:dyDescent="0.35">
      <c r="B100" s="284"/>
      <c r="C100" s="294" t="s">
        <v>65</v>
      </c>
      <c r="D100" s="295"/>
      <c r="E100" s="295"/>
      <c r="F100" s="295"/>
      <c r="G100" s="295"/>
      <c r="H100" s="296"/>
      <c r="I100" s="116">
        <f t="shared" ref="I100" si="10">I93/I85</f>
        <v>0.41791044776119401</v>
      </c>
      <c r="J100" s="116">
        <f>J93/J85</f>
        <v>0.35294117647058826</v>
      </c>
      <c r="K100" s="116"/>
      <c r="L100" s="116"/>
      <c r="M100" s="116"/>
      <c r="N100" s="116"/>
      <c r="O100" s="116"/>
      <c r="P100" s="116"/>
      <c r="Q100" s="116"/>
      <c r="R100" s="116"/>
      <c r="S100" s="116"/>
      <c r="T100" s="116"/>
      <c r="U100" s="366" t="s">
        <v>62</v>
      </c>
      <c r="V100" s="367"/>
      <c r="W100" s="392">
        <f>W93/W85</f>
        <v>0.39603960396039606</v>
      </c>
      <c r="X100" s="393"/>
    </row>
    <row r="101" spans="2:24" x14ac:dyDescent="0.3">
      <c r="B101" s="436" t="s">
        <v>7</v>
      </c>
      <c r="C101" s="303" t="s">
        <v>15</v>
      </c>
      <c r="D101" s="304"/>
      <c r="E101" s="304"/>
      <c r="F101" s="304"/>
      <c r="G101" s="304"/>
      <c r="H101" s="305"/>
      <c r="I101" s="120">
        <v>181</v>
      </c>
      <c r="J101" s="120">
        <v>217</v>
      </c>
      <c r="K101" s="120"/>
      <c r="L101" s="120"/>
      <c r="M101" s="120"/>
      <c r="N101" s="120"/>
      <c r="O101" s="120"/>
      <c r="P101" s="120"/>
      <c r="Q101" s="120"/>
      <c r="R101" s="120"/>
      <c r="S101" s="120"/>
      <c r="T101" s="120"/>
      <c r="U101" s="400">
        <f t="shared" ref="U101:U163" si="11">AVERAGE(I101:T101)</f>
        <v>199</v>
      </c>
      <c r="V101" s="401"/>
      <c r="W101" s="400" t="s">
        <v>62</v>
      </c>
      <c r="X101" s="401"/>
    </row>
    <row r="102" spans="2:24" x14ac:dyDescent="0.3">
      <c r="B102" s="437"/>
      <c r="C102" s="395" t="s">
        <v>66</v>
      </c>
      <c r="D102" s="396"/>
      <c r="E102" s="396"/>
      <c r="F102" s="396"/>
      <c r="G102" s="396"/>
      <c r="H102" s="397"/>
      <c r="I102" s="124">
        <v>192</v>
      </c>
      <c r="J102" s="124"/>
      <c r="K102" s="124"/>
      <c r="L102" s="124"/>
      <c r="M102" s="124"/>
      <c r="N102" s="124"/>
      <c r="O102" s="124"/>
      <c r="P102" s="124"/>
      <c r="Q102" s="124"/>
      <c r="R102" s="124"/>
      <c r="S102" s="124"/>
      <c r="T102" s="124"/>
      <c r="U102" s="398">
        <f t="shared" si="11"/>
        <v>192</v>
      </c>
      <c r="V102" s="399"/>
      <c r="W102" s="398">
        <f t="shared" ref="W102:W164" si="12">SUM(I102:T102)</f>
        <v>192</v>
      </c>
      <c r="X102" s="399"/>
    </row>
    <row r="103" spans="2:24" x14ac:dyDescent="0.3">
      <c r="B103" s="437"/>
      <c r="C103" s="387" t="s">
        <v>17</v>
      </c>
      <c r="D103" s="388"/>
      <c r="E103" s="388"/>
      <c r="F103" s="388"/>
      <c r="G103" s="388"/>
      <c r="H103" s="389"/>
      <c r="I103" s="128">
        <v>17</v>
      </c>
      <c r="J103" s="128">
        <v>15</v>
      </c>
      <c r="K103" s="128"/>
      <c r="L103" s="128"/>
      <c r="M103" s="128"/>
      <c r="N103" s="128"/>
      <c r="O103" s="128"/>
      <c r="P103" s="128"/>
      <c r="Q103" s="128"/>
      <c r="R103" s="128"/>
      <c r="S103" s="128"/>
      <c r="T103" s="128"/>
      <c r="U103" s="390">
        <f t="shared" si="11"/>
        <v>16</v>
      </c>
      <c r="V103" s="391"/>
      <c r="W103" s="382">
        <f t="shared" si="12"/>
        <v>32</v>
      </c>
      <c r="X103" s="383"/>
    </row>
    <row r="104" spans="2:24" x14ac:dyDescent="0.3">
      <c r="B104" s="437"/>
      <c r="C104" s="438" t="s">
        <v>18</v>
      </c>
      <c r="D104" s="439"/>
      <c r="E104" s="439"/>
      <c r="F104" s="439"/>
      <c r="G104" s="439"/>
      <c r="H104" s="440"/>
      <c r="I104" s="132">
        <f t="shared" ref="I104" si="13">SUM(I105:I106)</f>
        <v>14</v>
      </c>
      <c r="J104" s="132">
        <f>SUM(J105:J106)</f>
        <v>9</v>
      </c>
      <c r="K104" s="132"/>
      <c r="L104" s="132"/>
      <c r="M104" s="132"/>
      <c r="N104" s="132"/>
      <c r="O104" s="132"/>
      <c r="P104" s="132"/>
      <c r="Q104" s="132"/>
      <c r="R104" s="132"/>
      <c r="S104" s="132"/>
      <c r="T104" s="132"/>
      <c r="U104" s="434">
        <f t="shared" si="11"/>
        <v>11.5</v>
      </c>
      <c r="V104" s="435"/>
      <c r="W104" s="309">
        <f t="shared" si="12"/>
        <v>23</v>
      </c>
      <c r="X104" s="310"/>
    </row>
    <row r="105" spans="2:24" x14ac:dyDescent="0.3">
      <c r="B105" s="437"/>
      <c r="C105" s="300" t="s">
        <v>24</v>
      </c>
      <c r="D105" s="301"/>
      <c r="E105" s="301"/>
      <c r="F105" s="301"/>
      <c r="G105" s="301"/>
      <c r="H105" s="302"/>
      <c r="I105" s="136">
        <v>2</v>
      </c>
      <c r="J105" s="136">
        <v>2</v>
      </c>
      <c r="K105" s="136"/>
      <c r="L105" s="136"/>
      <c r="M105" s="136"/>
      <c r="N105" s="136"/>
      <c r="O105" s="136"/>
      <c r="P105" s="136"/>
      <c r="Q105" s="136"/>
      <c r="R105" s="136"/>
      <c r="S105" s="136"/>
      <c r="T105" s="136"/>
      <c r="U105" s="309">
        <f t="shared" si="11"/>
        <v>2</v>
      </c>
      <c r="V105" s="310"/>
      <c r="W105" s="309">
        <f t="shared" si="12"/>
        <v>4</v>
      </c>
      <c r="X105" s="310"/>
    </row>
    <row r="106" spans="2:24" x14ac:dyDescent="0.3">
      <c r="B106" s="437"/>
      <c r="C106" s="363" t="s">
        <v>25</v>
      </c>
      <c r="D106" s="364"/>
      <c r="E106" s="364"/>
      <c r="F106" s="364"/>
      <c r="G106" s="364"/>
      <c r="H106" s="365"/>
      <c r="I106" s="140">
        <v>12</v>
      </c>
      <c r="J106" s="140">
        <v>7</v>
      </c>
      <c r="K106" s="140"/>
      <c r="L106" s="140"/>
      <c r="M106" s="140"/>
      <c r="N106" s="140"/>
      <c r="O106" s="140"/>
      <c r="P106" s="140"/>
      <c r="Q106" s="140"/>
      <c r="R106" s="140"/>
      <c r="S106" s="140"/>
      <c r="T106" s="140"/>
      <c r="U106" s="309">
        <f t="shared" si="11"/>
        <v>9.5</v>
      </c>
      <c r="V106" s="310"/>
      <c r="W106" s="309">
        <f t="shared" si="12"/>
        <v>19</v>
      </c>
      <c r="X106" s="310"/>
    </row>
    <row r="107" spans="2:24" x14ac:dyDescent="0.3">
      <c r="B107" s="437"/>
      <c r="C107" s="384" t="s">
        <v>19</v>
      </c>
      <c r="D107" s="385"/>
      <c r="E107" s="385"/>
      <c r="F107" s="385"/>
      <c r="G107" s="385"/>
      <c r="H107" s="386"/>
      <c r="I107" s="52">
        <f t="shared" ref="I107" si="14">SUM(I108+I142)</f>
        <v>26</v>
      </c>
      <c r="J107" s="52">
        <f t="shared" ref="J107" si="15">SUM(J108+J142)</f>
        <v>25</v>
      </c>
      <c r="K107" s="52"/>
      <c r="L107" s="52"/>
      <c r="M107" s="52"/>
      <c r="N107" s="52"/>
      <c r="O107" s="52"/>
      <c r="P107" s="52"/>
      <c r="Q107" s="52"/>
      <c r="R107" s="52"/>
      <c r="S107" s="52"/>
      <c r="T107" s="52"/>
      <c r="U107" s="309">
        <f t="shared" si="11"/>
        <v>25.5</v>
      </c>
      <c r="V107" s="310"/>
      <c r="W107" s="309">
        <f t="shared" si="12"/>
        <v>51</v>
      </c>
      <c r="X107" s="310"/>
    </row>
    <row r="108" spans="2:24" x14ac:dyDescent="0.3">
      <c r="B108" s="437"/>
      <c r="C108" s="300" t="s">
        <v>24</v>
      </c>
      <c r="D108" s="301"/>
      <c r="E108" s="301"/>
      <c r="F108" s="301"/>
      <c r="G108" s="301"/>
      <c r="H108" s="302"/>
      <c r="I108" s="52">
        <f t="shared" ref="I108" si="16">I109+I130+I141</f>
        <v>19</v>
      </c>
      <c r="J108" s="52">
        <f>J109+J130+J141</f>
        <v>14</v>
      </c>
      <c r="K108" s="52"/>
      <c r="L108" s="52"/>
      <c r="M108" s="52"/>
      <c r="N108" s="52"/>
      <c r="O108" s="52"/>
      <c r="P108" s="52"/>
      <c r="Q108" s="52"/>
      <c r="R108" s="52"/>
      <c r="S108" s="52"/>
      <c r="T108" s="52"/>
      <c r="U108" s="309">
        <f t="shared" si="11"/>
        <v>16.5</v>
      </c>
      <c r="V108" s="310"/>
      <c r="W108" s="309">
        <f t="shared" si="12"/>
        <v>33</v>
      </c>
      <c r="X108" s="310"/>
    </row>
    <row r="109" spans="2:24" x14ac:dyDescent="0.3">
      <c r="B109" s="437"/>
      <c r="C109" s="300" t="s">
        <v>29</v>
      </c>
      <c r="D109" s="301"/>
      <c r="E109" s="301"/>
      <c r="F109" s="301"/>
      <c r="G109" s="301"/>
      <c r="H109" s="302"/>
      <c r="I109" s="52">
        <f t="shared" ref="I109" si="17">SUM(I110:I129)</f>
        <v>6</v>
      </c>
      <c r="J109" s="52">
        <f>SUM(J110:J129)</f>
        <v>7</v>
      </c>
      <c r="K109" s="52"/>
      <c r="L109" s="52"/>
      <c r="M109" s="52"/>
      <c r="N109" s="52"/>
      <c r="O109" s="52"/>
      <c r="P109" s="52"/>
      <c r="Q109" s="52"/>
      <c r="R109" s="52"/>
      <c r="S109" s="52"/>
      <c r="T109" s="52"/>
      <c r="U109" s="309">
        <f t="shared" si="11"/>
        <v>6.5</v>
      </c>
      <c r="V109" s="310"/>
      <c r="W109" s="309">
        <f t="shared" si="12"/>
        <v>13</v>
      </c>
      <c r="X109" s="310"/>
    </row>
    <row r="110" spans="2:24" x14ac:dyDescent="0.3">
      <c r="B110" s="437"/>
      <c r="C110" s="321" t="s">
        <v>67</v>
      </c>
      <c r="D110" s="322"/>
      <c r="E110" s="322"/>
      <c r="F110" s="322"/>
      <c r="G110" s="322"/>
      <c r="H110" s="323"/>
      <c r="I110" s="52">
        <v>2</v>
      </c>
      <c r="J110" s="52"/>
      <c r="K110" s="52"/>
      <c r="L110" s="52"/>
      <c r="M110" s="52"/>
      <c r="N110" s="52"/>
      <c r="O110" s="52"/>
      <c r="P110" s="52"/>
      <c r="Q110" s="52"/>
      <c r="R110" s="52"/>
      <c r="S110" s="52"/>
      <c r="T110" s="52"/>
      <c r="U110" s="309">
        <f t="shared" si="11"/>
        <v>2</v>
      </c>
      <c r="V110" s="310"/>
      <c r="W110" s="309">
        <f t="shared" si="12"/>
        <v>2</v>
      </c>
      <c r="X110" s="310"/>
    </row>
    <row r="111" spans="2:24" x14ac:dyDescent="0.3">
      <c r="B111" s="437"/>
      <c r="C111" s="321" t="s">
        <v>68</v>
      </c>
      <c r="D111" s="322"/>
      <c r="E111" s="322"/>
      <c r="F111" s="322"/>
      <c r="G111" s="322"/>
      <c r="H111" s="323"/>
      <c r="I111" s="52">
        <v>3</v>
      </c>
      <c r="J111" s="52">
        <v>4</v>
      </c>
      <c r="K111" s="52"/>
      <c r="L111" s="52"/>
      <c r="M111" s="52"/>
      <c r="N111" s="52"/>
      <c r="O111" s="52"/>
      <c r="P111" s="52"/>
      <c r="Q111" s="52"/>
      <c r="R111" s="52"/>
      <c r="S111" s="52"/>
      <c r="T111" s="52"/>
      <c r="U111" s="309">
        <f t="shared" si="11"/>
        <v>3.5</v>
      </c>
      <c r="V111" s="310"/>
      <c r="W111" s="309">
        <f t="shared" si="12"/>
        <v>7</v>
      </c>
      <c r="X111" s="310"/>
    </row>
    <row r="112" spans="2:24" x14ac:dyDescent="0.3">
      <c r="B112" s="437"/>
      <c r="C112" s="321" t="s">
        <v>69</v>
      </c>
      <c r="D112" s="322"/>
      <c r="E112" s="322"/>
      <c r="F112" s="322"/>
      <c r="G112" s="322"/>
      <c r="H112" s="323"/>
      <c r="I112" s="52">
        <v>0</v>
      </c>
      <c r="J112" s="52"/>
      <c r="K112" s="52"/>
      <c r="L112" s="52"/>
      <c r="M112" s="52"/>
      <c r="N112" s="52"/>
      <c r="O112" s="52"/>
      <c r="P112" s="52"/>
      <c r="Q112" s="52"/>
      <c r="R112" s="52"/>
      <c r="S112" s="52"/>
      <c r="T112" s="52"/>
      <c r="U112" s="309">
        <f t="shared" si="11"/>
        <v>0</v>
      </c>
      <c r="V112" s="310"/>
      <c r="W112" s="309">
        <f t="shared" si="12"/>
        <v>0</v>
      </c>
      <c r="X112" s="310"/>
    </row>
    <row r="113" spans="2:24" x14ac:dyDescent="0.3">
      <c r="B113" s="437"/>
      <c r="C113" s="321" t="s">
        <v>70</v>
      </c>
      <c r="D113" s="322"/>
      <c r="E113" s="322"/>
      <c r="F113" s="322"/>
      <c r="G113" s="322"/>
      <c r="H113" s="323"/>
      <c r="I113" s="52">
        <v>0</v>
      </c>
      <c r="J113" s="52"/>
      <c r="K113" s="52"/>
      <c r="L113" s="52"/>
      <c r="M113" s="52"/>
      <c r="N113" s="52"/>
      <c r="O113" s="52"/>
      <c r="P113" s="52"/>
      <c r="Q113" s="52"/>
      <c r="R113" s="52"/>
      <c r="S113" s="52"/>
      <c r="T113" s="52"/>
      <c r="U113" s="309">
        <f t="shared" si="11"/>
        <v>0</v>
      </c>
      <c r="V113" s="310"/>
      <c r="W113" s="309">
        <f t="shared" si="12"/>
        <v>0</v>
      </c>
      <c r="X113" s="310"/>
    </row>
    <row r="114" spans="2:24" x14ac:dyDescent="0.3">
      <c r="B114" s="437"/>
      <c r="C114" s="321" t="s">
        <v>71</v>
      </c>
      <c r="D114" s="322"/>
      <c r="E114" s="322"/>
      <c r="F114" s="322"/>
      <c r="G114" s="322"/>
      <c r="H114" s="323"/>
      <c r="I114" s="52">
        <v>1</v>
      </c>
      <c r="J114" s="52"/>
      <c r="K114" s="52"/>
      <c r="L114" s="52"/>
      <c r="M114" s="52"/>
      <c r="N114" s="52"/>
      <c r="O114" s="52"/>
      <c r="P114" s="52"/>
      <c r="Q114" s="52"/>
      <c r="R114" s="52"/>
      <c r="S114" s="52"/>
      <c r="T114" s="52"/>
      <c r="U114" s="309">
        <f t="shared" si="11"/>
        <v>1</v>
      </c>
      <c r="V114" s="310"/>
      <c r="W114" s="309">
        <f t="shared" si="12"/>
        <v>1</v>
      </c>
      <c r="X114" s="310"/>
    </row>
    <row r="115" spans="2:24" x14ac:dyDescent="0.3">
      <c r="B115" s="437"/>
      <c r="C115" s="321" t="s">
        <v>72</v>
      </c>
      <c r="D115" s="322"/>
      <c r="E115" s="322"/>
      <c r="F115" s="322"/>
      <c r="G115" s="322"/>
      <c r="H115" s="323"/>
      <c r="I115" s="52">
        <v>0</v>
      </c>
      <c r="J115" s="52"/>
      <c r="K115" s="52"/>
      <c r="L115" s="52"/>
      <c r="M115" s="52"/>
      <c r="N115" s="52"/>
      <c r="O115" s="52"/>
      <c r="P115" s="52"/>
      <c r="Q115" s="52"/>
      <c r="R115" s="52"/>
      <c r="S115" s="52"/>
      <c r="T115" s="52"/>
      <c r="U115" s="309">
        <f t="shared" si="11"/>
        <v>0</v>
      </c>
      <c r="V115" s="310"/>
      <c r="W115" s="309">
        <f t="shared" si="12"/>
        <v>0</v>
      </c>
      <c r="X115" s="310"/>
    </row>
    <row r="116" spans="2:24" x14ac:dyDescent="0.3">
      <c r="B116" s="437"/>
      <c r="C116" s="321" t="s">
        <v>73</v>
      </c>
      <c r="D116" s="322"/>
      <c r="E116" s="322"/>
      <c r="F116" s="322"/>
      <c r="G116" s="322"/>
      <c r="H116" s="323"/>
      <c r="I116" s="52">
        <v>0</v>
      </c>
      <c r="J116" s="52"/>
      <c r="K116" s="52"/>
      <c r="L116" s="52"/>
      <c r="M116" s="52"/>
      <c r="N116" s="52"/>
      <c r="O116" s="52"/>
      <c r="P116" s="52"/>
      <c r="Q116" s="52"/>
      <c r="R116" s="52"/>
      <c r="S116" s="52"/>
      <c r="T116" s="52"/>
      <c r="U116" s="309">
        <f t="shared" si="11"/>
        <v>0</v>
      </c>
      <c r="V116" s="310"/>
      <c r="W116" s="309">
        <f t="shared" si="12"/>
        <v>0</v>
      </c>
      <c r="X116" s="310"/>
    </row>
    <row r="117" spans="2:24" x14ac:dyDescent="0.3">
      <c r="B117" s="437"/>
      <c r="C117" s="321" t="s">
        <v>86</v>
      </c>
      <c r="D117" s="322"/>
      <c r="E117" s="322"/>
      <c r="F117" s="322"/>
      <c r="G117" s="322"/>
      <c r="H117" s="323"/>
      <c r="I117" s="52">
        <v>0</v>
      </c>
      <c r="J117" s="52">
        <v>1</v>
      </c>
      <c r="K117" s="52"/>
      <c r="L117" s="52"/>
      <c r="M117" s="52"/>
      <c r="N117" s="52"/>
      <c r="O117" s="52"/>
      <c r="P117" s="52"/>
      <c r="Q117" s="52"/>
      <c r="R117" s="52"/>
      <c r="S117" s="52"/>
      <c r="T117" s="52"/>
      <c r="U117" s="309">
        <f t="shared" si="11"/>
        <v>0.5</v>
      </c>
      <c r="V117" s="310"/>
      <c r="W117" s="309">
        <f t="shared" si="12"/>
        <v>1</v>
      </c>
      <c r="X117" s="310"/>
    </row>
    <row r="118" spans="2:24" x14ac:dyDescent="0.3">
      <c r="B118" s="437"/>
      <c r="C118" s="321" t="s">
        <v>74</v>
      </c>
      <c r="D118" s="322"/>
      <c r="E118" s="322"/>
      <c r="F118" s="322"/>
      <c r="G118" s="322"/>
      <c r="H118" s="323"/>
      <c r="I118" s="52">
        <v>0</v>
      </c>
      <c r="J118" s="52"/>
      <c r="K118" s="52"/>
      <c r="L118" s="52"/>
      <c r="M118" s="52"/>
      <c r="N118" s="52"/>
      <c r="O118" s="52"/>
      <c r="P118" s="52"/>
      <c r="Q118" s="52"/>
      <c r="R118" s="52"/>
      <c r="S118" s="52"/>
      <c r="T118" s="52"/>
      <c r="U118" s="309">
        <f t="shared" si="11"/>
        <v>0</v>
      </c>
      <c r="V118" s="310"/>
      <c r="W118" s="309">
        <f t="shared" si="12"/>
        <v>0</v>
      </c>
      <c r="X118" s="310"/>
    </row>
    <row r="119" spans="2:24" x14ac:dyDescent="0.3">
      <c r="B119" s="437"/>
      <c r="C119" s="321" t="s">
        <v>75</v>
      </c>
      <c r="D119" s="322"/>
      <c r="E119" s="322"/>
      <c r="F119" s="322"/>
      <c r="G119" s="322"/>
      <c r="H119" s="323"/>
      <c r="I119" s="52">
        <v>0</v>
      </c>
      <c r="J119" s="52"/>
      <c r="K119" s="52"/>
      <c r="L119" s="52"/>
      <c r="M119" s="52"/>
      <c r="N119" s="52"/>
      <c r="O119" s="52"/>
      <c r="P119" s="52"/>
      <c r="Q119" s="52"/>
      <c r="R119" s="52"/>
      <c r="S119" s="52"/>
      <c r="T119" s="52"/>
      <c r="U119" s="309">
        <f t="shared" si="11"/>
        <v>0</v>
      </c>
      <c r="V119" s="310"/>
      <c r="W119" s="309">
        <f t="shared" si="12"/>
        <v>0</v>
      </c>
      <c r="X119" s="310"/>
    </row>
    <row r="120" spans="2:24" x14ac:dyDescent="0.3">
      <c r="B120" s="437"/>
      <c r="C120" s="321" t="s">
        <v>76</v>
      </c>
      <c r="D120" s="322"/>
      <c r="E120" s="322"/>
      <c r="F120" s="322"/>
      <c r="G120" s="322"/>
      <c r="H120" s="323"/>
      <c r="I120" s="52">
        <v>0</v>
      </c>
      <c r="J120" s="52"/>
      <c r="K120" s="52"/>
      <c r="L120" s="52"/>
      <c r="M120" s="52"/>
      <c r="N120" s="52"/>
      <c r="O120" s="52"/>
      <c r="P120" s="52"/>
      <c r="Q120" s="52"/>
      <c r="R120" s="52"/>
      <c r="S120" s="52"/>
      <c r="T120" s="52"/>
      <c r="U120" s="309">
        <f t="shared" si="11"/>
        <v>0</v>
      </c>
      <c r="V120" s="310"/>
      <c r="W120" s="309">
        <f t="shared" si="12"/>
        <v>0</v>
      </c>
      <c r="X120" s="310"/>
    </row>
    <row r="121" spans="2:24" x14ac:dyDescent="0.3">
      <c r="B121" s="437"/>
      <c r="C121" s="321" t="s">
        <v>77</v>
      </c>
      <c r="D121" s="322"/>
      <c r="E121" s="322"/>
      <c r="F121" s="322"/>
      <c r="G121" s="322"/>
      <c r="H121" s="323"/>
      <c r="I121" s="52">
        <v>0</v>
      </c>
      <c r="J121" s="52"/>
      <c r="K121" s="52"/>
      <c r="L121" s="52"/>
      <c r="M121" s="52"/>
      <c r="N121" s="52"/>
      <c r="O121" s="52"/>
      <c r="P121" s="52"/>
      <c r="Q121" s="52"/>
      <c r="R121" s="52"/>
      <c r="S121" s="52"/>
      <c r="T121" s="52"/>
      <c r="U121" s="309">
        <f t="shared" si="11"/>
        <v>0</v>
      </c>
      <c r="V121" s="310"/>
      <c r="W121" s="309">
        <f t="shared" si="12"/>
        <v>0</v>
      </c>
      <c r="X121" s="310"/>
    </row>
    <row r="122" spans="2:24" x14ac:dyDescent="0.3">
      <c r="B122" s="437"/>
      <c r="C122" s="321" t="s">
        <v>78</v>
      </c>
      <c r="D122" s="322"/>
      <c r="E122" s="322"/>
      <c r="F122" s="322"/>
      <c r="G122" s="322"/>
      <c r="H122" s="323"/>
      <c r="I122" s="52">
        <v>0</v>
      </c>
      <c r="J122" s="52"/>
      <c r="K122" s="52"/>
      <c r="L122" s="52"/>
      <c r="M122" s="52"/>
      <c r="N122" s="52"/>
      <c r="O122" s="52"/>
      <c r="P122" s="52"/>
      <c r="Q122" s="52"/>
      <c r="R122" s="52"/>
      <c r="S122" s="52"/>
      <c r="T122" s="52"/>
      <c r="U122" s="309">
        <f t="shared" si="11"/>
        <v>0</v>
      </c>
      <c r="V122" s="310"/>
      <c r="W122" s="309">
        <f t="shared" si="12"/>
        <v>0</v>
      </c>
      <c r="X122" s="310"/>
    </row>
    <row r="123" spans="2:24" x14ac:dyDescent="0.3">
      <c r="B123" s="437"/>
      <c r="C123" s="321" t="s">
        <v>79</v>
      </c>
      <c r="D123" s="322"/>
      <c r="E123" s="322"/>
      <c r="F123" s="322"/>
      <c r="G123" s="322"/>
      <c r="H123" s="323"/>
      <c r="I123" s="52">
        <v>0</v>
      </c>
      <c r="J123" s="52"/>
      <c r="K123" s="52"/>
      <c r="L123" s="52"/>
      <c r="M123" s="52"/>
      <c r="N123" s="52"/>
      <c r="O123" s="52"/>
      <c r="P123" s="52"/>
      <c r="Q123" s="52"/>
      <c r="R123" s="52"/>
      <c r="S123" s="52"/>
      <c r="T123" s="52"/>
      <c r="U123" s="309">
        <f t="shared" si="11"/>
        <v>0</v>
      </c>
      <c r="V123" s="310"/>
      <c r="W123" s="309">
        <f t="shared" si="12"/>
        <v>0</v>
      </c>
      <c r="X123" s="310"/>
    </row>
    <row r="124" spans="2:24" x14ac:dyDescent="0.3">
      <c r="B124" s="437"/>
      <c r="C124" s="321" t="s">
        <v>80</v>
      </c>
      <c r="D124" s="322"/>
      <c r="E124" s="322"/>
      <c r="F124" s="322"/>
      <c r="G124" s="322"/>
      <c r="H124" s="323"/>
      <c r="I124" s="52">
        <v>0</v>
      </c>
      <c r="J124" s="52"/>
      <c r="K124" s="52"/>
      <c r="L124" s="52"/>
      <c r="M124" s="52"/>
      <c r="N124" s="52"/>
      <c r="O124" s="52"/>
      <c r="P124" s="52"/>
      <c r="Q124" s="52"/>
      <c r="R124" s="52"/>
      <c r="S124" s="52"/>
      <c r="T124" s="52"/>
      <c r="U124" s="309">
        <f t="shared" si="11"/>
        <v>0</v>
      </c>
      <c r="V124" s="310"/>
      <c r="W124" s="309">
        <f t="shared" si="12"/>
        <v>0</v>
      </c>
      <c r="X124" s="310"/>
    </row>
    <row r="125" spans="2:24" x14ac:dyDescent="0.3">
      <c r="B125" s="437"/>
      <c r="C125" s="321" t="s">
        <v>81</v>
      </c>
      <c r="D125" s="322"/>
      <c r="E125" s="322"/>
      <c r="F125" s="322"/>
      <c r="G125" s="322"/>
      <c r="H125" s="323"/>
      <c r="I125" s="52">
        <v>0</v>
      </c>
      <c r="J125" s="52">
        <v>2</v>
      </c>
      <c r="K125" s="52"/>
      <c r="L125" s="52"/>
      <c r="M125" s="52"/>
      <c r="N125" s="52"/>
      <c r="O125" s="52"/>
      <c r="P125" s="52"/>
      <c r="Q125" s="52"/>
      <c r="R125" s="52"/>
      <c r="S125" s="52"/>
      <c r="T125" s="52"/>
      <c r="U125" s="309">
        <f t="shared" si="11"/>
        <v>1</v>
      </c>
      <c r="V125" s="310"/>
      <c r="W125" s="309">
        <f t="shared" si="12"/>
        <v>2</v>
      </c>
      <c r="X125" s="310"/>
    </row>
    <row r="126" spans="2:24" x14ac:dyDescent="0.3">
      <c r="B126" s="437"/>
      <c r="C126" s="321" t="s">
        <v>82</v>
      </c>
      <c r="D126" s="322"/>
      <c r="E126" s="322"/>
      <c r="F126" s="322"/>
      <c r="G126" s="322"/>
      <c r="H126" s="323"/>
      <c r="I126" s="52">
        <v>0</v>
      </c>
      <c r="J126" s="52"/>
      <c r="K126" s="52"/>
      <c r="L126" s="52"/>
      <c r="M126" s="52"/>
      <c r="N126" s="52"/>
      <c r="O126" s="52"/>
      <c r="P126" s="52"/>
      <c r="Q126" s="52"/>
      <c r="R126" s="52"/>
      <c r="S126" s="52"/>
      <c r="T126" s="52"/>
      <c r="U126" s="309">
        <f t="shared" si="11"/>
        <v>0</v>
      </c>
      <c r="V126" s="310"/>
      <c r="W126" s="309">
        <f t="shared" si="12"/>
        <v>0</v>
      </c>
      <c r="X126" s="310"/>
    </row>
    <row r="127" spans="2:24" x14ac:dyDescent="0.3">
      <c r="B127" s="437"/>
      <c r="C127" s="321" t="s">
        <v>83</v>
      </c>
      <c r="D127" s="322"/>
      <c r="E127" s="322"/>
      <c r="F127" s="322"/>
      <c r="G127" s="322"/>
      <c r="H127" s="323"/>
      <c r="I127" s="52">
        <v>0</v>
      </c>
      <c r="J127" s="52"/>
      <c r="K127" s="52"/>
      <c r="L127" s="52"/>
      <c r="M127" s="52"/>
      <c r="N127" s="52"/>
      <c r="O127" s="52"/>
      <c r="P127" s="52"/>
      <c r="Q127" s="52"/>
      <c r="R127" s="52"/>
      <c r="S127" s="52"/>
      <c r="T127" s="52"/>
      <c r="U127" s="309">
        <f t="shared" si="11"/>
        <v>0</v>
      </c>
      <c r="V127" s="310"/>
      <c r="W127" s="309">
        <f t="shared" si="12"/>
        <v>0</v>
      </c>
      <c r="X127" s="310"/>
    </row>
    <row r="128" spans="2:24" x14ac:dyDescent="0.3">
      <c r="B128" s="437"/>
      <c r="C128" s="321" t="s">
        <v>84</v>
      </c>
      <c r="D128" s="322"/>
      <c r="E128" s="322"/>
      <c r="F128" s="322"/>
      <c r="G128" s="322"/>
      <c r="H128" s="323"/>
      <c r="I128" s="52">
        <v>0</v>
      </c>
      <c r="J128" s="52"/>
      <c r="K128" s="52"/>
      <c r="L128" s="52"/>
      <c r="M128" s="52"/>
      <c r="N128" s="52"/>
      <c r="O128" s="52"/>
      <c r="P128" s="52"/>
      <c r="Q128" s="52"/>
      <c r="R128" s="52"/>
      <c r="S128" s="52"/>
      <c r="T128" s="52"/>
      <c r="U128" s="309">
        <f t="shared" si="11"/>
        <v>0</v>
      </c>
      <c r="V128" s="310"/>
      <c r="W128" s="309">
        <f t="shared" si="12"/>
        <v>0</v>
      </c>
      <c r="X128" s="310"/>
    </row>
    <row r="129" spans="2:24" x14ac:dyDescent="0.3">
      <c r="B129" s="437"/>
      <c r="C129" s="324" t="s">
        <v>85</v>
      </c>
      <c r="D129" s="325"/>
      <c r="E129" s="325"/>
      <c r="F129" s="325"/>
      <c r="G129" s="325"/>
      <c r="H129" s="326"/>
      <c r="I129" s="243">
        <v>0</v>
      </c>
      <c r="J129" s="128"/>
      <c r="K129" s="128"/>
      <c r="L129" s="128"/>
      <c r="M129" s="128"/>
      <c r="N129" s="128"/>
      <c r="O129" s="128"/>
      <c r="P129" s="128"/>
      <c r="Q129" s="128"/>
      <c r="R129" s="128"/>
      <c r="S129" s="128"/>
      <c r="T129" s="128"/>
      <c r="U129" s="314">
        <f t="shared" si="11"/>
        <v>0</v>
      </c>
      <c r="V129" s="315"/>
      <c r="W129" s="314">
        <f t="shared" si="12"/>
        <v>0</v>
      </c>
      <c r="X129" s="315"/>
    </row>
    <row r="130" spans="2:24" x14ac:dyDescent="0.3">
      <c r="B130" s="437"/>
      <c r="C130" s="300" t="s">
        <v>30</v>
      </c>
      <c r="D130" s="301"/>
      <c r="E130" s="301"/>
      <c r="F130" s="301"/>
      <c r="G130" s="301"/>
      <c r="H130" s="302"/>
      <c r="I130" s="136">
        <f t="shared" ref="I130" si="18">SUM(I131:I140)</f>
        <v>2</v>
      </c>
      <c r="J130" s="136">
        <f>SUM(J131:J140)</f>
        <v>2</v>
      </c>
      <c r="K130" s="136"/>
      <c r="L130" s="136"/>
      <c r="M130" s="136"/>
      <c r="N130" s="136"/>
      <c r="O130" s="136"/>
      <c r="P130" s="136"/>
      <c r="Q130" s="136"/>
      <c r="R130" s="136"/>
      <c r="S130" s="136"/>
      <c r="T130" s="136"/>
      <c r="U130" s="309">
        <f t="shared" si="11"/>
        <v>2</v>
      </c>
      <c r="V130" s="310"/>
      <c r="W130" s="309">
        <f t="shared" si="12"/>
        <v>4</v>
      </c>
      <c r="X130" s="310"/>
    </row>
    <row r="131" spans="2:24" x14ac:dyDescent="0.3">
      <c r="B131" s="437"/>
      <c r="C131" s="321" t="s">
        <v>87</v>
      </c>
      <c r="D131" s="322"/>
      <c r="E131" s="322"/>
      <c r="F131" s="322"/>
      <c r="G131" s="322"/>
      <c r="H131" s="323"/>
      <c r="I131" s="52">
        <v>0</v>
      </c>
      <c r="J131" s="136"/>
      <c r="K131" s="136"/>
      <c r="L131" s="136"/>
      <c r="M131" s="136"/>
      <c r="N131" s="136"/>
      <c r="O131" s="136"/>
      <c r="P131" s="136"/>
      <c r="Q131" s="136"/>
      <c r="R131" s="136"/>
      <c r="S131" s="136"/>
      <c r="T131" s="136"/>
      <c r="U131" s="309">
        <f t="shared" si="11"/>
        <v>0</v>
      </c>
      <c r="V131" s="310"/>
      <c r="W131" s="309">
        <f t="shared" si="12"/>
        <v>0</v>
      </c>
      <c r="X131" s="310"/>
    </row>
    <row r="132" spans="2:24" x14ac:dyDescent="0.3">
      <c r="B132" s="437"/>
      <c r="C132" s="333" t="s">
        <v>31</v>
      </c>
      <c r="D132" s="334"/>
      <c r="E132" s="334"/>
      <c r="F132" s="334"/>
      <c r="G132" s="334"/>
      <c r="H132" s="335"/>
      <c r="I132" s="52">
        <v>0</v>
      </c>
      <c r="J132" s="136"/>
      <c r="K132" s="136"/>
      <c r="L132" s="136"/>
      <c r="M132" s="136"/>
      <c r="N132" s="136"/>
      <c r="O132" s="136"/>
      <c r="P132" s="136"/>
      <c r="Q132" s="136"/>
      <c r="R132" s="136"/>
      <c r="S132" s="136"/>
      <c r="T132" s="136"/>
      <c r="U132" s="309">
        <f t="shared" si="11"/>
        <v>0</v>
      </c>
      <c r="V132" s="310"/>
      <c r="W132" s="309">
        <f t="shared" si="12"/>
        <v>0</v>
      </c>
      <c r="X132" s="310"/>
    </row>
    <row r="133" spans="2:24" x14ac:dyDescent="0.3">
      <c r="B133" s="437"/>
      <c r="C133" s="333" t="s">
        <v>32</v>
      </c>
      <c r="D133" s="334"/>
      <c r="E133" s="334"/>
      <c r="F133" s="334"/>
      <c r="G133" s="334"/>
      <c r="H133" s="335"/>
      <c r="I133" s="52">
        <v>0</v>
      </c>
      <c r="J133" s="136"/>
      <c r="K133" s="136"/>
      <c r="L133" s="136"/>
      <c r="M133" s="136"/>
      <c r="N133" s="136"/>
      <c r="O133" s="136"/>
      <c r="P133" s="136"/>
      <c r="Q133" s="136"/>
      <c r="R133" s="136"/>
      <c r="S133" s="136"/>
      <c r="T133" s="136"/>
      <c r="U133" s="309">
        <f t="shared" si="11"/>
        <v>0</v>
      </c>
      <c r="V133" s="310"/>
      <c r="W133" s="309">
        <f t="shared" si="12"/>
        <v>0</v>
      </c>
      <c r="X133" s="310"/>
    </row>
    <row r="134" spans="2:24" x14ac:dyDescent="0.3">
      <c r="B134" s="437"/>
      <c r="C134" s="321" t="s">
        <v>110</v>
      </c>
      <c r="D134" s="322"/>
      <c r="E134" s="322"/>
      <c r="F134" s="322"/>
      <c r="G134" s="322"/>
      <c r="H134" s="323"/>
      <c r="I134" s="136">
        <v>2</v>
      </c>
      <c r="J134" s="136">
        <v>1</v>
      </c>
      <c r="K134" s="136"/>
      <c r="L134" s="136"/>
      <c r="M134" s="136"/>
      <c r="N134" s="136"/>
      <c r="O134" s="136"/>
      <c r="P134" s="136"/>
      <c r="Q134" s="136"/>
      <c r="R134" s="136"/>
      <c r="S134" s="136"/>
      <c r="T134" s="136"/>
      <c r="U134" s="309">
        <f t="shared" si="11"/>
        <v>1.5</v>
      </c>
      <c r="V134" s="310"/>
      <c r="W134" s="309">
        <f t="shared" si="12"/>
        <v>3</v>
      </c>
      <c r="X134" s="310"/>
    </row>
    <row r="135" spans="2:24" x14ac:dyDescent="0.3">
      <c r="B135" s="437"/>
      <c r="C135" s="321" t="s">
        <v>111</v>
      </c>
      <c r="D135" s="322"/>
      <c r="E135" s="322"/>
      <c r="F135" s="322"/>
      <c r="G135" s="322"/>
      <c r="H135" s="323"/>
      <c r="I135" s="52">
        <v>0</v>
      </c>
      <c r="J135" s="136"/>
      <c r="K135" s="136"/>
      <c r="L135" s="136"/>
      <c r="M135" s="136"/>
      <c r="N135" s="136"/>
      <c r="O135" s="136"/>
      <c r="P135" s="136"/>
      <c r="Q135" s="136"/>
      <c r="R135" s="136"/>
      <c r="S135" s="136"/>
      <c r="T135" s="136"/>
      <c r="U135" s="309">
        <f t="shared" si="11"/>
        <v>0</v>
      </c>
      <c r="V135" s="310"/>
      <c r="W135" s="309">
        <f t="shared" si="12"/>
        <v>0</v>
      </c>
      <c r="X135" s="310"/>
    </row>
    <row r="136" spans="2:24" x14ac:dyDescent="0.3">
      <c r="B136" s="437"/>
      <c r="C136" s="321" t="s">
        <v>112</v>
      </c>
      <c r="D136" s="322"/>
      <c r="E136" s="322"/>
      <c r="F136" s="322"/>
      <c r="G136" s="322"/>
      <c r="H136" s="323"/>
      <c r="I136" s="52">
        <v>0</v>
      </c>
      <c r="J136" s="136">
        <v>1</v>
      </c>
      <c r="K136" s="136"/>
      <c r="L136" s="136"/>
      <c r="M136" s="136"/>
      <c r="N136" s="136"/>
      <c r="O136" s="136"/>
      <c r="P136" s="136"/>
      <c r="Q136" s="136"/>
      <c r="R136" s="136"/>
      <c r="S136" s="136"/>
      <c r="T136" s="136"/>
      <c r="U136" s="309">
        <f t="shared" si="11"/>
        <v>0.5</v>
      </c>
      <c r="V136" s="310"/>
      <c r="W136" s="309">
        <f t="shared" si="12"/>
        <v>1</v>
      </c>
      <c r="X136" s="310"/>
    </row>
    <row r="137" spans="2:24" x14ac:dyDescent="0.3">
      <c r="B137" s="437"/>
      <c r="C137" s="321" t="s">
        <v>113</v>
      </c>
      <c r="D137" s="322"/>
      <c r="E137" s="322"/>
      <c r="F137" s="322"/>
      <c r="G137" s="322"/>
      <c r="H137" s="323"/>
      <c r="I137" s="52">
        <v>0</v>
      </c>
      <c r="J137" s="136"/>
      <c r="K137" s="136"/>
      <c r="L137" s="136"/>
      <c r="M137" s="136"/>
      <c r="N137" s="136"/>
      <c r="O137" s="136"/>
      <c r="P137" s="136"/>
      <c r="Q137" s="136"/>
      <c r="R137" s="136"/>
      <c r="S137" s="136"/>
      <c r="T137" s="136"/>
      <c r="U137" s="309">
        <f t="shared" si="11"/>
        <v>0</v>
      </c>
      <c r="V137" s="310"/>
      <c r="W137" s="309">
        <f t="shared" si="12"/>
        <v>0</v>
      </c>
      <c r="X137" s="310"/>
    </row>
    <row r="138" spans="2:24" x14ac:dyDescent="0.3">
      <c r="B138" s="437"/>
      <c r="C138" s="321" t="s">
        <v>114</v>
      </c>
      <c r="D138" s="322"/>
      <c r="E138" s="322"/>
      <c r="F138" s="322"/>
      <c r="G138" s="322"/>
      <c r="H138" s="323"/>
      <c r="I138" s="52">
        <v>0</v>
      </c>
      <c r="J138" s="136"/>
      <c r="K138" s="136"/>
      <c r="L138" s="136"/>
      <c r="M138" s="136"/>
      <c r="N138" s="136"/>
      <c r="O138" s="136"/>
      <c r="P138" s="136"/>
      <c r="Q138" s="136"/>
      <c r="R138" s="136"/>
      <c r="S138" s="136"/>
      <c r="T138" s="136"/>
      <c r="U138" s="309">
        <f t="shared" si="11"/>
        <v>0</v>
      </c>
      <c r="V138" s="310"/>
      <c r="W138" s="309">
        <f t="shared" si="12"/>
        <v>0</v>
      </c>
      <c r="X138" s="310"/>
    </row>
    <row r="139" spans="2:24" x14ac:dyDescent="0.3">
      <c r="B139" s="437"/>
      <c r="C139" s="321" t="s">
        <v>115</v>
      </c>
      <c r="D139" s="322"/>
      <c r="E139" s="322"/>
      <c r="F139" s="322"/>
      <c r="G139" s="322"/>
      <c r="H139" s="323"/>
      <c r="I139" s="52">
        <v>0</v>
      </c>
      <c r="J139" s="136"/>
      <c r="K139" s="136"/>
      <c r="L139" s="136"/>
      <c r="M139" s="136"/>
      <c r="N139" s="136"/>
      <c r="O139" s="136"/>
      <c r="P139" s="136"/>
      <c r="Q139" s="136"/>
      <c r="R139" s="136"/>
      <c r="S139" s="136"/>
      <c r="T139" s="136"/>
      <c r="U139" s="309">
        <f t="shared" si="11"/>
        <v>0</v>
      </c>
      <c r="V139" s="310"/>
      <c r="W139" s="309">
        <f t="shared" si="12"/>
        <v>0</v>
      </c>
      <c r="X139" s="310"/>
    </row>
    <row r="140" spans="2:24" x14ac:dyDescent="0.3">
      <c r="B140" s="437"/>
      <c r="C140" s="324" t="s">
        <v>88</v>
      </c>
      <c r="D140" s="325"/>
      <c r="E140" s="325"/>
      <c r="F140" s="325"/>
      <c r="G140" s="325"/>
      <c r="H140" s="326"/>
      <c r="I140" s="243">
        <v>0</v>
      </c>
      <c r="J140" s="136"/>
      <c r="K140" s="140"/>
      <c r="L140" s="140"/>
      <c r="M140" s="140"/>
      <c r="N140" s="140"/>
      <c r="O140" s="140"/>
      <c r="P140" s="140"/>
      <c r="Q140" s="140"/>
      <c r="R140" s="140"/>
      <c r="S140" s="140"/>
      <c r="T140" s="140"/>
      <c r="U140" s="314">
        <f t="shared" si="11"/>
        <v>0</v>
      </c>
      <c r="V140" s="315"/>
      <c r="W140" s="314">
        <f t="shared" si="12"/>
        <v>0</v>
      </c>
      <c r="X140" s="315"/>
    </row>
    <row r="141" spans="2:24" x14ac:dyDescent="0.3">
      <c r="B141" s="437"/>
      <c r="C141" s="300" t="s">
        <v>34</v>
      </c>
      <c r="D141" s="301"/>
      <c r="E141" s="301"/>
      <c r="F141" s="301"/>
      <c r="G141" s="301"/>
      <c r="H141" s="302"/>
      <c r="I141" s="136">
        <v>11</v>
      </c>
      <c r="J141" s="251">
        <v>5</v>
      </c>
      <c r="K141" s="136"/>
      <c r="L141" s="136"/>
      <c r="M141" s="136"/>
      <c r="N141" s="136"/>
      <c r="O141" s="136"/>
      <c r="P141" s="136"/>
      <c r="Q141" s="136"/>
      <c r="R141" s="136"/>
      <c r="S141" s="136"/>
      <c r="T141" s="136"/>
      <c r="U141" s="309">
        <f t="shared" si="11"/>
        <v>8</v>
      </c>
      <c r="V141" s="310"/>
      <c r="W141" s="309">
        <f t="shared" si="12"/>
        <v>16</v>
      </c>
      <c r="X141" s="310"/>
    </row>
    <row r="142" spans="2:24" x14ac:dyDescent="0.3">
      <c r="B142" s="437"/>
      <c r="C142" s="300" t="s">
        <v>25</v>
      </c>
      <c r="D142" s="301"/>
      <c r="E142" s="301"/>
      <c r="F142" s="301"/>
      <c r="G142" s="301"/>
      <c r="H142" s="302"/>
      <c r="I142" s="52">
        <f t="shared" ref="I142" si="19">I143+I164+I172</f>
        <v>7</v>
      </c>
      <c r="J142" s="52">
        <f>J143+J164+J172</f>
        <v>11</v>
      </c>
      <c r="K142" s="52"/>
      <c r="L142" s="52"/>
      <c r="M142" s="52"/>
      <c r="N142" s="52"/>
      <c r="O142" s="52"/>
      <c r="P142" s="52"/>
      <c r="Q142" s="52"/>
      <c r="R142" s="52"/>
      <c r="S142" s="52"/>
      <c r="T142" s="52"/>
      <c r="U142" s="309">
        <f t="shared" si="11"/>
        <v>9</v>
      </c>
      <c r="V142" s="310"/>
      <c r="W142" s="309">
        <f t="shared" si="12"/>
        <v>18</v>
      </c>
      <c r="X142" s="310"/>
    </row>
    <row r="143" spans="2:24" x14ac:dyDescent="0.3">
      <c r="B143" s="437"/>
      <c r="C143" s="300" t="s">
        <v>29</v>
      </c>
      <c r="D143" s="301"/>
      <c r="E143" s="301"/>
      <c r="F143" s="301"/>
      <c r="G143" s="301"/>
      <c r="H143" s="302"/>
      <c r="I143" s="52">
        <f t="shared" ref="I143" si="20">SUM(I144:I163)</f>
        <v>5</v>
      </c>
      <c r="J143" s="52">
        <f>SUM(J144:J163)</f>
        <v>6</v>
      </c>
      <c r="K143" s="52"/>
      <c r="L143" s="52"/>
      <c r="M143" s="52"/>
      <c r="N143" s="52"/>
      <c r="O143" s="52"/>
      <c r="P143" s="52"/>
      <c r="Q143" s="52"/>
      <c r="R143" s="52"/>
      <c r="S143" s="52"/>
      <c r="T143" s="52"/>
      <c r="U143" s="309">
        <f t="shared" si="11"/>
        <v>5.5</v>
      </c>
      <c r="V143" s="310"/>
      <c r="W143" s="309">
        <f t="shared" si="12"/>
        <v>11</v>
      </c>
      <c r="X143" s="310"/>
    </row>
    <row r="144" spans="2:24" x14ac:dyDescent="0.3">
      <c r="B144" s="437"/>
      <c r="C144" s="321" t="s">
        <v>67</v>
      </c>
      <c r="D144" s="322"/>
      <c r="E144" s="322"/>
      <c r="F144" s="322"/>
      <c r="G144" s="322"/>
      <c r="H144" s="323"/>
      <c r="I144" s="52">
        <v>2</v>
      </c>
      <c r="J144" s="52"/>
      <c r="K144" s="52"/>
      <c r="L144" s="52"/>
      <c r="M144" s="52"/>
      <c r="N144" s="52"/>
      <c r="O144" s="52"/>
      <c r="P144" s="52"/>
      <c r="Q144" s="52"/>
      <c r="R144" s="52"/>
      <c r="S144" s="52"/>
      <c r="T144" s="52"/>
      <c r="U144" s="309">
        <f t="shared" si="11"/>
        <v>2</v>
      </c>
      <c r="V144" s="310"/>
      <c r="W144" s="309">
        <f t="shared" si="12"/>
        <v>2</v>
      </c>
      <c r="X144" s="310"/>
    </row>
    <row r="145" spans="2:24" x14ac:dyDescent="0.3">
      <c r="B145" s="437"/>
      <c r="C145" s="321" t="s">
        <v>68</v>
      </c>
      <c r="D145" s="322"/>
      <c r="E145" s="322"/>
      <c r="F145" s="322"/>
      <c r="G145" s="322"/>
      <c r="H145" s="323"/>
      <c r="I145" s="52">
        <v>2</v>
      </c>
      <c r="J145" s="52">
        <v>2</v>
      </c>
      <c r="K145" s="52"/>
      <c r="L145" s="52"/>
      <c r="M145" s="52"/>
      <c r="N145" s="52"/>
      <c r="O145" s="52"/>
      <c r="P145" s="52"/>
      <c r="Q145" s="52"/>
      <c r="R145" s="52"/>
      <c r="S145" s="52"/>
      <c r="T145" s="52"/>
      <c r="U145" s="309">
        <f t="shared" si="11"/>
        <v>2</v>
      </c>
      <c r="V145" s="310"/>
      <c r="W145" s="309">
        <f t="shared" si="12"/>
        <v>4</v>
      </c>
      <c r="X145" s="310"/>
    </row>
    <row r="146" spans="2:24" x14ac:dyDescent="0.3">
      <c r="B146" s="437"/>
      <c r="C146" s="321" t="s">
        <v>89</v>
      </c>
      <c r="D146" s="322"/>
      <c r="E146" s="322"/>
      <c r="F146" s="322"/>
      <c r="G146" s="322"/>
      <c r="H146" s="323"/>
      <c r="I146" s="52">
        <v>0</v>
      </c>
      <c r="J146" s="136"/>
      <c r="K146" s="52"/>
      <c r="L146" s="52"/>
      <c r="M146" s="52"/>
      <c r="N146" s="52"/>
      <c r="O146" s="52"/>
      <c r="P146" s="52"/>
      <c r="Q146" s="52"/>
      <c r="R146" s="52"/>
      <c r="S146" s="52"/>
      <c r="T146" s="52"/>
      <c r="U146" s="309">
        <f t="shared" si="11"/>
        <v>0</v>
      </c>
      <c r="V146" s="310"/>
      <c r="W146" s="309">
        <f t="shared" si="12"/>
        <v>0</v>
      </c>
      <c r="X146" s="310"/>
    </row>
    <row r="147" spans="2:24" x14ac:dyDescent="0.3">
      <c r="B147" s="437"/>
      <c r="C147" s="321" t="s">
        <v>85</v>
      </c>
      <c r="D147" s="322"/>
      <c r="E147" s="322"/>
      <c r="F147" s="322"/>
      <c r="G147" s="322"/>
      <c r="H147" s="323"/>
      <c r="I147" s="52">
        <v>0</v>
      </c>
      <c r="J147" s="52"/>
      <c r="K147" s="52"/>
      <c r="L147" s="52"/>
      <c r="M147" s="52"/>
      <c r="N147" s="52"/>
      <c r="O147" s="52"/>
      <c r="P147" s="52"/>
      <c r="Q147" s="52"/>
      <c r="R147" s="52"/>
      <c r="S147" s="52"/>
      <c r="T147" s="52"/>
      <c r="U147" s="309">
        <f t="shared" si="11"/>
        <v>0</v>
      </c>
      <c r="V147" s="310"/>
      <c r="W147" s="309">
        <f t="shared" si="12"/>
        <v>0</v>
      </c>
      <c r="X147" s="310"/>
    </row>
    <row r="148" spans="2:24" x14ac:dyDescent="0.3">
      <c r="B148" s="437"/>
      <c r="C148" s="321" t="s">
        <v>90</v>
      </c>
      <c r="D148" s="322"/>
      <c r="E148" s="322"/>
      <c r="F148" s="322"/>
      <c r="G148" s="322"/>
      <c r="H148" s="323"/>
      <c r="I148" s="52">
        <v>1</v>
      </c>
      <c r="J148" s="52"/>
      <c r="K148" s="52"/>
      <c r="L148" s="52"/>
      <c r="M148" s="52"/>
      <c r="N148" s="52"/>
      <c r="O148" s="52"/>
      <c r="P148" s="52"/>
      <c r="Q148" s="52"/>
      <c r="R148" s="52"/>
      <c r="S148" s="52"/>
      <c r="T148" s="52"/>
      <c r="U148" s="309">
        <f t="shared" si="11"/>
        <v>1</v>
      </c>
      <c r="V148" s="310"/>
      <c r="W148" s="309">
        <f t="shared" si="12"/>
        <v>1</v>
      </c>
      <c r="X148" s="310"/>
    </row>
    <row r="149" spans="2:24" x14ac:dyDescent="0.3">
      <c r="B149" s="437"/>
      <c r="C149" s="321" t="s">
        <v>91</v>
      </c>
      <c r="D149" s="322"/>
      <c r="E149" s="322"/>
      <c r="F149" s="322"/>
      <c r="G149" s="322"/>
      <c r="H149" s="323"/>
      <c r="I149" s="52">
        <v>0</v>
      </c>
      <c r="J149" s="52"/>
      <c r="K149" s="52"/>
      <c r="L149" s="52"/>
      <c r="M149" s="52"/>
      <c r="N149" s="52"/>
      <c r="O149" s="52"/>
      <c r="P149" s="52"/>
      <c r="Q149" s="52"/>
      <c r="R149" s="52"/>
      <c r="S149" s="52"/>
      <c r="T149" s="52"/>
      <c r="U149" s="309">
        <f t="shared" si="11"/>
        <v>0</v>
      </c>
      <c r="V149" s="310"/>
      <c r="W149" s="309">
        <f t="shared" si="12"/>
        <v>0</v>
      </c>
      <c r="X149" s="310"/>
    </row>
    <row r="150" spans="2:24" x14ac:dyDescent="0.3">
      <c r="B150" s="437"/>
      <c r="C150" s="321" t="s">
        <v>92</v>
      </c>
      <c r="D150" s="322"/>
      <c r="E150" s="322"/>
      <c r="F150" s="322"/>
      <c r="G150" s="322"/>
      <c r="H150" s="323"/>
      <c r="I150" s="52">
        <v>0</v>
      </c>
      <c r="J150" s="136"/>
      <c r="K150" s="52"/>
      <c r="L150" s="52"/>
      <c r="M150" s="52"/>
      <c r="N150" s="52"/>
      <c r="O150" s="52"/>
      <c r="P150" s="52"/>
      <c r="Q150" s="52"/>
      <c r="R150" s="52"/>
      <c r="S150" s="52"/>
      <c r="T150" s="52"/>
      <c r="U150" s="309">
        <f t="shared" si="11"/>
        <v>0</v>
      </c>
      <c r="V150" s="310"/>
      <c r="W150" s="309">
        <f t="shared" si="12"/>
        <v>0</v>
      </c>
      <c r="X150" s="310"/>
    </row>
    <row r="151" spans="2:24" x14ac:dyDescent="0.3">
      <c r="B151" s="437"/>
      <c r="C151" s="321" t="s">
        <v>93</v>
      </c>
      <c r="D151" s="322"/>
      <c r="E151" s="322"/>
      <c r="F151" s="322"/>
      <c r="G151" s="322"/>
      <c r="H151" s="323"/>
      <c r="I151" s="52">
        <v>0</v>
      </c>
      <c r="J151" s="136"/>
      <c r="K151" s="52"/>
      <c r="L151" s="52"/>
      <c r="M151" s="52"/>
      <c r="N151" s="52"/>
      <c r="O151" s="52"/>
      <c r="P151" s="52"/>
      <c r="Q151" s="52"/>
      <c r="R151" s="52"/>
      <c r="S151" s="52"/>
      <c r="T151" s="52"/>
      <c r="U151" s="309">
        <f t="shared" si="11"/>
        <v>0</v>
      </c>
      <c r="V151" s="310"/>
      <c r="W151" s="309">
        <f t="shared" si="12"/>
        <v>0</v>
      </c>
      <c r="X151" s="310"/>
    </row>
    <row r="152" spans="2:24" x14ac:dyDescent="0.3">
      <c r="B152" s="437"/>
      <c r="C152" s="321" t="s">
        <v>94</v>
      </c>
      <c r="D152" s="322"/>
      <c r="E152" s="322"/>
      <c r="F152" s="322"/>
      <c r="G152" s="322"/>
      <c r="H152" s="323"/>
      <c r="I152" s="52">
        <v>0</v>
      </c>
      <c r="J152" s="136">
        <v>2</v>
      </c>
      <c r="K152" s="52"/>
      <c r="L152" s="52"/>
      <c r="M152" s="52"/>
      <c r="N152" s="52"/>
      <c r="O152" s="52"/>
      <c r="P152" s="52"/>
      <c r="Q152" s="52"/>
      <c r="R152" s="52"/>
      <c r="S152" s="52"/>
      <c r="T152" s="52"/>
      <c r="U152" s="309">
        <f t="shared" si="11"/>
        <v>1</v>
      </c>
      <c r="V152" s="310"/>
      <c r="W152" s="309">
        <f t="shared" si="12"/>
        <v>2</v>
      </c>
      <c r="X152" s="310"/>
    </row>
    <row r="153" spans="2:24" x14ac:dyDescent="0.3">
      <c r="B153" s="437"/>
      <c r="C153" s="321" t="s">
        <v>79</v>
      </c>
      <c r="D153" s="322"/>
      <c r="E153" s="322"/>
      <c r="F153" s="322"/>
      <c r="G153" s="322"/>
      <c r="H153" s="323"/>
      <c r="I153" s="52">
        <v>0</v>
      </c>
      <c r="J153" s="136"/>
      <c r="K153" s="52"/>
      <c r="L153" s="52"/>
      <c r="M153" s="52"/>
      <c r="N153" s="52"/>
      <c r="O153" s="52"/>
      <c r="P153" s="52"/>
      <c r="Q153" s="52"/>
      <c r="R153" s="52"/>
      <c r="S153" s="52"/>
      <c r="T153" s="52"/>
      <c r="U153" s="309">
        <f t="shared" si="11"/>
        <v>0</v>
      </c>
      <c r="V153" s="310"/>
      <c r="W153" s="309">
        <f t="shared" si="12"/>
        <v>0</v>
      </c>
      <c r="X153" s="310"/>
    </row>
    <row r="154" spans="2:24" x14ac:dyDescent="0.3">
      <c r="B154" s="437"/>
      <c r="C154" s="321" t="s">
        <v>80</v>
      </c>
      <c r="D154" s="322"/>
      <c r="E154" s="322"/>
      <c r="F154" s="322"/>
      <c r="G154" s="322"/>
      <c r="H154" s="323"/>
      <c r="I154" s="52">
        <v>0</v>
      </c>
      <c r="J154" s="136">
        <v>1</v>
      </c>
      <c r="K154" s="52"/>
      <c r="L154" s="52"/>
      <c r="M154" s="52"/>
      <c r="N154" s="52"/>
      <c r="O154" s="52"/>
      <c r="P154" s="52"/>
      <c r="Q154" s="52"/>
      <c r="R154" s="52"/>
      <c r="S154" s="52"/>
      <c r="T154" s="52"/>
      <c r="U154" s="309">
        <f t="shared" si="11"/>
        <v>0.5</v>
      </c>
      <c r="V154" s="310"/>
      <c r="W154" s="309">
        <f t="shared" si="12"/>
        <v>1</v>
      </c>
      <c r="X154" s="310"/>
    </row>
    <row r="155" spans="2:24" x14ac:dyDescent="0.3">
      <c r="B155" s="437"/>
      <c r="C155" s="321" t="s">
        <v>81</v>
      </c>
      <c r="D155" s="322"/>
      <c r="E155" s="322"/>
      <c r="F155" s="322"/>
      <c r="G155" s="322"/>
      <c r="H155" s="323"/>
      <c r="I155" s="52">
        <v>0</v>
      </c>
      <c r="J155" s="136">
        <v>1</v>
      </c>
      <c r="K155" s="52"/>
      <c r="L155" s="52"/>
      <c r="M155" s="52"/>
      <c r="N155" s="52"/>
      <c r="O155" s="52"/>
      <c r="P155" s="52"/>
      <c r="Q155" s="52"/>
      <c r="R155" s="52"/>
      <c r="S155" s="52"/>
      <c r="T155" s="52"/>
      <c r="U155" s="309">
        <f t="shared" si="11"/>
        <v>0.5</v>
      </c>
      <c r="V155" s="310"/>
      <c r="W155" s="309">
        <f t="shared" si="12"/>
        <v>1</v>
      </c>
      <c r="X155" s="310"/>
    </row>
    <row r="156" spans="2:24" x14ac:dyDescent="0.3">
      <c r="B156" s="437"/>
      <c r="C156" s="321" t="s">
        <v>95</v>
      </c>
      <c r="D156" s="322"/>
      <c r="E156" s="322"/>
      <c r="F156" s="322"/>
      <c r="G156" s="322"/>
      <c r="H156" s="323"/>
      <c r="I156" s="52">
        <v>0</v>
      </c>
      <c r="J156" s="52"/>
      <c r="K156" s="52"/>
      <c r="L156" s="52"/>
      <c r="M156" s="52"/>
      <c r="N156" s="52"/>
      <c r="O156" s="52"/>
      <c r="P156" s="52"/>
      <c r="Q156" s="52"/>
      <c r="R156" s="52"/>
      <c r="S156" s="52"/>
      <c r="T156" s="52"/>
      <c r="U156" s="309">
        <f t="shared" si="11"/>
        <v>0</v>
      </c>
      <c r="V156" s="310"/>
      <c r="W156" s="309">
        <f t="shared" si="12"/>
        <v>0</v>
      </c>
      <c r="X156" s="310"/>
    </row>
    <row r="157" spans="2:24" x14ac:dyDescent="0.3">
      <c r="B157" s="437"/>
      <c r="C157" s="321" t="s">
        <v>83</v>
      </c>
      <c r="D157" s="322"/>
      <c r="E157" s="322"/>
      <c r="F157" s="322"/>
      <c r="G157" s="322"/>
      <c r="H157" s="323"/>
      <c r="I157" s="52">
        <v>0</v>
      </c>
      <c r="J157" s="136"/>
      <c r="K157" s="52"/>
      <c r="L157" s="52"/>
      <c r="M157" s="52"/>
      <c r="N157" s="52"/>
      <c r="O157" s="52"/>
      <c r="P157" s="52"/>
      <c r="Q157" s="52"/>
      <c r="R157" s="52"/>
      <c r="S157" s="52"/>
      <c r="T157" s="52"/>
      <c r="U157" s="309">
        <f t="shared" si="11"/>
        <v>0</v>
      </c>
      <c r="V157" s="310"/>
      <c r="W157" s="309">
        <f t="shared" si="12"/>
        <v>0</v>
      </c>
      <c r="X157" s="310"/>
    </row>
    <row r="158" spans="2:24" x14ac:dyDescent="0.3">
      <c r="B158" s="437"/>
      <c r="C158" s="321" t="s">
        <v>96</v>
      </c>
      <c r="D158" s="322"/>
      <c r="E158" s="322"/>
      <c r="F158" s="322"/>
      <c r="G158" s="322"/>
      <c r="H158" s="323"/>
      <c r="I158" s="52">
        <v>0</v>
      </c>
      <c r="J158" s="52"/>
      <c r="K158" s="52"/>
      <c r="L158" s="52"/>
      <c r="M158" s="52"/>
      <c r="N158" s="52"/>
      <c r="O158" s="52"/>
      <c r="P158" s="52"/>
      <c r="Q158" s="52"/>
      <c r="R158" s="52"/>
      <c r="S158" s="52"/>
      <c r="T158" s="52"/>
      <c r="U158" s="309">
        <f t="shared" si="11"/>
        <v>0</v>
      </c>
      <c r="V158" s="310"/>
      <c r="W158" s="309">
        <f t="shared" si="12"/>
        <v>0</v>
      </c>
      <c r="X158" s="310"/>
    </row>
    <row r="159" spans="2:24" x14ac:dyDescent="0.3">
      <c r="B159" s="437"/>
      <c r="C159" s="321" t="s">
        <v>97</v>
      </c>
      <c r="D159" s="322"/>
      <c r="E159" s="322"/>
      <c r="F159" s="322"/>
      <c r="G159" s="322"/>
      <c r="H159" s="323"/>
      <c r="I159" s="52">
        <v>0</v>
      </c>
      <c r="J159" s="52"/>
      <c r="K159" s="52"/>
      <c r="L159" s="52"/>
      <c r="M159" s="52"/>
      <c r="N159" s="52"/>
      <c r="O159" s="52"/>
      <c r="P159" s="52"/>
      <c r="Q159" s="52"/>
      <c r="R159" s="52"/>
      <c r="S159" s="52"/>
      <c r="T159" s="52"/>
      <c r="U159" s="309">
        <f t="shared" si="11"/>
        <v>0</v>
      </c>
      <c r="V159" s="310"/>
      <c r="W159" s="309">
        <f t="shared" si="12"/>
        <v>0</v>
      </c>
      <c r="X159" s="310"/>
    </row>
    <row r="160" spans="2:24" x14ac:dyDescent="0.3">
      <c r="B160" s="437"/>
      <c r="C160" s="321" t="s">
        <v>71</v>
      </c>
      <c r="D160" s="322"/>
      <c r="E160" s="322"/>
      <c r="F160" s="322"/>
      <c r="G160" s="322"/>
      <c r="H160" s="323"/>
      <c r="I160" s="52">
        <v>0</v>
      </c>
      <c r="J160" s="52"/>
      <c r="K160" s="52"/>
      <c r="L160" s="52"/>
      <c r="M160" s="52"/>
      <c r="N160" s="52"/>
      <c r="O160" s="52"/>
      <c r="P160" s="52"/>
      <c r="Q160" s="52"/>
      <c r="R160" s="52"/>
      <c r="S160" s="52"/>
      <c r="T160" s="52"/>
      <c r="U160" s="309">
        <f t="shared" si="11"/>
        <v>0</v>
      </c>
      <c r="V160" s="310"/>
      <c r="W160" s="309">
        <f t="shared" si="12"/>
        <v>0</v>
      </c>
      <c r="X160" s="310"/>
    </row>
    <row r="161" spans="2:24" x14ac:dyDescent="0.3">
      <c r="B161" s="437"/>
      <c r="C161" s="321" t="s">
        <v>72</v>
      </c>
      <c r="D161" s="322"/>
      <c r="E161" s="322"/>
      <c r="F161" s="322"/>
      <c r="G161" s="322"/>
      <c r="H161" s="323"/>
      <c r="I161" s="52">
        <v>0</v>
      </c>
      <c r="J161" s="52"/>
      <c r="K161" s="52"/>
      <c r="L161" s="52"/>
      <c r="M161" s="52"/>
      <c r="N161" s="52"/>
      <c r="O161" s="52"/>
      <c r="P161" s="52"/>
      <c r="Q161" s="52"/>
      <c r="R161" s="52"/>
      <c r="S161" s="52"/>
      <c r="T161" s="52"/>
      <c r="U161" s="309">
        <f t="shared" si="11"/>
        <v>0</v>
      </c>
      <c r="V161" s="310"/>
      <c r="W161" s="309">
        <f t="shared" si="12"/>
        <v>0</v>
      </c>
      <c r="X161" s="310"/>
    </row>
    <row r="162" spans="2:24" x14ac:dyDescent="0.3">
      <c r="B162" s="437"/>
      <c r="C162" s="321" t="s">
        <v>86</v>
      </c>
      <c r="D162" s="322"/>
      <c r="E162" s="322"/>
      <c r="F162" s="322"/>
      <c r="G162" s="322"/>
      <c r="H162" s="323"/>
      <c r="I162" s="52">
        <v>0</v>
      </c>
      <c r="J162" s="136"/>
      <c r="K162" s="52"/>
      <c r="L162" s="52"/>
      <c r="M162" s="52"/>
      <c r="N162" s="52"/>
      <c r="O162" s="52"/>
      <c r="P162" s="52"/>
      <c r="Q162" s="52"/>
      <c r="R162" s="52"/>
      <c r="S162" s="52"/>
      <c r="T162" s="52"/>
      <c r="U162" s="309">
        <f t="shared" si="11"/>
        <v>0</v>
      </c>
      <c r="V162" s="310"/>
      <c r="W162" s="309">
        <f t="shared" si="12"/>
        <v>0</v>
      </c>
      <c r="X162" s="310"/>
    </row>
    <row r="163" spans="2:24" ht="16.899999999999999" customHeight="1" x14ac:dyDescent="0.3">
      <c r="B163" s="437"/>
      <c r="C163" s="324" t="s">
        <v>73</v>
      </c>
      <c r="D163" s="325"/>
      <c r="E163" s="325"/>
      <c r="F163" s="325"/>
      <c r="G163" s="325"/>
      <c r="H163" s="326"/>
      <c r="I163" s="52">
        <v>0</v>
      </c>
      <c r="J163" s="136"/>
      <c r="K163" s="128"/>
      <c r="L163" s="128"/>
      <c r="M163" s="128"/>
      <c r="N163" s="128"/>
      <c r="O163" s="128"/>
      <c r="P163" s="128"/>
      <c r="Q163" s="128"/>
      <c r="R163" s="128"/>
      <c r="S163" s="128"/>
      <c r="T163" s="128"/>
      <c r="U163" s="314">
        <f t="shared" si="11"/>
        <v>0</v>
      </c>
      <c r="V163" s="315"/>
      <c r="W163" s="314">
        <f t="shared" si="12"/>
        <v>0</v>
      </c>
      <c r="X163" s="315"/>
    </row>
    <row r="164" spans="2:24" x14ac:dyDescent="0.3">
      <c r="B164" s="437"/>
      <c r="C164" s="300" t="s">
        <v>30</v>
      </c>
      <c r="D164" s="301"/>
      <c r="E164" s="301"/>
      <c r="F164" s="301"/>
      <c r="G164" s="301"/>
      <c r="H164" s="302"/>
      <c r="I164" s="239">
        <f t="shared" ref="I164" si="21">SUM(I165:I171)</f>
        <v>0</v>
      </c>
      <c r="J164" s="251">
        <f>SUM(J165:J171)</f>
        <v>0</v>
      </c>
      <c r="K164" s="136"/>
      <c r="L164" s="136"/>
      <c r="M164" s="136"/>
      <c r="N164" s="136"/>
      <c r="O164" s="136"/>
      <c r="P164" s="136"/>
      <c r="Q164" s="136"/>
      <c r="R164" s="136"/>
      <c r="S164" s="136"/>
      <c r="T164" s="136"/>
      <c r="U164" s="309">
        <f t="shared" ref="U164:U175" si="22">AVERAGE(I164:T164)</f>
        <v>0</v>
      </c>
      <c r="V164" s="310"/>
      <c r="W164" s="309">
        <f t="shared" si="12"/>
        <v>0</v>
      </c>
      <c r="X164" s="310"/>
    </row>
    <row r="165" spans="2:24" x14ac:dyDescent="0.3">
      <c r="B165" s="437"/>
      <c r="C165" s="321" t="s">
        <v>87</v>
      </c>
      <c r="D165" s="322"/>
      <c r="E165" s="322"/>
      <c r="F165" s="322"/>
      <c r="G165" s="322"/>
      <c r="H165" s="323"/>
      <c r="I165" s="52">
        <v>0</v>
      </c>
      <c r="J165" s="136"/>
      <c r="K165" s="136"/>
      <c r="L165" s="136"/>
      <c r="M165" s="136"/>
      <c r="N165" s="136"/>
      <c r="O165" s="136"/>
      <c r="P165" s="136"/>
      <c r="Q165" s="136"/>
      <c r="R165" s="136"/>
      <c r="S165" s="136"/>
      <c r="T165" s="136"/>
      <c r="U165" s="309">
        <f t="shared" si="22"/>
        <v>0</v>
      </c>
      <c r="V165" s="310"/>
      <c r="W165" s="309">
        <f t="shared" ref="W165:W175" si="23">SUM(I165:T165)</f>
        <v>0</v>
      </c>
      <c r="X165" s="310"/>
    </row>
    <row r="166" spans="2:24" x14ac:dyDescent="0.3">
      <c r="B166" s="437"/>
      <c r="C166" s="333" t="s">
        <v>31</v>
      </c>
      <c r="D166" s="334"/>
      <c r="E166" s="334"/>
      <c r="F166" s="334"/>
      <c r="G166" s="334"/>
      <c r="H166" s="335"/>
      <c r="I166" s="52">
        <v>0</v>
      </c>
      <c r="J166" s="136"/>
      <c r="K166" s="136"/>
      <c r="L166" s="136"/>
      <c r="M166" s="136"/>
      <c r="N166" s="136"/>
      <c r="O166" s="136"/>
      <c r="P166" s="136"/>
      <c r="Q166" s="136"/>
      <c r="R166" s="136"/>
      <c r="S166" s="136"/>
      <c r="T166" s="136"/>
      <c r="U166" s="309">
        <f t="shared" si="22"/>
        <v>0</v>
      </c>
      <c r="V166" s="310"/>
      <c r="W166" s="309">
        <f t="shared" si="23"/>
        <v>0</v>
      </c>
      <c r="X166" s="310"/>
    </row>
    <row r="167" spans="2:24" x14ac:dyDescent="0.3">
      <c r="B167" s="437"/>
      <c r="C167" s="333" t="s">
        <v>33</v>
      </c>
      <c r="D167" s="334"/>
      <c r="E167" s="334"/>
      <c r="F167" s="334"/>
      <c r="G167" s="334"/>
      <c r="H167" s="335"/>
      <c r="I167" s="52">
        <v>0</v>
      </c>
      <c r="J167" s="136"/>
      <c r="K167" s="136"/>
      <c r="L167" s="136"/>
      <c r="M167" s="136"/>
      <c r="N167" s="136"/>
      <c r="O167" s="136"/>
      <c r="P167" s="136"/>
      <c r="Q167" s="136"/>
      <c r="R167" s="136"/>
      <c r="S167" s="136"/>
      <c r="T167" s="136"/>
      <c r="U167" s="309">
        <f t="shared" si="22"/>
        <v>0</v>
      </c>
      <c r="V167" s="310"/>
      <c r="W167" s="309">
        <f t="shared" si="23"/>
        <v>0</v>
      </c>
      <c r="X167" s="310"/>
    </row>
    <row r="168" spans="2:24" x14ac:dyDescent="0.3">
      <c r="B168" s="437"/>
      <c r="C168" s="321" t="s">
        <v>98</v>
      </c>
      <c r="D168" s="322"/>
      <c r="E168" s="322"/>
      <c r="F168" s="322"/>
      <c r="G168" s="322"/>
      <c r="H168" s="323"/>
      <c r="I168" s="52">
        <v>0</v>
      </c>
      <c r="J168" s="136"/>
      <c r="K168" s="136"/>
      <c r="L168" s="136"/>
      <c r="M168" s="136"/>
      <c r="N168" s="136"/>
      <c r="O168" s="136"/>
      <c r="P168" s="136"/>
      <c r="Q168" s="136"/>
      <c r="R168" s="136"/>
      <c r="S168" s="136"/>
      <c r="T168" s="136"/>
      <c r="U168" s="309">
        <f t="shared" si="22"/>
        <v>0</v>
      </c>
      <c r="V168" s="310"/>
      <c r="W168" s="309">
        <f t="shared" si="23"/>
        <v>0</v>
      </c>
      <c r="X168" s="310"/>
    </row>
    <row r="169" spans="2:24" x14ac:dyDescent="0.3">
      <c r="B169" s="437"/>
      <c r="C169" s="321" t="s">
        <v>99</v>
      </c>
      <c r="D169" s="322"/>
      <c r="E169" s="322"/>
      <c r="F169" s="322"/>
      <c r="G169" s="322"/>
      <c r="H169" s="323"/>
      <c r="I169" s="52">
        <v>0</v>
      </c>
      <c r="J169" s="136"/>
      <c r="K169" s="136"/>
      <c r="L169" s="136"/>
      <c r="M169" s="136"/>
      <c r="N169" s="136"/>
      <c r="O169" s="136"/>
      <c r="P169" s="136"/>
      <c r="Q169" s="136"/>
      <c r="R169" s="136"/>
      <c r="S169" s="136"/>
      <c r="T169" s="136"/>
      <c r="U169" s="309">
        <f t="shared" si="22"/>
        <v>0</v>
      </c>
      <c r="V169" s="310"/>
      <c r="W169" s="309">
        <f t="shared" si="23"/>
        <v>0</v>
      </c>
      <c r="X169" s="310"/>
    </row>
    <row r="170" spans="2:24" x14ac:dyDescent="0.3">
      <c r="B170" s="437"/>
      <c r="C170" s="321" t="s">
        <v>100</v>
      </c>
      <c r="D170" s="322"/>
      <c r="E170" s="322"/>
      <c r="F170" s="322"/>
      <c r="G170" s="322"/>
      <c r="H170" s="323"/>
      <c r="I170" s="52">
        <v>0</v>
      </c>
      <c r="J170" s="136"/>
      <c r="K170" s="136"/>
      <c r="L170" s="136"/>
      <c r="M170" s="136"/>
      <c r="N170" s="136"/>
      <c r="O170" s="136"/>
      <c r="P170" s="136"/>
      <c r="Q170" s="136"/>
      <c r="R170" s="136"/>
      <c r="S170" s="136"/>
      <c r="T170" s="136"/>
      <c r="U170" s="309">
        <f t="shared" si="22"/>
        <v>0</v>
      </c>
      <c r="V170" s="310"/>
      <c r="W170" s="309">
        <f t="shared" si="23"/>
        <v>0</v>
      </c>
      <c r="X170" s="310"/>
    </row>
    <row r="171" spans="2:24" x14ac:dyDescent="0.3">
      <c r="B171" s="437"/>
      <c r="C171" s="324" t="s">
        <v>101</v>
      </c>
      <c r="D171" s="325"/>
      <c r="E171" s="325"/>
      <c r="F171" s="325"/>
      <c r="G171" s="325"/>
      <c r="H171" s="326"/>
      <c r="I171" s="52">
        <v>0</v>
      </c>
      <c r="J171" s="140"/>
      <c r="K171" s="140"/>
      <c r="L171" s="140"/>
      <c r="M171" s="140"/>
      <c r="N171" s="140"/>
      <c r="O171" s="140"/>
      <c r="P171" s="140"/>
      <c r="Q171" s="140"/>
      <c r="R171" s="140"/>
      <c r="S171" s="140"/>
      <c r="T171" s="140"/>
      <c r="U171" s="314">
        <f t="shared" si="22"/>
        <v>0</v>
      </c>
      <c r="V171" s="315"/>
      <c r="W171" s="314">
        <f t="shared" si="23"/>
        <v>0</v>
      </c>
      <c r="X171" s="315"/>
    </row>
    <row r="172" spans="2:24" x14ac:dyDescent="0.3">
      <c r="B172" s="437"/>
      <c r="C172" s="300" t="s">
        <v>34</v>
      </c>
      <c r="D172" s="301"/>
      <c r="E172" s="301"/>
      <c r="F172" s="301"/>
      <c r="G172" s="301"/>
      <c r="H172" s="302"/>
      <c r="I172" s="239">
        <v>2</v>
      </c>
      <c r="J172" s="136">
        <v>5</v>
      </c>
      <c r="K172" s="136"/>
      <c r="L172" s="136"/>
      <c r="M172" s="136"/>
      <c r="N172" s="136"/>
      <c r="O172" s="136"/>
      <c r="P172" s="136"/>
      <c r="Q172" s="136"/>
      <c r="R172" s="136"/>
      <c r="S172" s="136"/>
      <c r="T172" s="136"/>
      <c r="U172" s="309">
        <f t="shared" si="22"/>
        <v>3.5</v>
      </c>
      <c r="V172" s="310"/>
      <c r="W172" s="309">
        <f t="shared" si="23"/>
        <v>7</v>
      </c>
      <c r="X172" s="310"/>
    </row>
    <row r="173" spans="2:24" x14ac:dyDescent="0.3">
      <c r="B173" s="437"/>
      <c r="C173" s="327" t="s">
        <v>26</v>
      </c>
      <c r="D173" s="328"/>
      <c r="E173" s="328"/>
      <c r="F173" s="328"/>
      <c r="G173" s="328"/>
      <c r="H173" s="329"/>
      <c r="I173" s="244">
        <v>0</v>
      </c>
      <c r="J173" s="155"/>
      <c r="K173" s="155"/>
      <c r="L173" s="155"/>
      <c r="M173" s="155"/>
      <c r="N173" s="155"/>
      <c r="O173" s="155"/>
      <c r="P173" s="155"/>
      <c r="Q173" s="155"/>
      <c r="R173" s="155"/>
      <c r="S173" s="155"/>
      <c r="T173" s="155"/>
      <c r="U173" s="316">
        <f t="shared" si="22"/>
        <v>0</v>
      </c>
      <c r="V173" s="317"/>
      <c r="W173" s="316">
        <f t="shared" si="23"/>
        <v>0</v>
      </c>
      <c r="X173" s="317"/>
    </row>
    <row r="174" spans="2:24" x14ac:dyDescent="0.3">
      <c r="B174" s="437"/>
      <c r="C174" s="330" t="s">
        <v>161</v>
      </c>
      <c r="D174" s="331"/>
      <c r="E174" s="331"/>
      <c r="F174" s="331"/>
      <c r="G174" s="331"/>
      <c r="H174" s="332"/>
      <c r="I174" s="245">
        <f t="shared" ref="I174:J174" si="24">SUM(I175:I175)</f>
        <v>8</v>
      </c>
      <c r="J174" s="146">
        <f t="shared" si="24"/>
        <v>1</v>
      </c>
      <c r="K174" s="146"/>
      <c r="L174" s="146"/>
      <c r="M174" s="146"/>
      <c r="N174" s="146"/>
      <c r="O174" s="146"/>
      <c r="P174" s="146"/>
      <c r="Q174" s="146"/>
      <c r="R174" s="146"/>
      <c r="S174" s="146"/>
      <c r="T174" s="146"/>
      <c r="U174" s="309">
        <f t="shared" si="22"/>
        <v>4.5</v>
      </c>
      <c r="V174" s="310"/>
      <c r="W174" s="309">
        <f t="shared" si="23"/>
        <v>9</v>
      </c>
      <c r="X174" s="310"/>
    </row>
    <row r="175" spans="2:24" x14ac:dyDescent="0.3">
      <c r="B175" s="437"/>
      <c r="C175" s="447" t="s">
        <v>30</v>
      </c>
      <c r="D175" s="448"/>
      <c r="E175" s="448"/>
      <c r="F175" s="448"/>
      <c r="G175" s="448"/>
      <c r="H175" s="449"/>
      <c r="I175" s="146">
        <v>8</v>
      </c>
      <c r="J175" s="146">
        <v>1</v>
      </c>
      <c r="K175" s="146"/>
      <c r="L175" s="146"/>
      <c r="M175" s="146"/>
      <c r="N175" s="146"/>
      <c r="O175" s="146"/>
      <c r="P175" s="146"/>
      <c r="Q175" s="146"/>
      <c r="R175" s="146"/>
      <c r="S175" s="146"/>
      <c r="T175" s="146"/>
      <c r="U175" s="445">
        <f t="shared" si="22"/>
        <v>4.5</v>
      </c>
      <c r="V175" s="446"/>
      <c r="W175" s="309">
        <f t="shared" si="23"/>
        <v>9</v>
      </c>
      <c r="X175" s="310"/>
    </row>
    <row r="176" spans="2:24" x14ac:dyDescent="0.3">
      <c r="B176" s="437"/>
      <c r="C176" s="340" t="s">
        <v>2</v>
      </c>
      <c r="D176" s="341"/>
      <c r="E176" s="341"/>
      <c r="F176" s="341"/>
      <c r="G176" s="341"/>
      <c r="H176" s="342"/>
      <c r="I176" s="159"/>
      <c r="J176" s="159"/>
      <c r="K176" s="159"/>
      <c r="L176" s="159"/>
      <c r="M176" s="159"/>
      <c r="N176" s="159"/>
      <c r="O176" s="159"/>
      <c r="P176" s="159"/>
      <c r="Q176" s="159"/>
      <c r="R176" s="159"/>
      <c r="S176" s="159"/>
      <c r="T176" s="159"/>
      <c r="U176" s="343"/>
      <c r="V176" s="344"/>
      <c r="W176" s="345"/>
      <c r="X176" s="346"/>
    </row>
    <row r="177" spans="2:24" x14ac:dyDescent="0.3">
      <c r="B177" s="437"/>
      <c r="C177" s="347" t="s">
        <v>102</v>
      </c>
      <c r="D177" s="348"/>
      <c r="E177" s="348"/>
      <c r="F177" s="348"/>
      <c r="G177" s="348"/>
      <c r="H177" s="349"/>
      <c r="I177" s="163">
        <f t="shared" ref="I177:J177" si="25">I102/I85</f>
        <v>2.8656716417910446</v>
      </c>
      <c r="J177" s="163">
        <f t="shared" si="25"/>
        <v>0</v>
      </c>
      <c r="K177" s="163"/>
      <c r="L177" s="163"/>
      <c r="M177" s="163"/>
      <c r="N177" s="163"/>
      <c r="O177" s="163"/>
      <c r="P177" s="163"/>
      <c r="Q177" s="163"/>
      <c r="R177" s="163"/>
      <c r="S177" s="163"/>
      <c r="T177" s="163"/>
      <c r="U177" s="350" t="s">
        <v>62</v>
      </c>
      <c r="V177" s="351"/>
      <c r="W177" s="350" t="e">
        <f>#REF!/W83</f>
        <v>#REF!</v>
      </c>
      <c r="X177" s="351"/>
    </row>
    <row r="178" spans="2:24" x14ac:dyDescent="0.3">
      <c r="B178" s="437"/>
      <c r="C178" s="273" t="s">
        <v>103</v>
      </c>
      <c r="D178" s="274"/>
      <c r="E178" s="274"/>
      <c r="F178" s="274"/>
      <c r="G178" s="274"/>
      <c r="H178" s="275"/>
      <c r="I178" s="167">
        <f t="shared" ref="I178:J178" si="26">(I104+I108+I142+I173+I174)/I85</f>
        <v>0.71641791044776115</v>
      </c>
      <c r="J178" s="167">
        <f t="shared" si="26"/>
        <v>1.0294117647058822</v>
      </c>
      <c r="K178" s="167"/>
      <c r="L178" s="167"/>
      <c r="M178" s="167"/>
      <c r="N178" s="167"/>
      <c r="O178" s="167"/>
      <c r="P178" s="167"/>
      <c r="Q178" s="167"/>
      <c r="R178" s="167"/>
      <c r="S178" s="167"/>
      <c r="T178" s="167"/>
      <c r="U178" s="352" t="s">
        <v>62</v>
      </c>
      <c r="V178" s="353"/>
      <c r="W178" s="352">
        <f>W102/W85</f>
        <v>1.9009900990099009</v>
      </c>
      <c r="X178" s="353"/>
    </row>
    <row r="179" spans="2:24" x14ac:dyDescent="0.3">
      <c r="B179" s="437"/>
      <c r="C179" s="291" t="s">
        <v>8</v>
      </c>
      <c r="D179" s="292"/>
      <c r="E179" s="292"/>
      <c r="F179" s="292"/>
      <c r="G179" s="292"/>
      <c r="H179" s="293"/>
      <c r="I179" s="169">
        <f t="shared" ref="I179" si="27">I181/I180</f>
        <v>0</v>
      </c>
      <c r="J179" s="169">
        <f>J181/J180</f>
        <v>0</v>
      </c>
      <c r="K179" s="169"/>
      <c r="L179" s="169"/>
      <c r="M179" s="169"/>
      <c r="N179" s="169"/>
      <c r="O179" s="169"/>
      <c r="P179" s="169"/>
      <c r="Q179" s="169"/>
      <c r="R179" s="169"/>
      <c r="S179" s="169"/>
      <c r="T179" s="169"/>
      <c r="U179" s="336" t="s">
        <v>62</v>
      </c>
      <c r="V179" s="337"/>
      <c r="W179" s="338">
        <f>W181/W180</f>
        <v>0</v>
      </c>
      <c r="X179" s="339"/>
    </row>
    <row r="180" spans="2:24" x14ac:dyDescent="0.3">
      <c r="B180" s="437"/>
      <c r="C180" s="358" t="s">
        <v>20</v>
      </c>
      <c r="D180" s="359"/>
      <c r="E180" s="359"/>
      <c r="F180" s="359"/>
      <c r="G180" s="359"/>
      <c r="H180" s="360"/>
      <c r="I180" s="90">
        <f t="shared" ref="I180:J180" si="28">I85</f>
        <v>67</v>
      </c>
      <c r="J180" s="90">
        <f t="shared" si="28"/>
        <v>34</v>
      </c>
      <c r="K180" s="90"/>
      <c r="L180" s="90"/>
      <c r="M180" s="90"/>
      <c r="N180" s="90"/>
      <c r="O180" s="90"/>
      <c r="P180" s="90"/>
      <c r="Q180" s="90"/>
      <c r="R180" s="90"/>
      <c r="S180" s="90"/>
      <c r="T180" s="90"/>
      <c r="U180" s="361" t="s">
        <v>62</v>
      </c>
      <c r="V180" s="362"/>
      <c r="W180" s="361">
        <f>SUM(I180:T180)</f>
        <v>101</v>
      </c>
      <c r="X180" s="362"/>
    </row>
    <row r="181" spans="2:24" ht="15" thickBot="1" x14ac:dyDescent="0.35">
      <c r="B181" s="437"/>
      <c r="C181" s="358" t="s">
        <v>104</v>
      </c>
      <c r="D181" s="359"/>
      <c r="E181" s="359"/>
      <c r="F181" s="359"/>
      <c r="G181" s="359"/>
      <c r="H181" s="360"/>
      <c r="I181" s="52"/>
      <c r="J181" s="52"/>
      <c r="K181" s="52"/>
      <c r="L181" s="52"/>
      <c r="M181" s="52"/>
      <c r="N181" s="52"/>
      <c r="O181" s="52"/>
      <c r="P181" s="52"/>
      <c r="Q181" s="52"/>
      <c r="R181" s="52"/>
      <c r="S181" s="52"/>
      <c r="T181" s="52"/>
      <c r="U181" s="366" t="s">
        <v>62</v>
      </c>
      <c r="V181" s="367"/>
      <c r="W181" s="311">
        <f>SUM(I181:T181)</f>
        <v>0</v>
      </c>
      <c r="X181" s="312"/>
    </row>
    <row r="182" spans="2:24" ht="15" thickBot="1" x14ac:dyDescent="0.35">
      <c r="B182" s="288" t="s">
        <v>9</v>
      </c>
      <c r="C182" s="297" t="s">
        <v>108</v>
      </c>
      <c r="D182" s="298"/>
      <c r="E182" s="298"/>
      <c r="F182" s="298"/>
      <c r="G182" s="298"/>
      <c r="H182" s="299"/>
      <c r="I182" s="176">
        <f t="shared" ref="I182" si="29">I185/I184</f>
        <v>0.44827586206896552</v>
      </c>
      <c r="J182" s="176">
        <f>J185/J184</f>
        <v>0.58620689655172409</v>
      </c>
      <c r="K182" s="176"/>
      <c r="L182" s="176"/>
      <c r="M182" s="176"/>
      <c r="N182" s="176"/>
      <c r="O182" s="176"/>
      <c r="P182" s="176"/>
      <c r="Q182" s="176"/>
      <c r="R182" s="176"/>
      <c r="S182" s="176"/>
      <c r="T182" s="176"/>
      <c r="U182" s="484">
        <f t="shared" ref="U182:V182" si="30">U185/U184</f>
        <v>0.4942528735632184</v>
      </c>
      <c r="V182" s="485" t="e">
        <f t="shared" si="30"/>
        <v>#DIV/0!</v>
      </c>
      <c r="W182" s="370" t="s">
        <v>62</v>
      </c>
      <c r="X182" s="371"/>
    </row>
    <row r="183" spans="2:24" x14ac:dyDescent="0.3">
      <c r="B183" s="289"/>
      <c r="C183" s="297" t="s">
        <v>43</v>
      </c>
      <c r="D183" s="298"/>
      <c r="E183" s="298"/>
      <c r="F183" s="298"/>
      <c r="G183" s="298"/>
      <c r="H183" s="299"/>
      <c r="I183" s="180">
        <f t="shared" ref="I183" si="31">I186/I184</f>
        <v>0.37931034482758619</v>
      </c>
      <c r="J183" s="180">
        <f>J186/J184</f>
        <v>0.51724137931034486</v>
      </c>
      <c r="K183" s="180"/>
      <c r="L183" s="180"/>
      <c r="M183" s="180"/>
      <c r="N183" s="180"/>
      <c r="O183" s="180"/>
      <c r="P183" s="180"/>
      <c r="Q183" s="180"/>
      <c r="R183" s="180"/>
      <c r="S183" s="180"/>
      <c r="T183" s="180"/>
      <c r="U183" s="484">
        <f t="shared" ref="U183:V183" si="32">U186/U184</f>
        <v>0.42528735632183906</v>
      </c>
      <c r="V183" s="485" t="e">
        <f t="shared" si="32"/>
        <v>#DIV/0!</v>
      </c>
      <c r="W183" s="370" t="s">
        <v>62</v>
      </c>
      <c r="X183" s="371"/>
    </row>
    <row r="184" spans="2:24" x14ac:dyDescent="0.3">
      <c r="B184" s="289"/>
      <c r="C184" s="270" t="s">
        <v>65</v>
      </c>
      <c r="D184" s="271"/>
      <c r="E184" s="271"/>
      <c r="F184" s="271"/>
      <c r="G184" s="271"/>
      <c r="H184" s="272"/>
      <c r="I184" s="52">
        <v>58</v>
      </c>
      <c r="J184" s="52">
        <v>29</v>
      </c>
      <c r="K184" s="52"/>
      <c r="L184" s="52"/>
      <c r="M184" s="52"/>
      <c r="N184" s="52"/>
      <c r="O184" s="52"/>
      <c r="P184" s="52"/>
      <c r="Q184" s="52"/>
      <c r="R184" s="52"/>
      <c r="S184" s="52"/>
      <c r="T184" s="52"/>
      <c r="U184" s="361">
        <f>AVERAGE(I184:T184)</f>
        <v>43.5</v>
      </c>
      <c r="V184" s="362"/>
      <c r="W184" s="481" t="s">
        <v>62</v>
      </c>
      <c r="X184" s="482"/>
    </row>
    <row r="185" spans="2:24" x14ac:dyDescent="0.3">
      <c r="B185" s="289"/>
      <c r="C185" s="300" t="s">
        <v>27</v>
      </c>
      <c r="D185" s="301"/>
      <c r="E185" s="301"/>
      <c r="F185" s="301"/>
      <c r="G185" s="301"/>
      <c r="H185" s="302"/>
      <c r="I185" s="52">
        <v>26</v>
      </c>
      <c r="J185" s="52">
        <v>17</v>
      </c>
      <c r="K185" s="52"/>
      <c r="L185" s="52"/>
      <c r="M185" s="52"/>
      <c r="N185" s="52"/>
      <c r="O185" s="52"/>
      <c r="P185" s="52"/>
      <c r="Q185" s="52"/>
      <c r="R185" s="52"/>
      <c r="S185" s="52"/>
      <c r="T185" s="52"/>
      <c r="U185" s="361">
        <f>AVERAGE(I185:T185)</f>
        <v>21.5</v>
      </c>
      <c r="V185" s="362"/>
      <c r="W185" s="361" t="s">
        <v>62</v>
      </c>
      <c r="X185" s="362"/>
    </row>
    <row r="186" spans="2:24" x14ac:dyDescent="0.3">
      <c r="B186" s="289"/>
      <c r="C186" s="273" t="s">
        <v>28</v>
      </c>
      <c r="D186" s="274"/>
      <c r="E186" s="274"/>
      <c r="F186" s="274"/>
      <c r="G186" s="274"/>
      <c r="H186" s="275"/>
      <c r="I186" s="184">
        <v>22</v>
      </c>
      <c r="J186" s="184">
        <v>15</v>
      </c>
      <c r="K186" s="184"/>
      <c r="L186" s="184"/>
      <c r="M186" s="184"/>
      <c r="N186" s="184"/>
      <c r="O186" s="184"/>
      <c r="P186" s="184"/>
      <c r="Q186" s="184"/>
      <c r="R186" s="184"/>
      <c r="S186" s="184"/>
      <c r="T186" s="184"/>
      <c r="U186" s="372">
        <f>AVERAGE(I186:T186)</f>
        <v>18.5</v>
      </c>
      <c r="V186" s="373"/>
      <c r="W186" s="372" t="s">
        <v>62</v>
      </c>
      <c r="X186" s="373"/>
    </row>
    <row r="187" spans="2:24" x14ac:dyDescent="0.3">
      <c r="B187" s="289"/>
      <c r="C187" s="276" t="s">
        <v>10</v>
      </c>
      <c r="D187" s="277"/>
      <c r="E187" s="277"/>
      <c r="F187" s="277"/>
      <c r="G187" s="277"/>
      <c r="H187" s="278"/>
      <c r="I187" s="188">
        <f t="shared" ref="I187" si="33">I190/I189</f>
        <v>0.10344827586206896</v>
      </c>
      <c r="J187" s="188">
        <f>J190/J189</f>
        <v>0.13793103448275862</v>
      </c>
      <c r="K187" s="188"/>
      <c r="L187" s="188"/>
      <c r="M187" s="188"/>
      <c r="N187" s="188"/>
      <c r="O187" s="188"/>
      <c r="P187" s="188"/>
      <c r="Q187" s="188"/>
      <c r="R187" s="188"/>
      <c r="S187" s="188"/>
      <c r="T187" s="188"/>
      <c r="U187" s="354">
        <f>U190/U189</f>
        <v>0.11494252873563218</v>
      </c>
      <c r="V187" s="355"/>
      <c r="W187" s="356" t="s">
        <v>62</v>
      </c>
      <c r="X187" s="357"/>
    </row>
    <row r="188" spans="2:24" x14ac:dyDescent="0.3">
      <c r="B188" s="289"/>
      <c r="C188" s="291" t="s">
        <v>11</v>
      </c>
      <c r="D188" s="292"/>
      <c r="E188" s="292"/>
      <c r="F188" s="292"/>
      <c r="G188" s="292"/>
      <c r="H188" s="293"/>
      <c r="I188" s="192">
        <f t="shared" ref="I188" si="34">I191/I189</f>
        <v>1.7241379310344827E-2</v>
      </c>
      <c r="J188" s="192">
        <f>J191/J189</f>
        <v>0</v>
      </c>
      <c r="K188" s="192"/>
      <c r="L188" s="192"/>
      <c r="M188" s="192"/>
      <c r="N188" s="192"/>
      <c r="O188" s="192"/>
      <c r="P188" s="192"/>
      <c r="Q188" s="192"/>
      <c r="R188" s="192"/>
      <c r="S188" s="192"/>
      <c r="T188" s="192"/>
      <c r="U188" s="378">
        <f>U191/U189</f>
        <v>1.1494252873563218E-2</v>
      </c>
      <c r="V188" s="379"/>
      <c r="W188" s="380" t="s">
        <v>62</v>
      </c>
      <c r="X188" s="381"/>
    </row>
    <row r="189" spans="2:24" x14ac:dyDescent="0.3">
      <c r="B189" s="289"/>
      <c r="C189" s="270" t="s">
        <v>65</v>
      </c>
      <c r="D189" s="271"/>
      <c r="E189" s="271"/>
      <c r="F189" s="271"/>
      <c r="G189" s="271"/>
      <c r="H189" s="272"/>
      <c r="I189" s="52">
        <v>58</v>
      </c>
      <c r="J189" s="52">
        <v>29</v>
      </c>
      <c r="K189" s="52"/>
      <c r="L189" s="52"/>
      <c r="M189" s="52"/>
      <c r="N189" s="52"/>
      <c r="O189" s="52"/>
      <c r="P189" s="52"/>
      <c r="Q189" s="52"/>
      <c r="R189" s="52"/>
      <c r="S189" s="52"/>
      <c r="T189" s="52"/>
      <c r="U189" s="311">
        <f>AVERAGE(I189:T189)</f>
        <v>43.5</v>
      </c>
      <c r="V189" s="312"/>
      <c r="W189" s="311" t="s">
        <v>62</v>
      </c>
      <c r="X189" s="312"/>
    </row>
    <row r="190" spans="2:24" x14ac:dyDescent="0.3">
      <c r="B190" s="289"/>
      <c r="C190" s="270" t="s">
        <v>21</v>
      </c>
      <c r="D190" s="271"/>
      <c r="E190" s="271"/>
      <c r="F190" s="271"/>
      <c r="G190" s="271"/>
      <c r="H190" s="272"/>
      <c r="I190" s="52">
        <v>6</v>
      </c>
      <c r="J190" s="52">
        <v>4</v>
      </c>
      <c r="K190" s="52"/>
      <c r="L190" s="52"/>
      <c r="M190" s="52"/>
      <c r="N190" s="52"/>
      <c r="O190" s="52"/>
      <c r="P190" s="52"/>
      <c r="Q190" s="52"/>
      <c r="R190" s="52"/>
      <c r="S190" s="52"/>
      <c r="T190" s="52"/>
      <c r="U190" s="311">
        <f>AVERAGE(I190:T190)</f>
        <v>5</v>
      </c>
      <c r="V190" s="312"/>
      <c r="W190" s="311" t="s">
        <v>62</v>
      </c>
      <c r="X190" s="312"/>
    </row>
    <row r="191" spans="2:24" ht="15" thickBot="1" x14ac:dyDescent="0.35">
      <c r="B191" s="290"/>
      <c r="C191" s="2" t="s">
        <v>22</v>
      </c>
      <c r="D191" s="3"/>
      <c r="E191" s="3"/>
      <c r="F191" s="3"/>
      <c r="G191" s="3"/>
      <c r="H191" s="193"/>
      <c r="I191" s="197">
        <v>1</v>
      </c>
      <c r="J191" s="197">
        <v>0</v>
      </c>
      <c r="K191" s="197"/>
      <c r="L191" s="197"/>
      <c r="M191" s="197"/>
      <c r="N191" s="197"/>
      <c r="O191" s="197"/>
      <c r="P191" s="197"/>
      <c r="Q191" s="197"/>
      <c r="R191" s="197"/>
      <c r="S191" s="197"/>
      <c r="T191" s="197"/>
      <c r="U191" s="366">
        <f>AVERAGE(I191:T191)</f>
        <v>0.5</v>
      </c>
      <c r="V191" s="367"/>
      <c r="W191" s="366" t="s">
        <v>62</v>
      </c>
      <c r="X191" s="367"/>
    </row>
    <row r="192" spans="2:24" x14ac:dyDescent="0.3">
      <c r="R192" s="44"/>
    </row>
    <row r="193" spans="2:24" x14ac:dyDescent="0.3">
      <c r="R193" s="44"/>
    </row>
    <row r="194" spans="2:24" ht="15" thickBot="1" x14ac:dyDescent="0.35"/>
    <row r="195" spans="2:24" ht="15" thickBot="1" x14ac:dyDescent="0.35">
      <c r="B195" s="279">
        <v>2025</v>
      </c>
      <c r="C195" s="280"/>
      <c r="D195" s="280"/>
      <c r="E195" s="280"/>
      <c r="F195" s="280"/>
      <c r="G195" s="280"/>
      <c r="H195" s="281"/>
      <c r="I195" s="5" t="s">
        <v>46</v>
      </c>
      <c r="J195" s="5" t="s">
        <v>168</v>
      </c>
      <c r="K195" s="5" t="s">
        <v>169</v>
      </c>
      <c r="L195" s="5" t="s">
        <v>51</v>
      </c>
      <c r="M195" s="5" t="s">
        <v>52</v>
      </c>
      <c r="N195" s="5" t="s">
        <v>53</v>
      </c>
      <c r="O195" s="5" t="s">
        <v>54</v>
      </c>
      <c r="P195" s="5" t="s">
        <v>55</v>
      </c>
      <c r="Q195" s="5" t="s">
        <v>56</v>
      </c>
      <c r="R195" s="5" t="s">
        <v>57</v>
      </c>
      <c r="S195" s="5" t="s">
        <v>58</v>
      </c>
      <c r="T195" s="5" t="s">
        <v>59</v>
      </c>
      <c r="U195" s="279" t="s">
        <v>60</v>
      </c>
      <c r="V195" s="281"/>
      <c r="W195" s="279" t="s">
        <v>61</v>
      </c>
      <c r="X195" s="281"/>
    </row>
    <row r="196" spans="2:24" ht="15" thickBot="1" x14ac:dyDescent="0.35">
      <c r="B196" s="421"/>
      <c r="C196" s="421"/>
      <c r="D196" s="421"/>
      <c r="E196" s="421"/>
      <c r="F196" s="421"/>
      <c r="G196" s="421"/>
      <c r="H196" s="421"/>
    </row>
    <row r="197" spans="2:24" x14ac:dyDescent="0.3">
      <c r="B197" s="282" t="s">
        <v>4</v>
      </c>
      <c r="C197" s="285" t="s">
        <v>12</v>
      </c>
      <c r="D197" s="286"/>
      <c r="E197" s="286"/>
      <c r="F197" s="286"/>
      <c r="G197" s="286"/>
      <c r="H197" s="287"/>
      <c r="I197" s="45"/>
      <c r="J197" s="46"/>
      <c r="K197" s="47"/>
      <c r="L197" s="47"/>
      <c r="M197" s="47"/>
      <c r="N197" s="47"/>
      <c r="O197" s="47"/>
      <c r="P197" s="47"/>
      <c r="Q197" s="47"/>
      <c r="R197" s="47"/>
      <c r="S197" s="48"/>
      <c r="T197" s="48"/>
      <c r="U197" s="422"/>
      <c r="V197" s="423"/>
      <c r="W197" s="424"/>
      <c r="X197" s="423"/>
    </row>
    <row r="198" spans="2:24" x14ac:dyDescent="0.3">
      <c r="B198" s="283"/>
      <c r="C198" s="270" t="s">
        <v>48</v>
      </c>
      <c r="D198" s="271"/>
      <c r="E198" s="271"/>
      <c r="F198" s="271"/>
      <c r="G198" s="271"/>
      <c r="H198" s="272"/>
      <c r="I198" s="49"/>
      <c r="J198" s="50"/>
      <c r="K198" s="51"/>
      <c r="L198" s="51"/>
      <c r="M198" s="51"/>
      <c r="N198" s="51"/>
      <c r="O198" s="51"/>
      <c r="P198" s="51"/>
      <c r="Q198" s="51"/>
      <c r="R198" s="51"/>
      <c r="S198" s="52">
        <v>3903</v>
      </c>
      <c r="T198" s="52">
        <v>2647</v>
      </c>
      <c r="U198" s="311">
        <f t="shared" ref="U198:U210" si="35">AVERAGE(I198:T198)</f>
        <v>3275</v>
      </c>
      <c r="V198" s="312"/>
      <c r="W198" s="410">
        <f t="shared" ref="W198:W210" si="36">SUM(I198:T198)</f>
        <v>6550</v>
      </c>
      <c r="X198" s="312"/>
    </row>
    <row r="199" spans="2:24" x14ac:dyDescent="0.3">
      <c r="B199" s="283"/>
      <c r="C199" s="270" t="s">
        <v>64</v>
      </c>
      <c r="D199" s="271"/>
      <c r="E199" s="271"/>
      <c r="F199" s="271"/>
      <c r="G199" s="271"/>
      <c r="H199" s="272"/>
      <c r="I199" s="49"/>
      <c r="J199" s="50"/>
      <c r="K199" s="51"/>
      <c r="L199" s="51"/>
      <c r="M199" s="51"/>
      <c r="N199" s="51"/>
      <c r="O199" s="51"/>
      <c r="P199" s="51"/>
      <c r="Q199" s="51"/>
      <c r="R199" s="51"/>
      <c r="S199" s="52">
        <v>31</v>
      </c>
      <c r="T199" s="52">
        <v>38</v>
      </c>
      <c r="U199" s="311">
        <f t="shared" si="35"/>
        <v>34.5</v>
      </c>
      <c r="V199" s="312"/>
      <c r="W199" s="410">
        <f t="shared" si="36"/>
        <v>69</v>
      </c>
      <c r="X199" s="312"/>
    </row>
    <row r="200" spans="2:24" x14ac:dyDescent="0.3">
      <c r="B200" s="283"/>
      <c r="C200" s="425" t="s">
        <v>0</v>
      </c>
      <c r="D200" s="426"/>
      <c r="E200" s="426"/>
      <c r="F200" s="426"/>
      <c r="G200" s="426"/>
      <c r="H200" s="427"/>
      <c r="I200" s="53"/>
      <c r="J200" s="54"/>
      <c r="K200" s="55"/>
      <c r="L200" s="55"/>
      <c r="M200" s="55"/>
      <c r="N200" s="55"/>
      <c r="O200" s="55"/>
      <c r="P200" s="55"/>
      <c r="Q200" s="55"/>
      <c r="R200" s="55"/>
      <c r="S200" s="56"/>
      <c r="T200" s="56"/>
      <c r="U200" s="428"/>
      <c r="V200" s="420"/>
      <c r="W200" s="419"/>
      <c r="X200" s="420"/>
    </row>
    <row r="201" spans="2:24" x14ac:dyDescent="0.3">
      <c r="B201" s="283"/>
      <c r="C201" s="318" t="s">
        <v>23</v>
      </c>
      <c r="D201" s="319"/>
      <c r="E201" s="319"/>
      <c r="F201" s="319"/>
      <c r="G201" s="319"/>
      <c r="H201" s="320"/>
      <c r="I201" s="226"/>
      <c r="J201" s="227"/>
      <c r="K201" s="228"/>
      <c r="L201" s="228"/>
      <c r="M201" s="228"/>
      <c r="N201" s="228"/>
      <c r="O201" s="228"/>
      <c r="P201" s="228"/>
      <c r="Q201" s="228"/>
      <c r="R201" s="228"/>
      <c r="S201" s="219">
        <v>2643</v>
      </c>
      <c r="T201" s="219">
        <v>1650</v>
      </c>
      <c r="U201" s="311">
        <f t="shared" si="35"/>
        <v>2146.5</v>
      </c>
      <c r="V201" s="312"/>
      <c r="W201" s="567">
        <f t="shared" si="36"/>
        <v>4293</v>
      </c>
      <c r="X201" s="568"/>
    </row>
    <row r="202" spans="2:24" x14ac:dyDescent="0.3">
      <c r="B202" s="283"/>
      <c r="C202" s="318" t="s">
        <v>166</v>
      </c>
      <c r="D202" s="319"/>
      <c r="E202" s="319"/>
      <c r="F202" s="319"/>
      <c r="G202" s="319"/>
      <c r="H202" s="320"/>
      <c r="I202" s="222"/>
      <c r="J202" s="223"/>
      <c r="K202" s="224"/>
      <c r="L202" s="224"/>
      <c r="M202" s="224"/>
      <c r="N202" s="224"/>
      <c r="O202" s="224"/>
      <c r="P202" s="224"/>
      <c r="Q202" s="224"/>
      <c r="R202" s="224"/>
      <c r="S202" s="220">
        <v>15</v>
      </c>
      <c r="T202" s="220">
        <v>26</v>
      </c>
      <c r="U202" s="434">
        <f t="shared" si="35"/>
        <v>20.5</v>
      </c>
      <c r="V202" s="435"/>
      <c r="W202" s="313">
        <f t="shared" si="36"/>
        <v>41</v>
      </c>
      <c r="X202" s="310"/>
    </row>
    <row r="203" spans="2:24" x14ac:dyDescent="0.3">
      <c r="B203" s="283"/>
      <c r="C203" s="270" t="s">
        <v>13</v>
      </c>
      <c r="D203" s="271"/>
      <c r="E203" s="271"/>
      <c r="F203" s="271"/>
      <c r="G203" s="271"/>
      <c r="H203" s="272"/>
      <c r="I203" s="49"/>
      <c r="J203" s="50"/>
      <c r="K203" s="225"/>
      <c r="L203" s="225"/>
      <c r="M203" s="225"/>
      <c r="N203" s="225"/>
      <c r="O203" s="225"/>
      <c r="P203" s="225"/>
      <c r="Q203" s="225"/>
      <c r="R203" s="225"/>
      <c r="S203" s="221">
        <f t="shared" ref="S203:T203" si="37">S202-S204</f>
        <v>1</v>
      </c>
      <c r="T203" s="221">
        <f t="shared" si="37"/>
        <v>9</v>
      </c>
      <c r="U203" s="311">
        <f t="shared" si="35"/>
        <v>5</v>
      </c>
      <c r="V203" s="312"/>
      <c r="W203" s="410">
        <f>W202-W204</f>
        <v>10</v>
      </c>
      <c r="X203" s="312"/>
    </row>
    <row r="204" spans="2:24" x14ac:dyDescent="0.3">
      <c r="B204" s="283"/>
      <c r="C204" s="270" t="s">
        <v>14</v>
      </c>
      <c r="D204" s="271"/>
      <c r="E204" s="271"/>
      <c r="F204" s="271"/>
      <c r="G204" s="271"/>
      <c r="H204" s="272"/>
      <c r="I204" s="49"/>
      <c r="J204" s="50"/>
      <c r="K204" s="51"/>
      <c r="L204" s="51"/>
      <c r="M204" s="51"/>
      <c r="N204" s="51"/>
      <c r="O204" s="51"/>
      <c r="P204" s="51"/>
      <c r="Q204" s="51"/>
      <c r="R204" s="51"/>
      <c r="S204" s="52">
        <v>14</v>
      </c>
      <c r="T204" s="52">
        <v>17</v>
      </c>
      <c r="U204" s="311">
        <f t="shared" si="35"/>
        <v>15.5</v>
      </c>
      <c r="V204" s="312"/>
      <c r="W204" s="313">
        <f>SUM(I204:T204)</f>
        <v>31</v>
      </c>
      <c r="X204" s="310"/>
    </row>
    <row r="205" spans="2:24" x14ac:dyDescent="0.3">
      <c r="B205" s="283"/>
      <c r="C205" s="300" t="s">
        <v>5</v>
      </c>
      <c r="D205" s="301"/>
      <c r="E205" s="301"/>
      <c r="F205" s="301"/>
      <c r="G205" s="301"/>
      <c r="H205" s="302"/>
      <c r="I205" s="133"/>
      <c r="J205" s="134"/>
      <c r="K205" s="135"/>
      <c r="L205" s="135"/>
      <c r="M205" s="135"/>
      <c r="N205" s="135"/>
      <c r="O205" s="135"/>
      <c r="P205" s="135"/>
      <c r="Q205" s="135"/>
      <c r="R205" s="135"/>
      <c r="S205" s="136">
        <v>8</v>
      </c>
      <c r="T205" s="136">
        <v>14</v>
      </c>
      <c r="U205" s="311">
        <f t="shared" si="35"/>
        <v>11</v>
      </c>
      <c r="V205" s="312"/>
      <c r="W205" s="313">
        <f>SUM(I205:T205)</f>
        <v>22</v>
      </c>
      <c r="X205" s="310"/>
    </row>
    <row r="206" spans="2:24" x14ac:dyDescent="0.3">
      <c r="B206" s="283"/>
      <c r="C206" s="363" t="s">
        <v>49</v>
      </c>
      <c r="D206" s="364"/>
      <c r="E206" s="364"/>
      <c r="F206" s="364"/>
      <c r="G206" s="364"/>
      <c r="H206" s="365"/>
      <c r="I206" s="137"/>
      <c r="J206" s="138"/>
      <c r="K206" s="139"/>
      <c r="L206" s="139"/>
      <c r="M206" s="139"/>
      <c r="N206" s="139"/>
      <c r="O206" s="139"/>
      <c r="P206" s="139"/>
      <c r="Q206" s="139"/>
      <c r="R206" s="139"/>
      <c r="S206" s="140">
        <f t="shared" ref="S206:T206" si="38">S202-S203-S205</f>
        <v>6</v>
      </c>
      <c r="T206" s="140">
        <f t="shared" si="38"/>
        <v>3</v>
      </c>
      <c r="U206" s="390">
        <f t="shared" si="35"/>
        <v>4.5</v>
      </c>
      <c r="V206" s="391"/>
      <c r="W206" s="429">
        <f>SUM(I206:T206)</f>
        <v>9</v>
      </c>
      <c r="X206" s="315"/>
    </row>
    <row r="207" spans="2:24" x14ac:dyDescent="0.3">
      <c r="B207" s="283"/>
      <c r="C207" s="411" t="s">
        <v>107</v>
      </c>
      <c r="D207" s="412"/>
      <c r="E207" s="412"/>
      <c r="F207" s="412"/>
      <c r="G207" s="412"/>
      <c r="H207" s="413"/>
      <c r="I207" s="79"/>
      <c r="J207" s="80"/>
      <c r="K207" s="81"/>
      <c r="L207" s="81"/>
      <c r="M207" s="81"/>
      <c r="N207" s="81"/>
      <c r="O207" s="81"/>
      <c r="P207" s="81"/>
      <c r="Q207" s="81"/>
      <c r="R207" s="81"/>
      <c r="S207" s="82">
        <v>14</v>
      </c>
      <c r="T207" s="82">
        <v>22</v>
      </c>
      <c r="U207" s="414">
        <f t="shared" si="35"/>
        <v>18</v>
      </c>
      <c r="V207" s="415"/>
      <c r="W207" s="416">
        <f>SUM(I207:T207)</f>
        <v>36</v>
      </c>
      <c r="X207" s="415"/>
    </row>
    <row r="208" spans="2:24" x14ac:dyDescent="0.3">
      <c r="B208" s="283"/>
      <c r="C208" s="395" t="s">
        <v>1</v>
      </c>
      <c r="D208" s="396"/>
      <c r="E208" s="396"/>
      <c r="F208" s="396"/>
      <c r="G208" s="396"/>
      <c r="H208" s="397"/>
      <c r="I208" s="83"/>
      <c r="J208" s="84"/>
      <c r="K208" s="85"/>
      <c r="L208" s="85"/>
      <c r="M208" s="85"/>
      <c r="N208" s="85"/>
      <c r="O208" s="85"/>
      <c r="P208" s="85"/>
      <c r="Q208" s="85"/>
      <c r="R208" s="85"/>
      <c r="S208" s="86"/>
      <c r="T208" s="86"/>
      <c r="U208" s="417"/>
      <c r="V208" s="418"/>
      <c r="W208" s="419"/>
      <c r="X208" s="420"/>
    </row>
    <row r="209" spans="2:24" x14ac:dyDescent="0.3">
      <c r="B209" s="283"/>
      <c r="C209" s="347" t="s">
        <v>23</v>
      </c>
      <c r="D209" s="348"/>
      <c r="E209" s="348"/>
      <c r="F209" s="348"/>
      <c r="G209" s="348"/>
      <c r="H209" s="349"/>
      <c r="I209" s="87"/>
      <c r="J209" s="88"/>
      <c r="K209" s="89"/>
      <c r="L209" s="89"/>
      <c r="M209" s="89"/>
      <c r="N209" s="89"/>
      <c r="O209" s="89"/>
      <c r="P209" s="89"/>
      <c r="Q209" s="89"/>
      <c r="R209" s="89"/>
      <c r="S209" s="90">
        <v>1064</v>
      </c>
      <c r="T209" s="90">
        <v>906</v>
      </c>
      <c r="U209" s="361">
        <f t="shared" si="35"/>
        <v>985</v>
      </c>
      <c r="V209" s="362"/>
      <c r="W209" s="409">
        <f t="shared" si="36"/>
        <v>1970</v>
      </c>
      <c r="X209" s="362"/>
    </row>
    <row r="210" spans="2:24" x14ac:dyDescent="0.3">
      <c r="B210" s="283"/>
      <c r="C210" s="270" t="s">
        <v>65</v>
      </c>
      <c r="D210" s="271"/>
      <c r="E210" s="271"/>
      <c r="F210" s="271"/>
      <c r="G210" s="271"/>
      <c r="H210" s="272"/>
      <c r="I210" s="49"/>
      <c r="J210" s="50"/>
      <c r="K210" s="51"/>
      <c r="L210" s="51"/>
      <c r="M210" s="51"/>
      <c r="N210" s="51"/>
      <c r="O210" s="51"/>
      <c r="P210" s="51"/>
      <c r="Q210" s="51"/>
      <c r="R210" s="51"/>
      <c r="S210" s="52">
        <v>8</v>
      </c>
      <c r="T210" s="52">
        <v>12</v>
      </c>
      <c r="U210" s="311">
        <f t="shared" si="35"/>
        <v>10</v>
      </c>
      <c r="V210" s="312"/>
      <c r="W210" s="410">
        <f t="shared" si="36"/>
        <v>20</v>
      </c>
      <c r="X210" s="312"/>
    </row>
    <row r="211" spans="2:24" x14ac:dyDescent="0.3">
      <c r="B211" s="283"/>
      <c r="C211" s="306" t="s">
        <v>6</v>
      </c>
      <c r="D211" s="307"/>
      <c r="E211" s="307"/>
      <c r="F211" s="307"/>
      <c r="G211" s="307"/>
      <c r="H211" s="308"/>
      <c r="I211" s="91"/>
      <c r="J211" s="92"/>
      <c r="K211" s="93"/>
      <c r="L211" s="93"/>
      <c r="M211" s="93"/>
      <c r="N211" s="93"/>
      <c r="O211" s="93"/>
      <c r="P211" s="93"/>
      <c r="Q211" s="93"/>
      <c r="R211" s="93"/>
      <c r="S211" s="94"/>
      <c r="T211" s="94"/>
      <c r="U211" s="404"/>
      <c r="V211" s="405"/>
      <c r="W211" s="406"/>
      <c r="X211" s="407"/>
    </row>
    <row r="212" spans="2:24" x14ac:dyDescent="0.3">
      <c r="B212" s="283"/>
      <c r="C212" s="347" t="s">
        <v>23</v>
      </c>
      <c r="D212" s="348"/>
      <c r="E212" s="348"/>
      <c r="F212" s="348"/>
      <c r="G212" s="348"/>
      <c r="H212" s="349"/>
      <c r="I212" s="95"/>
      <c r="J212" s="96"/>
      <c r="K212" s="97"/>
      <c r="L212" s="97"/>
      <c r="M212" s="97"/>
      <c r="N212" s="97"/>
      <c r="O212" s="97"/>
      <c r="P212" s="97"/>
      <c r="Q212" s="97"/>
      <c r="R212" s="97"/>
      <c r="S212" s="98">
        <f t="shared" ref="S212:T213" si="39">S198/S201</f>
        <v>1.4767309875141885</v>
      </c>
      <c r="T212" s="98">
        <f t="shared" si="39"/>
        <v>1.6042424242424242</v>
      </c>
      <c r="U212" s="361" t="s">
        <v>62</v>
      </c>
      <c r="V212" s="362"/>
      <c r="W212" s="408">
        <f>SUM(I212:T212)</f>
        <v>3.080973411756613</v>
      </c>
      <c r="X212" s="351"/>
    </row>
    <row r="213" spans="2:24" x14ac:dyDescent="0.3">
      <c r="B213" s="283"/>
      <c r="C213" s="270" t="s">
        <v>167</v>
      </c>
      <c r="D213" s="271"/>
      <c r="E213" s="271"/>
      <c r="F213" s="271"/>
      <c r="G213" s="271"/>
      <c r="H213" s="272"/>
      <c r="I213" s="95"/>
      <c r="J213" s="96"/>
      <c r="K213" s="99"/>
      <c r="L213" s="99"/>
      <c r="M213" s="99"/>
      <c r="N213" s="99"/>
      <c r="O213" s="99"/>
      <c r="P213" s="99"/>
      <c r="Q213" s="99"/>
      <c r="R213" s="99"/>
      <c r="S213" s="100">
        <f t="shared" si="39"/>
        <v>2.0666666666666669</v>
      </c>
      <c r="T213" s="100">
        <f t="shared" si="39"/>
        <v>1.4615384615384615</v>
      </c>
      <c r="U213" s="372" t="s">
        <v>62</v>
      </c>
      <c r="V213" s="373"/>
      <c r="W213" s="408">
        <f>SUM(I213:T213)</f>
        <v>3.5282051282051281</v>
      </c>
      <c r="X213" s="351"/>
    </row>
    <row r="214" spans="2:24" s="231" customFormat="1" x14ac:dyDescent="0.3">
      <c r="B214" s="283"/>
      <c r="C214" s="430" t="s">
        <v>106</v>
      </c>
      <c r="D214" s="431"/>
      <c r="E214" s="431"/>
      <c r="F214" s="431"/>
      <c r="G214" s="431"/>
      <c r="H214" s="432"/>
      <c r="I214" s="101"/>
      <c r="J214" s="102"/>
      <c r="K214" s="229"/>
      <c r="L214" s="229"/>
      <c r="M214" s="229"/>
      <c r="N214" s="229"/>
      <c r="O214" s="229"/>
      <c r="P214" s="229"/>
      <c r="Q214" s="229"/>
      <c r="R214" s="229"/>
      <c r="S214" s="230">
        <f t="shared" ref="S214:T214" si="40">S207/S202</f>
        <v>0.93333333333333335</v>
      </c>
      <c r="T214" s="230">
        <f t="shared" si="40"/>
        <v>0.84615384615384615</v>
      </c>
      <c r="U214" s="433" t="s">
        <v>62</v>
      </c>
      <c r="V214" s="403"/>
      <c r="W214" s="402">
        <f t="shared" ref="W214:X214" si="41">W207/W202</f>
        <v>0.87804878048780488</v>
      </c>
      <c r="X214" s="403" t="e">
        <f t="shared" si="41"/>
        <v>#DIV/0!</v>
      </c>
    </row>
    <row r="215" spans="2:24" x14ac:dyDescent="0.3">
      <c r="B215" s="283"/>
      <c r="C215" s="291" t="s">
        <v>3</v>
      </c>
      <c r="D215" s="292"/>
      <c r="E215" s="292"/>
      <c r="F215" s="292"/>
      <c r="G215" s="292"/>
      <c r="H215" s="293"/>
      <c r="I215" s="105"/>
      <c r="J215" s="106"/>
      <c r="K215" s="107"/>
      <c r="L215" s="107"/>
      <c r="M215" s="107"/>
      <c r="N215" s="107"/>
      <c r="O215" s="107"/>
      <c r="P215" s="107"/>
      <c r="Q215" s="107"/>
      <c r="R215" s="107"/>
      <c r="S215" s="108"/>
      <c r="T215" s="108"/>
      <c r="U215" s="380"/>
      <c r="V215" s="381"/>
      <c r="W215" s="394"/>
      <c r="X215" s="339"/>
    </row>
    <row r="216" spans="2:24" x14ac:dyDescent="0.3">
      <c r="B216" s="283"/>
      <c r="C216" s="347" t="s">
        <v>23</v>
      </c>
      <c r="D216" s="348"/>
      <c r="E216" s="348"/>
      <c r="F216" s="348"/>
      <c r="G216" s="348"/>
      <c r="H216" s="349"/>
      <c r="I216" s="109"/>
      <c r="J216" s="110"/>
      <c r="K216" s="111"/>
      <c r="L216" s="111"/>
      <c r="M216" s="111"/>
      <c r="N216" s="111"/>
      <c r="O216" s="111"/>
      <c r="P216" s="111"/>
      <c r="Q216" s="111"/>
      <c r="R216" s="111"/>
      <c r="S216" s="112">
        <f t="shared" ref="S216:T217" si="42">S209/S201</f>
        <v>0.40257283390087023</v>
      </c>
      <c r="T216" s="112">
        <f t="shared" si="42"/>
        <v>0.54909090909090907</v>
      </c>
      <c r="U216" s="361" t="s">
        <v>62</v>
      </c>
      <c r="V216" s="362"/>
      <c r="W216" s="392">
        <f>W209/W201</f>
        <v>0.45888655951549034</v>
      </c>
      <c r="X216" s="393"/>
    </row>
    <row r="217" spans="2:24" ht="15" thickBot="1" x14ac:dyDescent="0.35">
      <c r="B217" s="284"/>
      <c r="C217" s="294" t="s">
        <v>65</v>
      </c>
      <c r="D217" s="295"/>
      <c r="E217" s="295"/>
      <c r="F217" s="295"/>
      <c r="G217" s="295"/>
      <c r="H217" s="296"/>
      <c r="I217" s="113"/>
      <c r="J217" s="114"/>
      <c r="K217" s="115"/>
      <c r="L217" s="115"/>
      <c r="M217" s="115"/>
      <c r="N217" s="115"/>
      <c r="O217" s="115"/>
      <c r="P217" s="115"/>
      <c r="Q217" s="115"/>
      <c r="R217" s="115"/>
      <c r="S217" s="116">
        <f t="shared" si="42"/>
        <v>0.53333333333333333</v>
      </c>
      <c r="T217" s="116">
        <f t="shared" si="42"/>
        <v>0.46153846153846156</v>
      </c>
      <c r="U217" s="366" t="s">
        <v>62</v>
      </c>
      <c r="V217" s="367"/>
      <c r="W217" s="392">
        <f>W210/W202</f>
        <v>0.48780487804878048</v>
      </c>
      <c r="X217" s="393"/>
    </row>
    <row r="218" spans="2:24" x14ac:dyDescent="0.3">
      <c r="B218" s="436" t="s">
        <v>7</v>
      </c>
      <c r="C218" s="303" t="s">
        <v>15</v>
      </c>
      <c r="D218" s="304"/>
      <c r="E218" s="304"/>
      <c r="F218" s="304"/>
      <c r="G218" s="304"/>
      <c r="H218" s="305"/>
      <c r="I218" s="117"/>
      <c r="J218" s="118"/>
      <c r="K218" s="119"/>
      <c r="L218" s="119"/>
      <c r="M218" s="119"/>
      <c r="N218" s="119"/>
      <c r="O218" s="119"/>
      <c r="P218" s="119"/>
      <c r="Q218" s="119"/>
      <c r="R218" s="119"/>
      <c r="S218" s="120">
        <v>188</v>
      </c>
      <c r="T218" s="120">
        <v>222</v>
      </c>
      <c r="U218" s="400">
        <f t="shared" ref="U218:U278" si="43">AVERAGE(I218:T218)</f>
        <v>205</v>
      </c>
      <c r="V218" s="401"/>
      <c r="W218" s="400" t="s">
        <v>62</v>
      </c>
      <c r="X218" s="401"/>
    </row>
    <row r="219" spans="2:24" x14ac:dyDescent="0.3">
      <c r="B219" s="437"/>
      <c r="C219" s="395" t="s">
        <v>66</v>
      </c>
      <c r="D219" s="396"/>
      <c r="E219" s="396"/>
      <c r="F219" s="396"/>
      <c r="G219" s="396"/>
      <c r="H219" s="397"/>
      <c r="I219" s="121"/>
      <c r="J219" s="122"/>
      <c r="K219" s="123"/>
      <c r="L219" s="123"/>
      <c r="M219" s="123"/>
      <c r="N219" s="123"/>
      <c r="O219" s="123"/>
      <c r="P219" s="123"/>
      <c r="Q219" s="123"/>
      <c r="R219" s="123"/>
      <c r="S219" s="124">
        <v>49</v>
      </c>
      <c r="T219" s="124">
        <v>84</v>
      </c>
      <c r="U219" s="398">
        <f t="shared" si="43"/>
        <v>66.5</v>
      </c>
      <c r="V219" s="399"/>
      <c r="W219" s="398">
        <f t="shared" ref="W219:W279" si="44">SUM(I219:T219)</f>
        <v>133</v>
      </c>
      <c r="X219" s="399"/>
    </row>
    <row r="220" spans="2:24" x14ac:dyDescent="0.3">
      <c r="B220" s="437"/>
      <c r="C220" s="387" t="s">
        <v>17</v>
      </c>
      <c r="D220" s="388"/>
      <c r="E220" s="388"/>
      <c r="F220" s="388"/>
      <c r="G220" s="388"/>
      <c r="H220" s="389"/>
      <c r="I220" s="125"/>
      <c r="J220" s="126"/>
      <c r="K220" s="127"/>
      <c r="L220" s="127"/>
      <c r="M220" s="127"/>
      <c r="N220" s="127"/>
      <c r="O220" s="127"/>
      <c r="P220" s="127"/>
      <c r="Q220" s="127"/>
      <c r="R220" s="127"/>
      <c r="S220" s="128">
        <v>4</v>
      </c>
      <c r="T220" s="128">
        <v>1</v>
      </c>
      <c r="U220" s="390">
        <f t="shared" si="43"/>
        <v>2.5</v>
      </c>
      <c r="V220" s="391"/>
      <c r="W220" s="382">
        <f t="shared" si="44"/>
        <v>5</v>
      </c>
      <c r="X220" s="383"/>
    </row>
    <row r="221" spans="2:24" x14ac:dyDescent="0.3">
      <c r="B221" s="437"/>
      <c r="C221" s="438" t="s">
        <v>18</v>
      </c>
      <c r="D221" s="439"/>
      <c r="E221" s="439"/>
      <c r="F221" s="439"/>
      <c r="G221" s="439"/>
      <c r="H221" s="440"/>
      <c r="I221" s="129"/>
      <c r="J221" s="130"/>
      <c r="K221" s="131"/>
      <c r="L221" s="131"/>
      <c r="M221" s="131"/>
      <c r="N221" s="131"/>
      <c r="O221" s="131"/>
      <c r="P221" s="131"/>
      <c r="Q221" s="131"/>
      <c r="R221" s="131"/>
      <c r="S221" s="132">
        <f t="shared" ref="S221:T221" si="45">SUM(S222:S223)</f>
        <v>11</v>
      </c>
      <c r="T221" s="132">
        <f t="shared" si="45"/>
        <v>23</v>
      </c>
      <c r="U221" s="434">
        <f t="shared" si="43"/>
        <v>17</v>
      </c>
      <c r="V221" s="435"/>
      <c r="W221" s="309">
        <f t="shared" si="44"/>
        <v>34</v>
      </c>
      <c r="X221" s="310"/>
    </row>
    <row r="222" spans="2:24" x14ac:dyDescent="0.3">
      <c r="B222" s="437"/>
      <c r="C222" s="300" t="s">
        <v>24</v>
      </c>
      <c r="D222" s="301"/>
      <c r="E222" s="301"/>
      <c r="F222" s="301"/>
      <c r="G222" s="301"/>
      <c r="H222" s="302"/>
      <c r="I222" s="133"/>
      <c r="J222" s="134"/>
      <c r="K222" s="135"/>
      <c r="L222" s="135"/>
      <c r="M222" s="135"/>
      <c r="N222" s="135"/>
      <c r="O222" s="135"/>
      <c r="P222" s="135"/>
      <c r="Q222" s="135"/>
      <c r="R222" s="135"/>
      <c r="S222" s="136">
        <v>0</v>
      </c>
      <c r="T222" s="136">
        <v>2</v>
      </c>
      <c r="U222" s="309">
        <f t="shared" si="43"/>
        <v>1</v>
      </c>
      <c r="V222" s="310"/>
      <c r="W222" s="309">
        <f t="shared" si="44"/>
        <v>2</v>
      </c>
      <c r="X222" s="310"/>
    </row>
    <row r="223" spans="2:24" x14ac:dyDescent="0.3">
      <c r="B223" s="437"/>
      <c r="C223" s="363" t="s">
        <v>25</v>
      </c>
      <c r="D223" s="364"/>
      <c r="E223" s="364"/>
      <c r="F223" s="364"/>
      <c r="G223" s="364"/>
      <c r="H223" s="365"/>
      <c r="I223" s="137"/>
      <c r="J223" s="138"/>
      <c r="K223" s="139"/>
      <c r="L223" s="139"/>
      <c r="M223" s="139"/>
      <c r="N223" s="139"/>
      <c r="O223" s="139"/>
      <c r="P223" s="139"/>
      <c r="Q223" s="139"/>
      <c r="R223" s="139"/>
      <c r="S223" s="140">
        <v>11</v>
      </c>
      <c r="T223" s="140">
        <v>21</v>
      </c>
      <c r="U223" s="314">
        <f t="shared" si="43"/>
        <v>16</v>
      </c>
      <c r="V223" s="315"/>
      <c r="W223" s="314">
        <f t="shared" si="44"/>
        <v>32</v>
      </c>
      <c r="X223" s="315"/>
    </row>
    <row r="224" spans="2:24" x14ac:dyDescent="0.3">
      <c r="B224" s="437"/>
      <c r="C224" s="384" t="s">
        <v>19</v>
      </c>
      <c r="D224" s="385"/>
      <c r="E224" s="385"/>
      <c r="F224" s="385"/>
      <c r="G224" s="385"/>
      <c r="H224" s="386"/>
      <c r="I224" s="49"/>
      <c r="J224" s="142"/>
      <c r="K224" s="51"/>
      <c r="L224" s="51"/>
      <c r="M224" s="51"/>
      <c r="N224" s="51"/>
      <c r="O224" s="51"/>
      <c r="P224" s="51"/>
      <c r="Q224" s="51"/>
      <c r="R224" s="51"/>
      <c r="S224" s="52">
        <f t="shared" ref="S224:T224" si="46">SUM(S225+S259)</f>
        <v>3</v>
      </c>
      <c r="T224" s="52">
        <f t="shared" si="46"/>
        <v>8</v>
      </c>
      <c r="U224" s="309">
        <f t="shared" si="43"/>
        <v>5.5</v>
      </c>
      <c r="V224" s="310"/>
      <c r="W224" s="309">
        <f t="shared" si="44"/>
        <v>11</v>
      </c>
      <c r="X224" s="310"/>
    </row>
    <row r="225" spans="2:24" x14ac:dyDescent="0.3">
      <c r="B225" s="437"/>
      <c r="C225" s="300" t="s">
        <v>24</v>
      </c>
      <c r="D225" s="301"/>
      <c r="E225" s="301"/>
      <c r="F225" s="301"/>
      <c r="G225" s="301"/>
      <c r="H225" s="302"/>
      <c r="I225" s="49"/>
      <c r="J225" s="142"/>
      <c r="K225" s="51"/>
      <c r="L225" s="51"/>
      <c r="M225" s="51"/>
      <c r="N225" s="51"/>
      <c r="O225" s="51"/>
      <c r="P225" s="51"/>
      <c r="Q225" s="51"/>
      <c r="R225" s="51"/>
      <c r="S225" s="52">
        <f t="shared" ref="S225:T225" si="47">S226+S247+S258</f>
        <v>2</v>
      </c>
      <c r="T225" s="52">
        <f t="shared" si="47"/>
        <v>6</v>
      </c>
      <c r="U225" s="309">
        <f t="shared" si="43"/>
        <v>4</v>
      </c>
      <c r="V225" s="310"/>
      <c r="W225" s="309">
        <f t="shared" si="44"/>
        <v>8</v>
      </c>
      <c r="X225" s="310"/>
    </row>
    <row r="226" spans="2:24" x14ac:dyDescent="0.3">
      <c r="B226" s="437"/>
      <c r="C226" s="300" t="s">
        <v>29</v>
      </c>
      <c r="D226" s="301"/>
      <c r="E226" s="301"/>
      <c r="F226" s="301"/>
      <c r="G226" s="301"/>
      <c r="H226" s="302"/>
      <c r="I226" s="49"/>
      <c r="J226" s="142"/>
      <c r="K226" s="51"/>
      <c r="L226" s="51"/>
      <c r="M226" s="51"/>
      <c r="N226" s="51"/>
      <c r="O226" s="51"/>
      <c r="P226" s="51"/>
      <c r="Q226" s="51"/>
      <c r="R226" s="51"/>
      <c r="S226" s="52">
        <f t="shared" ref="S226:T226" si="48">SUM(S227:S246)</f>
        <v>0</v>
      </c>
      <c r="T226" s="52">
        <f t="shared" si="48"/>
        <v>3</v>
      </c>
      <c r="U226" s="309">
        <f t="shared" si="43"/>
        <v>1.5</v>
      </c>
      <c r="V226" s="310"/>
      <c r="W226" s="309">
        <f t="shared" si="44"/>
        <v>3</v>
      </c>
      <c r="X226" s="310"/>
    </row>
    <row r="227" spans="2:24" x14ac:dyDescent="0.3">
      <c r="B227" s="437"/>
      <c r="C227" s="321" t="s">
        <v>67</v>
      </c>
      <c r="D227" s="322"/>
      <c r="E227" s="322"/>
      <c r="F227" s="322"/>
      <c r="G227" s="322"/>
      <c r="H227" s="323"/>
      <c r="I227" s="49"/>
      <c r="J227" s="142"/>
      <c r="K227" s="51"/>
      <c r="L227" s="51"/>
      <c r="M227" s="51"/>
      <c r="N227" s="51"/>
      <c r="O227" s="51"/>
      <c r="P227" s="51"/>
      <c r="Q227" s="51"/>
      <c r="R227" s="51"/>
      <c r="S227" s="52"/>
      <c r="T227" s="52">
        <v>0</v>
      </c>
      <c r="U227" s="309">
        <f t="shared" si="43"/>
        <v>0</v>
      </c>
      <c r="V227" s="310"/>
      <c r="W227" s="309">
        <f t="shared" si="44"/>
        <v>0</v>
      </c>
      <c r="X227" s="310"/>
    </row>
    <row r="228" spans="2:24" x14ac:dyDescent="0.3">
      <c r="B228" s="437"/>
      <c r="C228" s="321" t="s">
        <v>68</v>
      </c>
      <c r="D228" s="322"/>
      <c r="E228" s="322"/>
      <c r="F228" s="322"/>
      <c r="G228" s="322"/>
      <c r="H228" s="323"/>
      <c r="I228" s="49"/>
      <c r="J228" s="142"/>
      <c r="K228" s="51"/>
      <c r="L228" s="51"/>
      <c r="M228" s="51"/>
      <c r="N228" s="51"/>
      <c r="O228" s="51"/>
      <c r="P228" s="51"/>
      <c r="Q228" s="51"/>
      <c r="R228" s="51"/>
      <c r="S228" s="52"/>
      <c r="T228" s="52">
        <v>1</v>
      </c>
      <c r="U228" s="309">
        <f t="shared" si="43"/>
        <v>1</v>
      </c>
      <c r="V228" s="310"/>
      <c r="W228" s="309">
        <f t="shared" si="44"/>
        <v>1</v>
      </c>
      <c r="X228" s="310"/>
    </row>
    <row r="229" spans="2:24" x14ac:dyDescent="0.3">
      <c r="B229" s="437"/>
      <c r="C229" s="321" t="s">
        <v>69</v>
      </c>
      <c r="D229" s="322"/>
      <c r="E229" s="322"/>
      <c r="F229" s="322"/>
      <c r="G229" s="322"/>
      <c r="H229" s="323"/>
      <c r="I229" s="49"/>
      <c r="J229" s="142"/>
      <c r="K229" s="51"/>
      <c r="L229" s="51"/>
      <c r="M229" s="51"/>
      <c r="N229" s="51"/>
      <c r="O229" s="51"/>
      <c r="P229" s="51"/>
      <c r="Q229" s="51"/>
      <c r="R229" s="51"/>
      <c r="S229" s="52"/>
      <c r="T229" s="52">
        <v>0</v>
      </c>
      <c r="U229" s="309">
        <f t="shared" si="43"/>
        <v>0</v>
      </c>
      <c r="V229" s="310"/>
      <c r="W229" s="309">
        <f t="shared" si="44"/>
        <v>0</v>
      </c>
      <c r="X229" s="310"/>
    </row>
    <row r="230" spans="2:24" x14ac:dyDescent="0.3">
      <c r="B230" s="437"/>
      <c r="C230" s="321" t="s">
        <v>70</v>
      </c>
      <c r="D230" s="322"/>
      <c r="E230" s="322"/>
      <c r="F230" s="322"/>
      <c r="G230" s="322"/>
      <c r="H230" s="323"/>
      <c r="I230" s="49"/>
      <c r="J230" s="142"/>
      <c r="K230" s="51"/>
      <c r="L230" s="51"/>
      <c r="M230" s="51"/>
      <c r="N230" s="51"/>
      <c r="O230" s="51"/>
      <c r="P230" s="51"/>
      <c r="Q230" s="51"/>
      <c r="R230" s="51"/>
      <c r="S230" s="52"/>
      <c r="T230" s="52">
        <v>0</v>
      </c>
      <c r="U230" s="309">
        <f t="shared" si="43"/>
        <v>0</v>
      </c>
      <c r="V230" s="310"/>
      <c r="W230" s="309">
        <f t="shared" si="44"/>
        <v>0</v>
      </c>
      <c r="X230" s="310"/>
    </row>
    <row r="231" spans="2:24" x14ac:dyDescent="0.3">
      <c r="B231" s="437"/>
      <c r="C231" s="321" t="s">
        <v>71</v>
      </c>
      <c r="D231" s="322"/>
      <c r="E231" s="322"/>
      <c r="F231" s="322"/>
      <c r="G231" s="322"/>
      <c r="H231" s="323"/>
      <c r="I231" s="49"/>
      <c r="J231" s="142"/>
      <c r="K231" s="51"/>
      <c r="L231" s="51"/>
      <c r="M231" s="51"/>
      <c r="N231" s="51"/>
      <c r="O231" s="51"/>
      <c r="P231" s="51"/>
      <c r="Q231" s="51"/>
      <c r="R231" s="51"/>
      <c r="S231" s="52"/>
      <c r="T231" s="52">
        <v>0</v>
      </c>
      <c r="U231" s="309">
        <f t="shared" si="43"/>
        <v>0</v>
      </c>
      <c r="V231" s="310"/>
      <c r="W231" s="309">
        <f t="shared" si="44"/>
        <v>0</v>
      </c>
      <c r="X231" s="310"/>
    </row>
    <row r="232" spans="2:24" x14ac:dyDescent="0.3">
      <c r="B232" s="437"/>
      <c r="C232" s="321" t="s">
        <v>72</v>
      </c>
      <c r="D232" s="322"/>
      <c r="E232" s="322"/>
      <c r="F232" s="322"/>
      <c r="G232" s="322"/>
      <c r="H232" s="323"/>
      <c r="I232" s="49"/>
      <c r="J232" s="142"/>
      <c r="K232" s="51"/>
      <c r="L232" s="51"/>
      <c r="M232" s="51"/>
      <c r="N232" s="51"/>
      <c r="O232" s="51"/>
      <c r="P232" s="51"/>
      <c r="Q232" s="51"/>
      <c r="R232" s="51"/>
      <c r="S232" s="52"/>
      <c r="T232" s="52">
        <v>2</v>
      </c>
      <c r="U232" s="309">
        <f t="shared" si="43"/>
        <v>2</v>
      </c>
      <c r="V232" s="310"/>
      <c r="W232" s="309">
        <f t="shared" si="44"/>
        <v>2</v>
      </c>
      <c r="X232" s="310"/>
    </row>
    <row r="233" spans="2:24" x14ac:dyDescent="0.3">
      <c r="B233" s="437"/>
      <c r="C233" s="321" t="s">
        <v>73</v>
      </c>
      <c r="D233" s="322"/>
      <c r="E233" s="322"/>
      <c r="F233" s="322"/>
      <c r="G233" s="322"/>
      <c r="H233" s="323"/>
      <c r="I233" s="49"/>
      <c r="J233" s="142"/>
      <c r="K233" s="51"/>
      <c r="L233" s="51"/>
      <c r="M233" s="51"/>
      <c r="N233" s="51"/>
      <c r="O233" s="51"/>
      <c r="P233" s="51"/>
      <c r="Q233" s="51"/>
      <c r="R233" s="51"/>
      <c r="S233" s="52"/>
      <c r="T233" s="52">
        <v>0</v>
      </c>
      <c r="U233" s="309">
        <f t="shared" si="43"/>
        <v>0</v>
      </c>
      <c r="V233" s="310"/>
      <c r="W233" s="309">
        <f t="shared" si="44"/>
        <v>0</v>
      </c>
      <c r="X233" s="310"/>
    </row>
    <row r="234" spans="2:24" x14ac:dyDescent="0.3">
      <c r="B234" s="437"/>
      <c r="C234" s="321" t="s">
        <v>86</v>
      </c>
      <c r="D234" s="322"/>
      <c r="E234" s="322"/>
      <c r="F234" s="322"/>
      <c r="G234" s="322"/>
      <c r="H234" s="323"/>
      <c r="I234" s="49"/>
      <c r="J234" s="142"/>
      <c r="K234" s="51"/>
      <c r="L234" s="51"/>
      <c r="M234" s="51"/>
      <c r="N234" s="51"/>
      <c r="O234" s="51"/>
      <c r="P234" s="51"/>
      <c r="Q234" s="51"/>
      <c r="R234" s="51"/>
      <c r="S234" s="52"/>
      <c r="T234" s="52">
        <v>0</v>
      </c>
      <c r="U234" s="309">
        <f t="shared" si="43"/>
        <v>0</v>
      </c>
      <c r="V234" s="310"/>
      <c r="W234" s="309">
        <f t="shared" si="44"/>
        <v>0</v>
      </c>
      <c r="X234" s="310"/>
    </row>
    <row r="235" spans="2:24" x14ac:dyDescent="0.3">
      <c r="B235" s="437"/>
      <c r="C235" s="321" t="s">
        <v>74</v>
      </c>
      <c r="D235" s="322"/>
      <c r="E235" s="322"/>
      <c r="F235" s="322"/>
      <c r="G235" s="322"/>
      <c r="H235" s="323"/>
      <c r="I235" s="49"/>
      <c r="J235" s="142"/>
      <c r="K235" s="51"/>
      <c r="L235" s="51"/>
      <c r="M235" s="51"/>
      <c r="N235" s="51"/>
      <c r="O235" s="51"/>
      <c r="P235" s="51"/>
      <c r="Q235" s="51"/>
      <c r="R235" s="51"/>
      <c r="S235" s="52"/>
      <c r="T235" s="52">
        <v>0</v>
      </c>
      <c r="U235" s="309">
        <f t="shared" si="43"/>
        <v>0</v>
      </c>
      <c r="V235" s="310"/>
      <c r="W235" s="309">
        <f t="shared" si="44"/>
        <v>0</v>
      </c>
      <c r="X235" s="310"/>
    </row>
    <row r="236" spans="2:24" x14ac:dyDescent="0.3">
      <c r="B236" s="437"/>
      <c r="C236" s="321" t="s">
        <v>75</v>
      </c>
      <c r="D236" s="322"/>
      <c r="E236" s="322"/>
      <c r="F236" s="322"/>
      <c r="G236" s="322"/>
      <c r="H236" s="323"/>
      <c r="I236" s="49"/>
      <c r="J236" s="142"/>
      <c r="K236" s="51"/>
      <c r="L236" s="51"/>
      <c r="M236" s="51"/>
      <c r="N236" s="51"/>
      <c r="O236" s="51"/>
      <c r="P236" s="51"/>
      <c r="Q236" s="51"/>
      <c r="R236" s="51"/>
      <c r="S236" s="52"/>
      <c r="T236" s="52">
        <v>0</v>
      </c>
      <c r="U236" s="309">
        <f t="shared" si="43"/>
        <v>0</v>
      </c>
      <c r="V236" s="310"/>
      <c r="W236" s="309">
        <f t="shared" si="44"/>
        <v>0</v>
      </c>
      <c r="X236" s="310"/>
    </row>
    <row r="237" spans="2:24" x14ac:dyDescent="0.3">
      <c r="B237" s="437"/>
      <c r="C237" s="321" t="s">
        <v>76</v>
      </c>
      <c r="D237" s="322"/>
      <c r="E237" s="322"/>
      <c r="F237" s="322"/>
      <c r="G237" s="322"/>
      <c r="H237" s="323"/>
      <c r="I237" s="49"/>
      <c r="J237" s="142"/>
      <c r="K237" s="51"/>
      <c r="L237" s="51"/>
      <c r="M237" s="51"/>
      <c r="N237" s="51"/>
      <c r="O237" s="51"/>
      <c r="P237" s="51"/>
      <c r="Q237" s="51"/>
      <c r="R237" s="51"/>
      <c r="S237" s="52"/>
      <c r="T237" s="52">
        <v>0</v>
      </c>
      <c r="U237" s="309">
        <f t="shared" si="43"/>
        <v>0</v>
      </c>
      <c r="V237" s="310"/>
      <c r="W237" s="309">
        <f t="shared" si="44"/>
        <v>0</v>
      </c>
      <c r="X237" s="310"/>
    </row>
    <row r="238" spans="2:24" x14ac:dyDescent="0.3">
      <c r="B238" s="437"/>
      <c r="C238" s="321" t="s">
        <v>77</v>
      </c>
      <c r="D238" s="322"/>
      <c r="E238" s="322"/>
      <c r="F238" s="322"/>
      <c r="G238" s="322"/>
      <c r="H238" s="323"/>
      <c r="I238" s="49"/>
      <c r="J238" s="142"/>
      <c r="K238" s="51"/>
      <c r="L238" s="51"/>
      <c r="M238" s="51"/>
      <c r="N238" s="51"/>
      <c r="O238" s="51"/>
      <c r="P238" s="51"/>
      <c r="Q238" s="51"/>
      <c r="R238" s="51"/>
      <c r="S238" s="52"/>
      <c r="T238" s="52">
        <v>0</v>
      </c>
      <c r="U238" s="309">
        <f t="shared" si="43"/>
        <v>0</v>
      </c>
      <c r="V238" s="310"/>
      <c r="W238" s="309">
        <f t="shared" si="44"/>
        <v>0</v>
      </c>
      <c r="X238" s="310"/>
    </row>
    <row r="239" spans="2:24" x14ac:dyDescent="0.3">
      <c r="B239" s="437"/>
      <c r="C239" s="321" t="s">
        <v>78</v>
      </c>
      <c r="D239" s="322"/>
      <c r="E239" s="322"/>
      <c r="F239" s="322"/>
      <c r="G239" s="322"/>
      <c r="H239" s="323"/>
      <c r="I239" s="49"/>
      <c r="J239" s="142"/>
      <c r="K239" s="51"/>
      <c r="L239" s="51"/>
      <c r="M239" s="51"/>
      <c r="N239" s="51"/>
      <c r="O239" s="51"/>
      <c r="P239" s="51"/>
      <c r="Q239" s="51"/>
      <c r="R239" s="51"/>
      <c r="S239" s="52"/>
      <c r="T239" s="52">
        <v>0</v>
      </c>
      <c r="U239" s="309">
        <f t="shared" si="43"/>
        <v>0</v>
      </c>
      <c r="V239" s="310"/>
      <c r="W239" s="309">
        <f t="shared" si="44"/>
        <v>0</v>
      </c>
      <c r="X239" s="310"/>
    </row>
    <row r="240" spans="2:24" x14ac:dyDescent="0.3">
      <c r="B240" s="437"/>
      <c r="C240" s="321" t="s">
        <v>79</v>
      </c>
      <c r="D240" s="322"/>
      <c r="E240" s="322"/>
      <c r="F240" s="322"/>
      <c r="G240" s="322"/>
      <c r="H240" s="323"/>
      <c r="I240" s="49"/>
      <c r="J240" s="142"/>
      <c r="K240" s="51"/>
      <c r="L240" s="51"/>
      <c r="M240" s="51"/>
      <c r="N240" s="51"/>
      <c r="O240" s="51"/>
      <c r="P240" s="51"/>
      <c r="Q240" s="51"/>
      <c r="R240" s="51"/>
      <c r="S240" s="52"/>
      <c r="T240" s="52">
        <v>0</v>
      </c>
      <c r="U240" s="309">
        <f t="shared" si="43"/>
        <v>0</v>
      </c>
      <c r="V240" s="310"/>
      <c r="W240" s="309">
        <f t="shared" si="44"/>
        <v>0</v>
      </c>
      <c r="X240" s="310"/>
    </row>
    <row r="241" spans="2:24" x14ac:dyDescent="0.3">
      <c r="B241" s="437"/>
      <c r="C241" s="321" t="s">
        <v>80</v>
      </c>
      <c r="D241" s="322"/>
      <c r="E241" s="322"/>
      <c r="F241" s="322"/>
      <c r="G241" s="322"/>
      <c r="H241" s="323"/>
      <c r="I241" s="49"/>
      <c r="J241" s="142"/>
      <c r="K241" s="51"/>
      <c r="L241" s="51"/>
      <c r="M241" s="51"/>
      <c r="N241" s="51"/>
      <c r="O241" s="51"/>
      <c r="P241" s="51"/>
      <c r="Q241" s="51"/>
      <c r="R241" s="51"/>
      <c r="S241" s="52"/>
      <c r="T241" s="52">
        <v>0</v>
      </c>
      <c r="U241" s="309">
        <f t="shared" si="43"/>
        <v>0</v>
      </c>
      <c r="V241" s="310"/>
      <c r="W241" s="309">
        <f t="shared" si="44"/>
        <v>0</v>
      </c>
      <c r="X241" s="310"/>
    </row>
    <row r="242" spans="2:24" x14ac:dyDescent="0.3">
      <c r="B242" s="437"/>
      <c r="C242" s="321" t="s">
        <v>81</v>
      </c>
      <c r="D242" s="322"/>
      <c r="E242" s="322"/>
      <c r="F242" s="322"/>
      <c r="G242" s="322"/>
      <c r="H242" s="323"/>
      <c r="I242" s="49"/>
      <c r="J242" s="142"/>
      <c r="K242" s="51"/>
      <c r="L242" s="51"/>
      <c r="M242" s="51"/>
      <c r="N242" s="51"/>
      <c r="O242" s="51"/>
      <c r="P242" s="51"/>
      <c r="Q242" s="51"/>
      <c r="R242" s="51"/>
      <c r="S242" s="52"/>
      <c r="T242" s="52">
        <v>0</v>
      </c>
      <c r="U242" s="309">
        <f t="shared" si="43"/>
        <v>0</v>
      </c>
      <c r="V242" s="310"/>
      <c r="W242" s="309">
        <f t="shared" si="44"/>
        <v>0</v>
      </c>
      <c r="X242" s="310"/>
    </row>
    <row r="243" spans="2:24" x14ac:dyDescent="0.3">
      <c r="B243" s="437"/>
      <c r="C243" s="321" t="s">
        <v>82</v>
      </c>
      <c r="D243" s="322"/>
      <c r="E243" s="322"/>
      <c r="F243" s="322"/>
      <c r="G243" s="322"/>
      <c r="H243" s="323"/>
      <c r="I243" s="49"/>
      <c r="J243" s="142"/>
      <c r="K243" s="51"/>
      <c r="L243" s="51"/>
      <c r="M243" s="51"/>
      <c r="N243" s="51"/>
      <c r="O243" s="51"/>
      <c r="P243" s="51"/>
      <c r="Q243" s="51"/>
      <c r="R243" s="51"/>
      <c r="S243" s="52"/>
      <c r="T243" s="52">
        <v>0</v>
      </c>
      <c r="U243" s="309">
        <f t="shared" si="43"/>
        <v>0</v>
      </c>
      <c r="V243" s="310"/>
      <c r="W243" s="309">
        <f t="shared" si="44"/>
        <v>0</v>
      </c>
      <c r="X243" s="310"/>
    </row>
    <row r="244" spans="2:24" x14ac:dyDescent="0.3">
      <c r="B244" s="437"/>
      <c r="C244" s="321" t="s">
        <v>83</v>
      </c>
      <c r="D244" s="322"/>
      <c r="E244" s="322"/>
      <c r="F244" s="322"/>
      <c r="G244" s="322"/>
      <c r="H244" s="323"/>
      <c r="I244" s="49"/>
      <c r="J244" s="142"/>
      <c r="K244" s="51"/>
      <c r="L244" s="51"/>
      <c r="M244" s="51"/>
      <c r="N244" s="51"/>
      <c r="O244" s="51"/>
      <c r="P244" s="51"/>
      <c r="Q244" s="51"/>
      <c r="R244" s="51"/>
      <c r="S244" s="52"/>
      <c r="T244" s="52">
        <v>0</v>
      </c>
      <c r="U244" s="309">
        <f t="shared" si="43"/>
        <v>0</v>
      </c>
      <c r="V244" s="310"/>
      <c r="W244" s="309">
        <f t="shared" si="44"/>
        <v>0</v>
      </c>
      <c r="X244" s="310"/>
    </row>
    <row r="245" spans="2:24" x14ac:dyDescent="0.3">
      <c r="B245" s="437"/>
      <c r="C245" s="321" t="s">
        <v>84</v>
      </c>
      <c r="D245" s="322"/>
      <c r="E245" s="322"/>
      <c r="F245" s="322"/>
      <c r="G245" s="322"/>
      <c r="H245" s="323"/>
      <c r="I245" s="49"/>
      <c r="J245" s="142"/>
      <c r="K245" s="51"/>
      <c r="L245" s="51"/>
      <c r="M245" s="51"/>
      <c r="N245" s="51"/>
      <c r="O245" s="51"/>
      <c r="P245" s="51"/>
      <c r="Q245" s="51"/>
      <c r="R245" s="51"/>
      <c r="S245" s="52"/>
      <c r="T245" s="52">
        <v>0</v>
      </c>
      <c r="U245" s="309">
        <f t="shared" si="43"/>
        <v>0</v>
      </c>
      <c r="V245" s="310"/>
      <c r="W245" s="309">
        <f t="shared" si="44"/>
        <v>0</v>
      </c>
      <c r="X245" s="310"/>
    </row>
    <row r="246" spans="2:24" x14ac:dyDescent="0.3">
      <c r="B246" s="437"/>
      <c r="C246" s="324" t="s">
        <v>85</v>
      </c>
      <c r="D246" s="325"/>
      <c r="E246" s="325"/>
      <c r="F246" s="325"/>
      <c r="G246" s="325"/>
      <c r="H246" s="326"/>
      <c r="I246" s="125"/>
      <c r="J246" s="207"/>
      <c r="K246" s="127"/>
      <c r="L246" s="127"/>
      <c r="M246" s="127"/>
      <c r="N246" s="127"/>
      <c r="O246" s="127"/>
      <c r="P246" s="127"/>
      <c r="Q246" s="127"/>
      <c r="R246" s="127"/>
      <c r="S246" s="128"/>
      <c r="T246" s="208">
        <v>0</v>
      </c>
      <c r="U246" s="314">
        <f t="shared" si="43"/>
        <v>0</v>
      </c>
      <c r="V246" s="315"/>
      <c r="W246" s="314">
        <f t="shared" si="44"/>
        <v>0</v>
      </c>
      <c r="X246" s="315"/>
    </row>
    <row r="247" spans="2:24" x14ac:dyDescent="0.3">
      <c r="B247" s="437"/>
      <c r="C247" s="300" t="s">
        <v>30</v>
      </c>
      <c r="D247" s="301"/>
      <c r="E247" s="301"/>
      <c r="F247" s="301"/>
      <c r="G247" s="301"/>
      <c r="H247" s="302"/>
      <c r="I247" s="133"/>
      <c r="J247" s="134"/>
      <c r="K247" s="135"/>
      <c r="L247" s="135"/>
      <c r="M247" s="135"/>
      <c r="N247" s="135"/>
      <c r="O247" s="135"/>
      <c r="P247" s="135"/>
      <c r="Q247" s="135"/>
      <c r="R247" s="135"/>
      <c r="S247" s="136">
        <f t="shared" ref="S247:T247" si="49">SUM(S248:S257)</f>
        <v>1</v>
      </c>
      <c r="T247" s="136">
        <f t="shared" si="49"/>
        <v>1</v>
      </c>
      <c r="U247" s="309">
        <f t="shared" si="43"/>
        <v>1</v>
      </c>
      <c r="V247" s="310"/>
      <c r="W247" s="309">
        <f t="shared" si="44"/>
        <v>2</v>
      </c>
      <c r="X247" s="310"/>
    </row>
    <row r="248" spans="2:24" x14ac:dyDescent="0.3">
      <c r="B248" s="437"/>
      <c r="C248" s="321" t="s">
        <v>87</v>
      </c>
      <c r="D248" s="322"/>
      <c r="E248" s="322"/>
      <c r="F248" s="322"/>
      <c r="G248" s="322"/>
      <c r="H248" s="323"/>
      <c r="I248" s="133"/>
      <c r="J248" s="134"/>
      <c r="K248" s="135"/>
      <c r="L248" s="135"/>
      <c r="M248" s="135"/>
      <c r="N248" s="135"/>
      <c r="O248" s="135"/>
      <c r="P248" s="135"/>
      <c r="Q248" s="135"/>
      <c r="R248" s="135"/>
      <c r="S248" s="136"/>
      <c r="T248" s="52">
        <v>0</v>
      </c>
      <c r="U248" s="309">
        <f t="shared" si="43"/>
        <v>0</v>
      </c>
      <c r="V248" s="310"/>
      <c r="W248" s="309">
        <f t="shared" si="44"/>
        <v>0</v>
      </c>
      <c r="X248" s="310"/>
    </row>
    <row r="249" spans="2:24" x14ac:dyDescent="0.3">
      <c r="B249" s="437"/>
      <c r="C249" s="333" t="s">
        <v>31</v>
      </c>
      <c r="D249" s="334"/>
      <c r="E249" s="334"/>
      <c r="F249" s="334"/>
      <c r="G249" s="334"/>
      <c r="H249" s="335"/>
      <c r="I249" s="133"/>
      <c r="J249" s="134"/>
      <c r="K249" s="135"/>
      <c r="L249" s="135"/>
      <c r="M249" s="135"/>
      <c r="N249" s="135"/>
      <c r="O249" s="135"/>
      <c r="P249" s="135"/>
      <c r="Q249" s="135"/>
      <c r="R249" s="135"/>
      <c r="S249" s="136"/>
      <c r="T249" s="52">
        <v>0</v>
      </c>
      <c r="U249" s="309">
        <f t="shared" si="43"/>
        <v>0</v>
      </c>
      <c r="V249" s="310"/>
      <c r="W249" s="309">
        <f t="shared" si="44"/>
        <v>0</v>
      </c>
      <c r="X249" s="310"/>
    </row>
    <row r="250" spans="2:24" x14ac:dyDescent="0.3">
      <c r="B250" s="437"/>
      <c r="C250" s="333" t="s">
        <v>32</v>
      </c>
      <c r="D250" s="334"/>
      <c r="E250" s="334"/>
      <c r="F250" s="334"/>
      <c r="G250" s="334"/>
      <c r="H250" s="335"/>
      <c r="I250" s="133"/>
      <c r="J250" s="134"/>
      <c r="K250" s="135"/>
      <c r="L250" s="135"/>
      <c r="M250" s="135"/>
      <c r="N250" s="135"/>
      <c r="O250" s="135"/>
      <c r="P250" s="135"/>
      <c r="Q250" s="135"/>
      <c r="R250" s="135"/>
      <c r="S250" s="136"/>
      <c r="T250" s="52">
        <v>0</v>
      </c>
      <c r="U250" s="309">
        <f t="shared" si="43"/>
        <v>0</v>
      </c>
      <c r="V250" s="310"/>
      <c r="W250" s="309">
        <f t="shared" si="44"/>
        <v>0</v>
      </c>
      <c r="X250" s="310"/>
    </row>
    <row r="251" spans="2:24" x14ac:dyDescent="0.3">
      <c r="B251" s="437"/>
      <c r="C251" s="321" t="s">
        <v>110</v>
      </c>
      <c r="D251" s="322"/>
      <c r="E251" s="322"/>
      <c r="F251" s="322"/>
      <c r="G251" s="322"/>
      <c r="H251" s="323"/>
      <c r="I251" s="133"/>
      <c r="J251" s="134"/>
      <c r="K251" s="135"/>
      <c r="L251" s="135"/>
      <c r="M251" s="135"/>
      <c r="N251" s="135"/>
      <c r="O251" s="135"/>
      <c r="P251" s="135"/>
      <c r="Q251" s="135"/>
      <c r="R251" s="135"/>
      <c r="S251" s="136"/>
      <c r="T251" s="52">
        <v>0</v>
      </c>
      <c r="U251" s="309">
        <f t="shared" si="43"/>
        <v>0</v>
      </c>
      <c r="V251" s="310"/>
      <c r="W251" s="309">
        <f t="shared" si="44"/>
        <v>0</v>
      </c>
      <c r="X251" s="310"/>
    </row>
    <row r="252" spans="2:24" x14ac:dyDescent="0.3">
      <c r="B252" s="437"/>
      <c r="C252" s="321" t="s">
        <v>111</v>
      </c>
      <c r="D252" s="322"/>
      <c r="E252" s="322"/>
      <c r="F252" s="322"/>
      <c r="G252" s="322"/>
      <c r="H252" s="323"/>
      <c r="I252" s="133"/>
      <c r="J252" s="134"/>
      <c r="K252" s="135"/>
      <c r="L252" s="135"/>
      <c r="M252" s="135"/>
      <c r="N252" s="135"/>
      <c r="O252" s="135"/>
      <c r="P252" s="135"/>
      <c r="Q252" s="135"/>
      <c r="R252" s="135"/>
      <c r="S252" s="136">
        <v>1</v>
      </c>
      <c r="T252" s="136">
        <v>1</v>
      </c>
      <c r="U252" s="309">
        <f t="shared" si="43"/>
        <v>1</v>
      </c>
      <c r="V252" s="310"/>
      <c r="W252" s="309">
        <f t="shared" si="44"/>
        <v>2</v>
      </c>
      <c r="X252" s="310"/>
    </row>
    <row r="253" spans="2:24" x14ac:dyDescent="0.3">
      <c r="B253" s="437"/>
      <c r="C253" s="321" t="s">
        <v>112</v>
      </c>
      <c r="D253" s="322"/>
      <c r="E253" s="322"/>
      <c r="F253" s="322"/>
      <c r="G253" s="322"/>
      <c r="H253" s="323"/>
      <c r="I253" s="133"/>
      <c r="J253" s="134"/>
      <c r="K253" s="135"/>
      <c r="L253" s="135"/>
      <c r="M253" s="135"/>
      <c r="N253" s="135"/>
      <c r="O253" s="135"/>
      <c r="P253" s="135"/>
      <c r="Q253" s="135"/>
      <c r="R253" s="135"/>
      <c r="S253" s="136"/>
      <c r="T253" s="52">
        <v>0</v>
      </c>
      <c r="U253" s="309">
        <f t="shared" si="43"/>
        <v>0</v>
      </c>
      <c r="V253" s="310"/>
      <c r="W253" s="309">
        <f t="shared" si="44"/>
        <v>0</v>
      </c>
      <c r="X253" s="310"/>
    </row>
    <row r="254" spans="2:24" x14ac:dyDescent="0.3">
      <c r="B254" s="437"/>
      <c r="C254" s="321" t="s">
        <v>113</v>
      </c>
      <c r="D254" s="322"/>
      <c r="E254" s="322"/>
      <c r="F254" s="322"/>
      <c r="G254" s="322"/>
      <c r="H254" s="323"/>
      <c r="I254" s="133"/>
      <c r="J254" s="134"/>
      <c r="K254" s="135"/>
      <c r="L254" s="135"/>
      <c r="M254" s="135"/>
      <c r="N254" s="135"/>
      <c r="O254" s="135"/>
      <c r="P254" s="135"/>
      <c r="Q254" s="135"/>
      <c r="R254" s="135"/>
      <c r="S254" s="136"/>
      <c r="T254" s="52">
        <v>0</v>
      </c>
      <c r="U254" s="309">
        <f t="shared" si="43"/>
        <v>0</v>
      </c>
      <c r="V254" s="310"/>
      <c r="W254" s="309">
        <f t="shared" si="44"/>
        <v>0</v>
      </c>
      <c r="X254" s="310"/>
    </row>
    <row r="255" spans="2:24" x14ac:dyDescent="0.3">
      <c r="B255" s="437"/>
      <c r="C255" s="321" t="s">
        <v>114</v>
      </c>
      <c r="D255" s="322"/>
      <c r="E255" s="322"/>
      <c r="F255" s="322"/>
      <c r="G255" s="322"/>
      <c r="H255" s="323"/>
      <c r="I255" s="133"/>
      <c r="J255" s="134"/>
      <c r="K255" s="135"/>
      <c r="L255" s="135"/>
      <c r="M255" s="135"/>
      <c r="N255" s="135"/>
      <c r="O255" s="135"/>
      <c r="P255" s="135"/>
      <c r="Q255" s="135"/>
      <c r="R255" s="135"/>
      <c r="S255" s="136"/>
      <c r="T255" s="52">
        <v>0</v>
      </c>
      <c r="U255" s="309">
        <f t="shared" si="43"/>
        <v>0</v>
      </c>
      <c r="V255" s="310"/>
      <c r="W255" s="309">
        <f t="shared" si="44"/>
        <v>0</v>
      </c>
      <c r="X255" s="310"/>
    </row>
    <row r="256" spans="2:24" x14ac:dyDescent="0.3">
      <c r="B256" s="437"/>
      <c r="C256" s="321" t="s">
        <v>115</v>
      </c>
      <c r="D256" s="322"/>
      <c r="E256" s="322"/>
      <c r="F256" s="322"/>
      <c r="G256" s="322"/>
      <c r="H256" s="323"/>
      <c r="I256" s="133"/>
      <c r="J256" s="134"/>
      <c r="K256" s="135"/>
      <c r="L256" s="135"/>
      <c r="M256" s="135"/>
      <c r="N256" s="135"/>
      <c r="O256" s="135"/>
      <c r="P256" s="135"/>
      <c r="Q256" s="135"/>
      <c r="R256" s="135"/>
      <c r="S256" s="136"/>
      <c r="T256" s="52">
        <v>0</v>
      </c>
      <c r="U256" s="309">
        <f t="shared" si="43"/>
        <v>0</v>
      </c>
      <c r="V256" s="310"/>
      <c r="W256" s="309">
        <f t="shared" si="44"/>
        <v>0</v>
      </c>
      <c r="X256" s="310"/>
    </row>
    <row r="257" spans="2:24" x14ac:dyDescent="0.3">
      <c r="B257" s="437"/>
      <c r="C257" s="324" t="s">
        <v>88</v>
      </c>
      <c r="D257" s="325"/>
      <c r="E257" s="325"/>
      <c r="F257" s="325"/>
      <c r="G257" s="325"/>
      <c r="H257" s="326"/>
      <c r="I257" s="137"/>
      <c r="J257" s="138"/>
      <c r="K257" s="139"/>
      <c r="L257" s="139"/>
      <c r="M257" s="139"/>
      <c r="N257" s="139"/>
      <c r="O257" s="139"/>
      <c r="P257" s="139"/>
      <c r="Q257" s="139"/>
      <c r="R257" s="139"/>
      <c r="S257" s="140"/>
      <c r="T257" s="208">
        <v>0</v>
      </c>
      <c r="U257" s="314">
        <f t="shared" si="43"/>
        <v>0</v>
      </c>
      <c r="V257" s="315"/>
      <c r="W257" s="314">
        <f t="shared" si="44"/>
        <v>0</v>
      </c>
      <c r="X257" s="315"/>
    </row>
    <row r="258" spans="2:24" x14ac:dyDescent="0.3">
      <c r="B258" s="437"/>
      <c r="C258" s="300" t="s">
        <v>34</v>
      </c>
      <c r="D258" s="301"/>
      <c r="E258" s="301"/>
      <c r="F258" s="301"/>
      <c r="G258" s="301"/>
      <c r="H258" s="302"/>
      <c r="I258" s="133"/>
      <c r="J258" s="134"/>
      <c r="K258" s="135"/>
      <c r="L258" s="135"/>
      <c r="M258" s="135"/>
      <c r="N258" s="135"/>
      <c r="O258" s="135"/>
      <c r="P258" s="135"/>
      <c r="Q258" s="135"/>
      <c r="R258" s="135"/>
      <c r="S258" s="136">
        <v>1</v>
      </c>
      <c r="T258" s="136">
        <v>2</v>
      </c>
      <c r="U258" s="309">
        <f t="shared" si="43"/>
        <v>1.5</v>
      </c>
      <c r="V258" s="310"/>
      <c r="W258" s="309">
        <f t="shared" si="44"/>
        <v>3</v>
      </c>
      <c r="X258" s="310"/>
    </row>
    <row r="259" spans="2:24" x14ac:dyDescent="0.3">
      <c r="B259" s="437"/>
      <c r="C259" s="300" t="s">
        <v>25</v>
      </c>
      <c r="D259" s="301"/>
      <c r="E259" s="301"/>
      <c r="F259" s="301"/>
      <c r="G259" s="301"/>
      <c r="H259" s="302"/>
      <c r="I259" s="49"/>
      <c r="J259" s="142"/>
      <c r="K259" s="51"/>
      <c r="L259" s="51"/>
      <c r="M259" s="51"/>
      <c r="N259" s="51"/>
      <c r="O259" s="51"/>
      <c r="P259" s="51"/>
      <c r="Q259" s="51"/>
      <c r="R259" s="51"/>
      <c r="S259" s="52">
        <f t="shared" ref="S259:T259" si="50">S260+S281+S289</f>
        <v>1</v>
      </c>
      <c r="T259" s="52">
        <f t="shared" si="50"/>
        <v>2</v>
      </c>
      <c r="U259" s="309">
        <f t="shared" si="43"/>
        <v>1.5</v>
      </c>
      <c r="V259" s="310"/>
      <c r="W259" s="309">
        <f t="shared" si="44"/>
        <v>3</v>
      </c>
      <c r="X259" s="310"/>
    </row>
    <row r="260" spans="2:24" x14ac:dyDescent="0.3">
      <c r="B260" s="437"/>
      <c r="C260" s="300" t="s">
        <v>29</v>
      </c>
      <c r="D260" s="301"/>
      <c r="E260" s="301"/>
      <c r="F260" s="301"/>
      <c r="G260" s="301"/>
      <c r="H260" s="302"/>
      <c r="I260" s="49"/>
      <c r="J260" s="142"/>
      <c r="K260" s="51"/>
      <c r="L260" s="51"/>
      <c r="M260" s="51"/>
      <c r="N260" s="51"/>
      <c r="O260" s="51"/>
      <c r="P260" s="51"/>
      <c r="Q260" s="51"/>
      <c r="R260" s="51"/>
      <c r="S260" s="52">
        <f t="shared" ref="S260:T260" si="51">SUM(S261:S280)</f>
        <v>0</v>
      </c>
      <c r="T260" s="52">
        <f t="shared" si="51"/>
        <v>0</v>
      </c>
      <c r="U260" s="309">
        <f t="shared" si="43"/>
        <v>0</v>
      </c>
      <c r="V260" s="310"/>
      <c r="W260" s="309">
        <f t="shared" si="44"/>
        <v>0</v>
      </c>
      <c r="X260" s="310"/>
    </row>
    <row r="261" spans="2:24" x14ac:dyDescent="0.3">
      <c r="B261" s="437"/>
      <c r="C261" s="321" t="s">
        <v>67</v>
      </c>
      <c r="D261" s="322"/>
      <c r="E261" s="322"/>
      <c r="F261" s="322"/>
      <c r="G261" s="322"/>
      <c r="H261" s="323"/>
      <c r="I261" s="49"/>
      <c r="J261" s="142"/>
      <c r="K261" s="51"/>
      <c r="L261" s="51"/>
      <c r="M261" s="51"/>
      <c r="N261" s="51"/>
      <c r="O261" s="51"/>
      <c r="P261" s="51"/>
      <c r="Q261" s="51"/>
      <c r="R261" s="51"/>
      <c r="S261" s="52"/>
      <c r="T261" s="52">
        <v>0</v>
      </c>
      <c r="U261" s="309">
        <f t="shared" si="43"/>
        <v>0</v>
      </c>
      <c r="V261" s="310"/>
      <c r="W261" s="309">
        <f t="shared" si="44"/>
        <v>0</v>
      </c>
      <c r="X261" s="310"/>
    </row>
    <row r="262" spans="2:24" x14ac:dyDescent="0.3">
      <c r="B262" s="437"/>
      <c r="C262" s="321" t="s">
        <v>68</v>
      </c>
      <c r="D262" s="322"/>
      <c r="E262" s="322"/>
      <c r="F262" s="322"/>
      <c r="G262" s="322"/>
      <c r="H262" s="323"/>
      <c r="I262" s="49"/>
      <c r="J262" s="142"/>
      <c r="K262" s="51"/>
      <c r="L262" s="51"/>
      <c r="M262" s="51"/>
      <c r="N262" s="51"/>
      <c r="O262" s="51"/>
      <c r="P262" s="51"/>
      <c r="Q262" s="51"/>
      <c r="R262" s="51"/>
      <c r="S262" s="52"/>
      <c r="T262" s="52">
        <v>0</v>
      </c>
      <c r="U262" s="309">
        <f t="shared" si="43"/>
        <v>0</v>
      </c>
      <c r="V262" s="310"/>
      <c r="W262" s="309">
        <f t="shared" si="44"/>
        <v>0</v>
      </c>
      <c r="X262" s="310"/>
    </row>
    <row r="263" spans="2:24" x14ac:dyDescent="0.3">
      <c r="B263" s="437"/>
      <c r="C263" s="321" t="s">
        <v>89</v>
      </c>
      <c r="D263" s="322"/>
      <c r="E263" s="322"/>
      <c r="F263" s="322"/>
      <c r="G263" s="322"/>
      <c r="H263" s="323"/>
      <c r="I263" s="49"/>
      <c r="J263" s="142"/>
      <c r="K263" s="51"/>
      <c r="L263" s="51"/>
      <c r="M263" s="51"/>
      <c r="N263" s="51"/>
      <c r="O263" s="51"/>
      <c r="P263" s="51"/>
      <c r="Q263" s="51"/>
      <c r="R263" s="51"/>
      <c r="S263" s="52"/>
      <c r="T263" s="52">
        <v>0</v>
      </c>
      <c r="U263" s="309">
        <f t="shared" si="43"/>
        <v>0</v>
      </c>
      <c r="V263" s="310"/>
      <c r="W263" s="309">
        <f t="shared" si="44"/>
        <v>0</v>
      </c>
      <c r="X263" s="310"/>
    </row>
    <row r="264" spans="2:24" x14ac:dyDescent="0.3">
      <c r="B264" s="437"/>
      <c r="C264" s="321" t="s">
        <v>85</v>
      </c>
      <c r="D264" s="322"/>
      <c r="E264" s="322"/>
      <c r="F264" s="322"/>
      <c r="G264" s="322"/>
      <c r="H264" s="323"/>
      <c r="I264" s="49"/>
      <c r="J264" s="142"/>
      <c r="K264" s="51"/>
      <c r="L264" s="51"/>
      <c r="M264" s="51"/>
      <c r="N264" s="51"/>
      <c r="O264" s="51"/>
      <c r="P264" s="51"/>
      <c r="Q264" s="51"/>
      <c r="R264" s="51"/>
      <c r="S264" s="52"/>
      <c r="T264" s="52">
        <v>0</v>
      </c>
      <c r="U264" s="309">
        <f t="shared" si="43"/>
        <v>0</v>
      </c>
      <c r="V264" s="310"/>
      <c r="W264" s="309">
        <f t="shared" si="44"/>
        <v>0</v>
      </c>
      <c r="X264" s="310"/>
    </row>
    <row r="265" spans="2:24" x14ac:dyDescent="0.3">
      <c r="B265" s="437"/>
      <c r="C265" s="321" t="s">
        <v>90</v>
      </c>
      <c r="D265" s="322"/>
      <c r="E265" s="322"/>
      <c r="F265" s="322"/>
      <c r="G265" s="322"/>
      <c r="H265" s="323"/>
      <c r="I265" s="49"/>
      <c r="J265" s="142"/>
      <c r="K265" s="51"/>
      <c r="L265" s="51"/>
      <c r="M265" s="51"/>
      <c r="N265" s="51"/>
      <c r="O265" s="51"/>
      <c r="P265" s="51"/>
      <c r="Q265" s="51"/>
      <c r="R265" s="51"/>
      <c r="S265" s="52"/>
      <c r="T265" s="52">
        <v>0</v>
      </c>
      <c r="U265" s="309">
        <f t="shared" si="43"/>
        <v>0</v>
      </c>
      <c r="V265" s="310"/>
      <c r="W265" s="309">
        <f t="shared" si="44"/>
        <v>0</v>
      </c>
      <c r="X265" s="310"/>
    </row>
    <row r="266" spans="2:24" x14ac:dyDescent="0.3">
      <c r="B266" s="437"/>
      <c r="C266" s="321" t="s">
        <v>91</v>
      </c>
      <c r="D266" s="322"/>
      <c r="E266" s="322"/>
      <c r="F266" s="322"/>
      <c r="G266" s="322"/>
      <c r="H266" s="323"/>
      <c r="I266" s="49"/>
      <c r="J266" s="142"/>
      <c r="K266" s="51"/>
      <c r="L266" s="51"/>
      <c r="M266" s="51"/>
      <c r="N266" s="51"/>
      <c r="O266" s="51"/>
      <c r="P266" s="51"/>
      <c r="Q266" s="51"/>
      <c r="R266" s="51"/>
      <c r="S266" s="52"/>
      <c r="T266" s="52">
        <v>0</v>
      </c>
      <c r="U266" s="309">
        <f t="shared" si="43"/>
        <v>0</v>
      </c>
      <c r="V266" s="310"/>
      <c r="W266" s="309">
        <f t="shared" si="44"/>
        <v>0</v>
      </c>
      <c r="X266" s="310"/>
    </row>
    <row r="267" spans="2:24" x14ac:dyDescent="0.3">
      <c r="B267" s="437"/>
      <c r="C267" s="321" t="s">
        <v>92</v>
      </c>
      <c r="D267" s="322"/>
      <c r="E267" s="322"/>
      <c r="F267" s="322"/>
      <c r="G267" s="322"/>
      <c r="H267" s="323"/>
      <c r="I267" s="49"/>
      <c r="J267" s="142"/>
      <c r="K267" s="51"/>
      <c r="L267" s="51"/>
      <c r="M267" s="51"/>
      <c r="N267" s="51"/>
      <c r="O267" s="51"/>
      <c r="P267" s="51"/>
      <c r="Q267" s="51"/>
      <c r="R267" s="51"/>
      <c r="S267" s="52"/>
      <c r="T267" s="52">
        <v>0</v>
      </c>
      <c r="U267" s="309">
        <f t="shared" si="43"/>
        <v>0</v>
      </c>
      <c r="V267" s="310"/>
      <c r="W267" s="309">
        <f t="shared" si="44"/>
        <v>0</v>
      </c>
      <c r="X267" s="310"/>
    </row>
    <row r="268" spans="2:24" x14ac:dyDescent="0.3">
      <c r="B268" s="437"/>
      <c r="C268" s="321" t="s">
        <v>93</v>
      </c>
      <c r="D268" s="322"/>
      <c r="E268" s="322"/>
      <c r="F268" s="322"/>
      <c r="G268" s="322"/>
      <c r="H268" s="323"/>
      <c r="I268" s="49"/>
      <c r="J268" s="142"/>
      <c r="K268" s="51"/>
      <c r="L268" s="51"/>
      <c r="M268" s="51"/>
      <c r="N268" s="51"/>
      <c r="O268" s="51"/>
      <c r="P268" s="51"/>
      <c r="Q268" s="51"/>
      <c r="R268" s="51"/>
      <c r="S268" s="52"/>
      <c r="T268" s="52">
        <v>0</v>
      </c>
      <c r="U268" s="309">
        <f t="shared" si="43"/>
        <v>0</v>
      </c>
      <c r="V268" s="310"/>
      <c r="W268" s="309">
        <f t="shared" si="44"/>
        <v>0</v>
      </c>
      <c r="X268" s="310"/>
    </row>
    <row r="269" spans="2:24" x14ac:dyDescent="0.3">
      <c r="B269" s="437"/>
      <c r="C269" s="321" t="s">
        <v>94</v>
      </c>
      <c r="D269" s="322"/>
      <c r="E269" s="322"/>
      <c r="F269" s="322"/>
      <c r="G269" s="322"/>
      <c r="H269" s="323"/>
      <c r="I269" s="49"/>
      <c r="J269" s="142"/>
      <c r="K269" s="51"/>
      <c r="L269" s="51"/>
      <c r="M269" s="51"/>
      <c r="N269" s="51"/>
      <c r="O269" s="51"/>
      <c r="P269" s="51"/>
      <c r="Q269" s="51"/>
      <c r="R269" s="51"/>
      <c r="S269" s="52"/>
      <c r="T269" s="52">
        <v>0</v>
      </c>
      <c r="U269" s="309">
        <f t="shared" si="43"/>
        <v>0</v>
      </c>
      <c r="V269" s="310"/>
      <c r="W269" s="309">
        <f t="shared" si="44"/>
        <v>0</v>
      </c>
      <c r="X269" s="310"/>
    </row>
    <row r="270" spans="2:24" x14ac:dyDescent="0.3">
      <c r="B270" s="437"/>
      <c r="C270" s="321" t="s">
        <v>79</v>
      </c>
      <c r="D270" s="322"/>
      <c r="E270" s="322"/>
      <c r="F270" s="322"/>
      <c r="G270" s="322"/>
      <c r="H270" s="323"/>
      <c r="I270" s="49"/>
      <c r="J270" s="142"/>
      <c r="K270" s="51"/>
      <c r="L270" s="51"/>
      <c r="M270" s="51"/>
      <c r="N270" s="51"/>
      <c r="O270" s="51"/>
      <c r="P270" s="51"/>
      <c r="Q270" s="51"/>
      <c r="R270" s="51"/>
      <c r="S270" s="52"/>
      <c r="T270" s="52">
        <v>0</v>
      </c>
      <c r="U270" s="309">
        <f t="shared" si="43"/>
        <v>0</v>
      </c>
      <c r="V270" s="310"/>
      <c r="W270" s="309">
        <f t="shared" si="44"/>
        <v>0</v>
      </c>
      <c r="X270" s="310"/>
    </row>
    <row r="271" spans="2:24" x14ac:dyDescent="0.3">
      <c r="B271" s="437"/>
      <c r="C271" s="321" t="s">
        <v>80</v>
      </c>
      <c r="D271" s="322"/>
      <c r="E271" s="322"/>
      <c r="F271" s="322"/>
      <c r="G271" s="322"/>
      <c r="H271" s="323"/>
      <c r="I271" s="49"/>
      <c r="J271" s="142"/>
      <c r="K271" s="51"/>
      <c r="L271" s="51"/>
      <c r="M271" s="51"/>
      <c r="N271" s="51"/>
      <c r="O271" s="51"/>
      <c r="P271" s="51"/>
      <c r="Q271" s="51"/>
      <c r="R271" s="51"/>
      <c r="S271" s="52"/>
      <c r="T271" s="52">
        <v>0</v>
      </c>
      <c r="U271" s="309">
        <f t="shared" si="43"/>
        <v>0</v>
      </c>
      <c r="V271" s="310"/>
      <c r="W271" s="309">
        <f t="shared" si="44"/>
        <v>0</v>
      </c>
      <c r="X271" s="310"/>
    </row>
    <row r="272" spans="2:24" x14ac:dyDescent="0.3">
      <c r="B272" s="437"/>
      <c r="C272" s="321" t="s">
        <v>81</v>
      </c>
      <c r="D272" s="322"/>
      <c r="E272" s="322"/>
      <c r="F272" s="322"/>
      <c r="G272" s="322"/>
      <c r="H272" s="323"/>
      <c r="I272" s="49"/>
      <c r="J272" s="142"/>
      <c r="K272" s="51"/>
      <c r="L272" s="51"/>
      <c r="M272" s="51"/>
      <c r="N272" s="51"/>
      <c r="O272" s="51"/>
      <c r="P272" s="51"/>
      <c r="Q272" s="51"/>
      <c r="R272" s="51"/>
      <c r="S272" s="52"/>
      <c r="T272" s="52">
        <v>0</v>
      </c>
      <c r="U272" s="309">
        <f t="shared" si="43"/>
        <v>0</v>
      </c>
      <c r="V272" s="310"/>
      <c r="W272" s="309">
        <f t="shared" si="44"/>
        <v>0</v>
      </c>
      <c r="X272" s="310"/>
    </row>
    <row r="273" spans="2:24" x14ac:dyDescent="0.3">
      <c r="B273" s="437"/>
      <c r="C273" s="321" t="s">
        <v>95</v>
      </c>
      <c r="D273" s="322"/>
      <c r="E273" s="322"/>
      <c r="F273" s="322"/>
      <c r="G273" s="322"/>
      <c r="H273" s="323"/>
      <c r="I273" s="49"/>
      <c r="J273" s="142"/>
      <c r="K273" s="51"/>
      <c r="L273" s="51"/>
      <c r="M273" s="51"/>
      <c r="N273" s="51"/>
      <c r="O273" s="51"/>
      <c r="P273" s="51"/>
      <c r="Q273" s="51"/>
      <c r="R273" s="51"/>
      <c r="S273" s="52"/>
      <c r="T273" s="52">
        <v>0</v>
      </c>
      <c r="U273" s="309">
        <f t="shared" si="43"/>
        <v>0</v>
      </c>
      <c r="V273" s="310"/>
      <c r="W273" s="309">
        <f t="shared" si="44"/>
        <v>0</v>
      </c>
      <c r="X273" s="310"/>
    </row>
    <row r="274" spans="2:24" x14ac:dyDescent="0.3">
      <c r="B274" s="437"/>
      <c r="C274" s="321" t="s">
        <v>83</v>
      </c>
      <c r="D274" s="322"/>
      <c r="E274" s="322"/>
      <c r="F274" s="322"/>
      <c r="G274" s="322"/>
      <c r="H274" s="323"/>
      <c r="I274" s="49"/>
      <c r="J274" s="142"/>
      <c r="K274" s="51"/>
      <c r="L274" s="51"/>
      <c r="M274" s="51"/>
      <c r="N274" s="51"/>
      <c r="O274" s="51"/>
      <c r="P274" s="51"/>
      <c r="Q274" s="51"/>
      <c r="R274" s="51"/>
      <c r="S274" s="52"/>
      <c r="T274" s="52">
        <v>0</v>
      </c>
      <c r="U274" s="309">
        <f t="shared" si="43"/>
        <v>0</v>
      </c>
      <c r="V274" s="310"/>
      <c r="W274" s="309">
        <f t="shared" si="44"/>
        <v>0</v>
      </c>
      <c r="X274" s="310"/>
    </row>
    <row r="275" spans="2:24" x14ac:dyDescent="0.3">
      <c r="B275" s="437"/>
      <c r="C275" s="321" t="s">
        <v>96</v>
      </c>
      <c r="D275" s="322"/>
      <c r="E275" s="322"/>
      <c r="F275" s="322"/>
      <c r="G275" s="322"/>
      <c r="H275" s="323"/>
      <c r="I275" s="49"/>
      <c r="J275" s="142"/>
      <c r="K275" s="51"/>
      <c r="L275" s="51"/>
      <c r="M275" s="51"/>
      <c r="N275" s="51"/>
      <c r="O275" s="51"/>
      <c r="P275" s="51"/>
      <c r="Q275" s="51"/>
      <c r="R275" s="51"/>
      <c r="S275" s="52"/>
      <c r="T275" s="52">
        <v>0</v>
      </c>
      <c r="U275" s="309">
        <f t="shared" si="43"/>
        <v>0</v>
      </c>
      <c r="V275" s="310"/>
      <c r="W275" s="309">
        <f t="shared" si="44"/>
        <v>0</v>
      </c>
      <c r="X275" s="310"/>
    </row>
    <row r="276" spans="2:24" x14ac:dyDescent="0.3">
      <c r="B276" s="437"/>
      <c r="C276" s="321" t="s">
        <v>97</v>
      </c>
      <c r="D276" s="322"/>
      <c r="E276" s="322"/>
      <c r="F276" s="322"/>
      <c r="G276" s="322"/>
      <c r="H276" s="323"/>
      <c r="I276" s="49"/>
      <c r="J276" s="142"/>
      <c r="K276" s="51"/>
      <c r="L276" s="51"/>
      <c r="M276" s="51"/>
      <c r="N276" s="51"/>
      <c r="O276" s="51"/>
      <c r="P276" s="51"/>
      <c r="Q276" s="51"/>
      <c r="R276" s="51"/>
      <c r="S276" s="52"/>
      <c r="T276" s="52">
        <v>0</v>
      </c>
      <c r="U276" s="309">
        <f t="shared" si="43"/>
        <v>0</v>
      </c>
      <c r="V276" s="310"/>
      <c r="W276" s="309">
        <f t="shared" si="44"/>
        <v>0</v>
      </c>
      <c r="X276" s="310"/>
    </row>
    <row r="277" spans="2:24" x14ac:dyDescent="0.3">
      <c r="B277" s="437"/>
      <c r="C277" s="321" t="s">
        <v>71</v>
      </c>
      <c r="D277" s="322"/>
      <c r="E277" s="322"/>
      <c r="F277" s="322"/>
      <c r="G277" s="322"/>
      <c r="H277" s="323"/>
      <c r="I277" s="49"/>
      <c r="J277" s="142"/>
      <c r="K277" s="51"/>
      <c r="L277" s="51"/>
      <c r="M277" s="51"/>
      <c r="N277" s="51"/>
      <c r="O277" s="51"/>
      <c r="P277" s="51"/>
      <c r="Q277" s="51"/>
      <c r="R277" s="51"/>
      <c r="S277" s="52"/>
      <c r="T277" s="52">
        <v>0</v>
      </c>
      <c r="U277" s="309">
        <f t="shared" si="43"/>
        <v>0</v>
      </c>
      <c r="V277" s="310"/>
      <c r="W277" s="309">
        <f t="shared" si="44"/>
        <v>0</v>
      </c>
      <c r="X277" s="310"/>
    </row>
    <row r="278" spans="2:24" x14ac:dyDescent="0.3">
      <c r="B278" s="437"/>
      <c r="C278" s="321" t="s">
        <v>72</v>
      </c>
      <c r="D278" s="322"/>
      <c r="E278" s="322"/>
      <c r="F278" s="322"/>
      <c r="G278" s="322"/>
      <c r="H278" s="323"/>
      <c r="I278" s="49"/>
      <c r="J278" s="142"/>
      <c r="K278" s="51"/>
      <c r="L278" s="51"/>
      <c r="M278" s="51"/>
      <c r="N278" s="51"/>
      <c r="O278" s="51"/>
      <c r="P278" s="51"/>
      <c r="Q278" s="51"/>
      <c r="R278" s="51"/>
      <c r="S278" s="52"/>
      <c r="T278" s="52">
        <v>0</v>
      </c>
      <c r="U278" s="309">
        <f t="shared" si="43"/>
        <v>0</v>
      </c>
      <c r="V278" s="310"/>
      <c r="W278" s="309">
        <f t="shared" si="44"/>
        <v>0</v>
      </c>
      <c r="X278" s="310"/>
    </row>
    <row r="279" spans="2:24" x14ac:dyDescent="0.3">
      <c r="B279" s="437"/>
      <c r="C279" s="321" t="s">
        <v>86</v>
      </c>
      <c r="D279" s="322"/>
      <c r="E279" s="322"/>
      <c r="F279" s="322"/>
      <c r="G279" s="322"/>
      <c r="H279" s="323"/>
      <c r="I279" s="49"/>
      <c r="J279" s="142"/>
      <c r="K279" s="51"/>
      <c r="L279" s="51"/>
      <c r="M279" s="51"/>
      <c r="N279" s="51"/>
      <c r="O279" s="51"/>
      <c r="P279" s="51"/>
      <c r="Q279" s="51"/>
      <c r="R279" s="51"/>
      <c r="S279" s="52"/>
      <c r="T279" s="52">
        <v>0</v>
      </c>
      <c r="U279" s="309">
        <f t="shared" ref="U279:U292" si="52">AVERAGE(I279:T279)</f>
        <v>0</v>
      </c>
      <c r="V279" s="310"/>
      <c r="W279" s="309">
        <f t="shared" si="44"/>
        <v>0</v>
      </c>
      <c r="X279" s="310"/>
    </row>
    <row r="280" spans="2:24" ht="16.899999999999999" customHeight="1" x14ac:dyDescent="0.3">
      <c r="B280" s="437"/>
      <c r="C280" s="324" t="s">
        <v>73</v>
      </c>
      <c r="D280" s="325"/>
      <c r="E280" s="325"/>
      <c r="F280" s="325"/>
      <c r="G280" s="325"/>
      <c r="H280" s="326"/>
      <c r="I280" s="125"/>
      <c r="J280" s="207"/>
      <c r="K280" s="127"/>
      <c r="L280" s="127"/>
      <c r="M280" s="127"/>
      <c r="N280" s="127"/>
      <c r="O280" s="127"/>
      <c r="P280" s="127"/>
      <c r="Q280" s="127"/>
      <c r="R280" s="127"/>
      <c r="S280" s="128"/>
      <c r="T280" s="208">
        <v>0</v>
      </c>
      <c r="U280" s="314">
        <f t="shared" si="52"/>
        <v>0</v>
      </c>
      <c r="V280" s="315"/>
      <c r="W280" s="314">
        <f t="shared" ref="W280:W292" si="53">SUM(I280:T280)</f>
        <v>0</v>
      </c>
      <c r="X280" s="315"/>
    </row>
    <row r="281" spans="2:24" x14ac:dyDescent="0.3">
      <c r="B281" s="437"/>
      <c r="C281" s="300" t="s">
        <v>30</v>
      </c>
      <c r="D281" s="301"/>
      <c r="E281" s="301"/>
      <c r="F281" s="301"/>
      <c r="G281" s="301"/>
      <c r="H281" s="302"/>
      <c r="I281" s="133"/>
      <c r="J281" s="134"/>
      <c r="K281" s="135"/>
      <c r="L281" s="135"/>
      <c r="M281" s="135"/>
      <c r="N281" s="135"/>
      <c r="O281" s="135"/>
      <c r="P281" s="135"/>
      <c r="Q281" s="135"/>
      <c r="R281" s="135"/>
      <c r="S281" s="136">
        <f t="shared" ref="S281:T281" si="54">SUM(S282:S288)</f>
        <v>0</v>
      </c>
      <c r="T281" s="136">
        <f t="shared" si="54"/>
        <v>0</v>
      </c>
      <c r="U281" s="309">
        <f t="shared" si="52"/>
        <v>0</v>
      </c>
      <c r="V281" s="310"/>
      <c r="W281" s="309">
        <f t="shared" si="53"/>
        <v>0</v>
      </c>
      <c r="X281" s="310"/>
    </row>
    <row r="282" spans="2:24" x14ac:dyDescent="0.3">
      <c r="B282" s="437"/>
      <c r="C282" s="321" t="s">
        <v>87</v>
      </c>
      <c r="D282" s="322"/>
      <c r="E282" s="322"/>
      <c r="F282" s="322"/>
      <c r="G282" s="322"/>
      <c r="H282" s="323"/>
      <c r="I282" s="133"/>
      <c r="J282" s="134"/>
      <c r="K282" s="135"/>
      <c r="L282" s="135"/>
      <c r="M282" s="135"/>
      <c r="N282" s="135"/>
      <c r="O282" s="135"/>
      <c r="P282" s="135"/>
      <c r="Q282" s="135"/>
      <c r="R282" s="135"/>
      <c r="S282" s="136"/>
      <c r="T282" s="52">
        <v>0</v>
      </c>
      <c r="U282" s="309">
        <f t="shared" si="52"/>
        <v>0</v>
      </c>
      <c r="V282" s="310"/>
      <c r="W282" s="309">
        <f t="shared" si="53"/>
        <v>0</v>
      </c>
      <c r="X282" s="310"/>
    </row>
    <row r="283" spans="2:24" x14ac:dyDescent="0.3">
      <c r="B283" s="437"/>
      <c r="C283" s="333" t="s">
        <v>31</v>
      </c>
      <c r="D283" s="334"/>
      <c r="E283" s="334"/>
      <c r="F283" s="334"/>
      <c r="G283" s="334"/>
      <c r="H283" s="335"/>
      <c r="I283" s="133"/>
      <c r="J283" s="134"/>
      <c r="K283" s="135"/>
      <c r="L283" s="135"/>
      <c r="M283" s="135"/>
      <c r="N283" s="135"/>
      <c r="O283" s="135"/>
      <c r="P283" s="135"/>
      <c r="Q283" s="135"/>
      <c r="R283" s="135"/>
      <c r="S283" s="136"/>
      <c r="T283" s="52">
        <v>0</v>
      </c>
      <c r="U283" s="309">
        <f t="shared" si="52"/>
        <v>0</v>
      </c>
      <c r="V283" s="310"/>
      <c r="W283" s="309">
        <f t="shared" si="53"/>
        <v>0</v>
      </c>
      <c r="X283" s="310"/>
    </row>
    <row r="284" spans="2:24" x14ac:dyDescent="0.3">
      <c r="B284" s="437"/>
      <c r="C284" s="333" t="s">
        <v>33</v>
      </c>
      <c r="D284" s="334"/>
      <c r="E284" s="334"/>
      <c r="F284" s="334"/>
      <c r="G284" s="334"/>
      <c r="H284" s="335"/>
      <c r="I284" s="133"/>
      <c r="J284" s="134"/>
      <c r="K284" s="135"/>
      <c r="L284" s="135"/>
      <c r="M284" s="135"/>
      <c r="N284" s="135"/>
      <c r="O284" s="135"/>
      <c r="P284" s="135"/>
      <c r="Q284" s="135"/>
      <c r="R284" s="135"/>
      <c r="S284" s="136"/>
      <c r="T284" s="52">
        <v>0</v>
      </c>
      <c r="U284" s="309">
        <f t="shared" si="52"/>
        <v>0</v>
      </c>
      <c r="V284" s="310"/>
      <c r="W284" s="309">
        <f t="shared" si="53"/>
        <v>0</v>
      </c>
      <c r="X284" s="310"/>
    </row>
    <row r="285" spans="2:24" x14ac:dyDescent="0.3">
      <c r="B285" s="437"/>
      <c r="C285" s="321" t="s">
        <v>98</v>
      </c>
      <c r="D285" s="322"/>
      <c r="E285" s="322"/>
      <c r="F285" s="322"/>
      <c r="G285" s="322"/>
      <c r="H285" s="323"/>
      <c r="I285" s="133"/>
      <c r="J285" s="134"/>
      <c r="K285" s="135"/>
      <c r="L285" s="135"/>
      <c r="M285" s="135"/>
      <c r="N285" s="135"/>
      <c r="O285" s="135"/>
      <c r="P285" s="135"/>
      <c r="Q285" s="135"/>
      <c r="R285" s="135"/>
      <c r="S285" s="136"/>
      <c r="T285" s="52">
        <v>0</v>
      </c>
      <c r="U285" s="309">
        <f t="shared" si="52"/>
        <v>0</v>
      </c>
      <c r="V285" s="310"/>
      <c r="W285" s="309">
        <f t="shared" si="53"/>
        <v>0</v>
      </c>
      <c r="X285" s="310"/>
    </row>
    <row r="286" spans="2:24" x14ac:dyDescent="0.3">
      <c r="B286" s="437"/>
      <c r="C286" s="321" t="s">
        <v>99</v>
      </c>
      <c r="D286" s="322"/>
      <c r="E286" s="322"/>
      <c r="F286" s="322"/>
      <c r="G286" s="322"/>
      <c r="H286" s="323"/>
      <c r="I286" s="133"/>
      <c r="J286" s="134"/>
      <c r="K286" s="135"/>
      <c r="L286" s="135"/>
      <c r="M286" s="135"/>
      <c r="N286" s="135"/>
      <c r="O286" s="135"/>
      <c r="P286" s="135"/>
      <c r="Q286" s="135"/>
      <c r="R286" s="135"/>
      <c r="S286" s="136"/>
      <c r="T286" s="52">
        <v>0</v>
      </c>
      <c r="U286" s="309">
        <f t="shared" si="52"/>
        <v>0</v>
      </c>
      <c r="V286" s="310"/>
      <c r="W286" s="309">
        <f t="shared" si="53"/>
        <v>0</v>
      </c>
      <c r="X286" s="310"/>
    </row>
    <row r="287" spans="2:24" x14ac:dyDescent="0.3">
      <c r="B287" s="437"/>
      <c r="C287" s="321" t="s">
        <v>100</v>
      </c>
      <c r="D287" s="322"/>
      <c r="E287" s="322"/>
      <c r="F287" s="322"/>
      <c r="G287" s="322"/>
      <c r="H287" s="323"/>
      <c r="I287" s="133"/>
      <c r="J287" s="134"/>
      <c r="K287" s="135"/>
      <c r="L287" s="135"/>
      <c r="M287" s="135"/>
      <c r="N287" s="135"/>
      <c r="O287" s="135"/>
      <c r="P287" s="135"/>
      <c r="Q287" s="135"/>
      <c r="R287" s="135"/>
      <c r="S287" s="136"/>
      <c r="T287" s="52">
        <v>0</v>
      </c>
      <c r="U287" s="309">
        <f t="shared" si="52"/>
        <v>0</v>
      </c>
      <c r="V287" s="310"/>
      <c r="W287" s="309">
        <f t="shared" si="53"/>
        <v>0</v>
      </c>
      <c r="X287" s="310"/>
    </row>
    <row r="288" spans="2:24" x14ac:dyDescent="0.3">
      <c r="B288" s="437"/>
      <c r="C288" s="324" t="s">
        <v>101</v>
      </c>
      <c r="D288" s="325"/>
      <c r="E288" s="325"/>
      <c r="F288" s="325"/>
      <c r="G288" s="325"/>
      <c r="H288" s="326"/>
      <c r="I288" s="137"/>
      <c r="J288" s="138"/>
      <c r="K288" s="139"/>
      <c r="L288" s="139"/>
      <c r="M288" s="139"/>
      <c r="N288" s="139"/>
      <c r="O288" s="139"/>
      <c r="P288" s="139"/>
      <c r="Q288" s="139"/>
      <c r="R288" s="139"/>
      <c r="S288" s="140"/>
      <c r="T288" s="52">
        <v>0</v>
      </c>
      <c r="U288" s="314">
        <f t="shared" si="52"/>
        <v>0</v>
      </c>
      <c r="V288" s="315"/>
      <c r="W288" s="314">
        <f t="shared" si="53"/>
        <v>0</v>
      </c>
      <c r="X288" s="315"/>
    </row>
    <row r="289" spans="2:24" x14ac:dyDescent="0.3">
      <c r="B289" s="437"/>
      <c r="C289" s="300" t="s">
        <v>34</v>
      </c>
      <c r="D289" s="301"/>
      <c r="E289" s="301"/>
      <c r="F289" s="301"/>
      <c r="G289" s="301"/>
      <c r="H289" s="302"/>
      <c r="I289" s="133"/>
      <c r="J289" s="134"/>
      <c r="K289" s="135"/>
      <c r="L289" s="135"/>
      <c r="M289" s="135"/>
      <c r="N289" s="135"/>
      <c r="O289" s="135"/>
      <c r="P289" s="135"/>
      <c r="Q289" s="135"/>
      <c r="R289" s="135"/>
      <c r="S289" s="136">
        <v>1</v>
      </c>
      <c r="T289" s="246">
        <v>2</v>
      </c>
      <c r="U289" s="309">
        <f t="shared" si="52"/>
        <v>1.5</v>
      </c>
      <c r="V289" s="310"/>
      <c r="W289" s="309">
        <f t="shared" si="53"/>
        <v>3</v>
      </c>
      <c r="X289" s="310"/>
    </row>
    <row r="290" spans="2:24" x14ac:dyDescent="0.3">
      <c r="B290" s="437"/>
      <c r="C290" s="327" t="s">
        <v>26</v>
      </c>
      <c r="D290" s="328"/>
      <c r="E290" s="328"/>
      <c r="F290" s="328"/>
      <c r="G290" s="328"/>
      <c r="H290" s="329"/>
      <c r="I290" s="152"/>
      <c r="J290" s="153"/>
      <c r="K290" s="154"/>
      <c r="L290" s="154"/>
      <c r="M290" s="154"/>
      <c r="N290" s="154"/>
      <c r="O290" s="154"/>
      <c r="P290" s="154"/>
      <c r="Q290" s="154"/>
      <c r="R290" s="154"/>
      <c r="S290" s="155"/>
      <c r="T290" s="52">
        <v>0</v>
      </c>
      <c r="U290" s="316">
        <f t="shared" si="52"/>
        <v>0</v>
      </c>
      <c r="V290" s="317"/>
      <c r="W290" s="316">
        <f t="shared" si="53"/>
        <v>0</v>
      </c>
      <c r="X290" s="317"/>
    </row>
    <row r="291" spans="2:24" x14ac:dyDescent="0.3">
      <c r="B291" s="437"/>
      <c r="C291" s="330" t="s">
        <v>161</v>
      </c>
      <c r="D291" s="331"/>
      <c r="E291" s="331"/>
      <c r="F291" s="331"/>
      <c r="G291" s="331"/>
      <c r="H291" s="332"/>
      <c r="I291" s="143"/>
      <c r="J291" s="144"/>
      <c r="K291" s="145"/>
      <c r="L291" s="145"/>
      <c r="M291" s="145"/>
      <c r="N291" s="145"/>
      <c r="O291" s="145"/>
      <c r="P291" s="145"/>
      <c r="Q291" s="145"/>
      <c r="R291" s="145"/>
      <c r="S291" s="146">
        <f t="shared" ref="S291:T291" si="55">SUM(S292:S292)</f>
        <v>2</v>
      </c>
      <c r="T291" s="247">
        <f t="shared" si="55"/>
        <v>2</v>
      </c>
      <c r="U291" s="309">
        <f t="shared" si="52"/>
        <v>2</v>
      </c>
      <c r="V291" s="310"/>
      <c r="W291" s="309">
        <f t="shared" si="53"/>
        <v>4</v>
      </c>
      <c r="X291" s="310"/>
    </row>
    <row r="292" spans="2:24" x14ac:dyDescent="0.3">
      <c r="B292" s="437"/>
      <c r="C292" s="300" t="s">
        <v>30</v>
      </c>
      <c r="D292" s="301"/>
      <c r="E292" s="301"/>
      <c r="F292" s="301"/>
      <c r="G292" s="301"/>
      <c r="H292" s="302"/>
      <c r="I292" s="143"/>
      <c r="J292" s="144"/>
      <c r="K292" s="145"/>
      <c r="L292" s="145"/>
      <c r="M292" s="145"/>
      <c r="N292" s="145"/>
      <c r="O292" s="145"/>
      <c r="P292" s="145"/>
      <c r="Q292" s="145"/>
      <c r="R292" s="145"/>
      <c r="S292" s="146">
        <v>2</v>
      </c>
      <c r="T292" s="146">
        <v>2</v>
      </c>
      <c r="U292" s="309">
        <f t="shared" si="52"/>
        <v>2</v>
      </c>
      <c r="V292" s="310"/>
      <c r="W292" s="309">
        <f t="shared" si="53"/>
        <v>4</v>
      </c>
      <c r="X292" s="310"/>
    </row>
    <row r="293" spans="2:24" x14ac:dyDescent="0.3">
      <c r="B293" s="437"/>
      <c r="C293" s="340" t="s">
        <v>2</v>
      </c>
      <c r="D293" s="341"/>
      <c r="E293" s="341"/>
      <c r="F293" s="341"/>
      <c r="G293" s="341"/>
      <c r="H293" s="342"/>
      <c r="I293" s="156"/>
      <c r="J293" s="157"/>
      <c r="K293" s="158"/>
      <c r="L293" s="158"/>
      <c r="M293" s="158"/>
      <c r="N293" s="158"/>
      <c r="O293" s="158"/>
      <c r="P293" s="158"/>
      <c r="Q293" s="158"/>
      <c r="R293" s="158"/>
      <c r="S293" s="159"/>
      <c r="T293" s="159"/>
      <c r="U293" s="343"/>
      <c r="V293" s="344"/>
      <c r="W293" s="345"/>
      <c r="X293" s="346"/>
    </row>
    <row r="294" spans="2:24" x14ac:dyDescent="0.3">
      <c r="B294" s="437"/>
      <c r="C294" s="347" t="s">
        <v>102</v>
      </c>
      <c r="D294" s="348"/>
      <c r="E294" s="348"/>
      <c r="F294" s="348"/>
      <c r="G294" s="348"/>
      <c r="H294" s="349"/>
      <c r="I294" s="160"/>
      <c r="J294" s="161"/>
      <c r="K294" s="162"/>
      <c r="L294" s="162"/>
      <c r="M294" s="162"/>
      <c r="N294" s="162"/>
      <c r="O294" s="162"/>
      <c r="P294" s="162"/>
      <c r="Q294" s="162"/>
      <c r="R294" s="162"/>
      <c r="S294" s="163">
        <f>S219/S202</f>
        <v>3.2666666666666666</v>
      </c>
      <c r="T294" s="163">
        <f>T219/T202</f>
        <v>3.2307692307692308</v>
      </c>
      <c r="U294" s="350" t="s">
        <v>62</v>
      </c>
      <c r="V294" s="351"/>
      <c r="W294" s="350">
        <f t="shared" ref="W294:X294" si="56">W219/W202</f>
        <v>3.2439024390243905</v>
      </c>
      <c r="X294" s="351" t="e">
        <f t="shared" si="56"/>
        <v>#DIV/0!</v>
      </c>
    </row>
    <row r="295" spans="2:24" x14ac:dyDescent="0.3">
      <c r="B295" s="437"/>
      <c r="C295" s="273" t="s">
        <v>103</v>
      </c>
      <c r="D295" s="274"/>
      <c r="E295" s="274"/>
      <c r="F295" s="274"/>
      <c r="G295" s="274"/>
      <c r="H295" s="275"/>
      <c r="I295" s="164"/>
      <c r="J295" s="165"/>
      <c r="K295" s="166"/>
      <c r="L295" s="166"/>
      <c r="M295" s="166"/>
      <c r="N295" s="166"/>
      <c r="O295" s="166"/>
      <c r="P295" s="166"/>
      <c r="Q295" s="166"/>
      <c r="R295" s="166"/>
      <c r="S295" s="167">
        <f>(S221+S225+S259+S290+S291)/S202</f>
        <v>1.0666666666666667</v>
      </c>
      <c r="T295" s="167">
        <f>(T221+T225+T259+T290+T291)/T202</f>
        <v>1.2692307692307692</v>
      </c>
      <c r="U295" s="352" t="s">
        <v>62</v>
      </c>
      <c r="V295" s="353"/>
      <c r="W295" s="352">
        <f t="shared" ref="W295:X295" si="57">(W221+W225+W259+W290+W291)/W202</f>
        <v>1.1951219512195121</v>
      </c>
      <c r="X295" s="353" t="e">
        <f t="shared" si="57"/>
        <v>#DIV/0!</v>
      </c>
    </row>
    <row r="296" spans="2:24" x14ac:dyDescent="0.3">
      <c r="B296" s="437"/>
      <c r="C296" s="291" t="s">
        <v>8</v>
      </c>
      <c r="D296" s="292"/>
      <c r="E296" s="292"/>
      <c r="F296" s="292"/>
      <c r="G296" s="292"/>
      <c r="H296" s="293"/>
      <c r="I296" s="105"/>
      <c r="J296" s="106"/>
      <c r="K296" s="168"/>
      <c r="L296" s="168"/>
      <c r="M296" s="168"/>
      <c r="N296" s="168"/>
      <c r="O296" s="168"/>
      <c r="P296" s="168"/>
      <c r="Q296" s="168"/>
      <c r="R296" s="168"/>
      <c r="S296" s="169">
        <f t="shared" ref="S296:T296" si="58">S298/S297</f>
        <v>0</v>
      </c>
      <c r="T296" s="169">
        <f t="shared" si="58"/>
        <v>0</v>
      </c>
      <c r="U296" s="336" t="s">
        <v>62</v>
      </c>
      <c r="V296" s="337"/>
      <c r="W296" s="338">
        <f>W298/W297</f>
        <v>0</v>
      </c>
      <c r="X296" s="339"/>
    </row>
    <row r="297" spans="2:24" x14ac:dyDescent="0.3">
      <c r="B297" s="437"/>
      <c r="C297" s="358" t="s">
        <v>20</v>
      </c>
      <c r="D297" s="359"/>
      <c r="E297" s="359"/>
      <c r="F297" s="359"/>
      <c r="G297" s="359"/>
      <c r="H297" s="360"/>
      <c r="I297" s="170"/>
      <c r="J297" s="171"/>
      <c r="K297" s="89"/>
      <c r="L297" s="89"/>
      <c r="M297" s="89"/>
      <c r="N297" s="89"/>
      <c r="O297" s="89"/>
      <c r="P297" s="89"/>
      <c r="Q297" s="89"/>
      <c r="R297" s="89"/>
      <c r="S297" s="90">
        <f>S202</f>
        <v>15</v>
      </c>
      <c r="T297" s="90">
        <f>T202</f>
        <v>26</v>
      </c>
      <c r="U297" s="361" t="s">
        <v>62</v>
      </c>
      <c r="V297" s="362"/>
      <c r="W297" s="361">
        <f>SUM(I297:T297)</f>
        <v>41</v>
      </c>
      <c r="X297" s="362"/>
    </row>
    <row r="298" spans="2:24" ht="15" thickBot="1" x14ac:dyDescent="0.35">
      <c r="B298" s="437"/>
      <c r="C298" s="358" t="s">
        <v>104</v>
      </c>
      <c r="D298" s="359"/>
      <c r="E298" s="359"/>
      <c r="F298" s="359"/>
      <c r="G298" s="359"/>
      <c r="H298" s="360"/>
      <c r="I298" s="172"/>
      <c r="J298" s="50"/>
      <c r="K298" s="51"/>
      <c r="L298" s="51"/>
      <c r="M298" s="51"/>
      <c r="N298" s="51"/>
      <c r="O298" s="51"/>
      <c r="P298" s="51"/>
      <c r="Q298" s="51"/>
      <c r="R298" s="51"/>
      <c r="S298" s="52"/>
      <c r="T298" s="52"/>
      <c r="U298" s="366" t="s">
        <v>62</v>
      </c>
      <c r="V298" s="367"/>
      <c r="W298" s="311">
        <f>SUM(I298:T298)</f>
        <v>0</v>
      </c>
      <c r="X298" s="312"/>
    </row>
    <row r="299" spans="2:24" ht="15" thickBot="1" x14ac:dyDescent="0.35">
      <c r="B299" s="288" t="s">
        <v>9</v>
      </c>
      <c r="C299" s="297" t="s">
        <v>108</v>
      </c>
      <c r="D299" s="298"/>
      <c r="E299" s="298"/>
      <c r="F299" s="298"/>
      <c r="G299" s="298"/>
      <c r="H299" s="299"/>
      <c r="I299" s="173"/>
      <c r="J299" s="174"/>
      <c r="K299" s="175"/>
      <c r="L299" s="175"/>
      <c r="M299" s="175"/>
      <c r="N299" s="175"/>
      <c r="O299" s="175"/>
      <c r="P299" s="175"/>
      <c r="Q299" s="175"/>
      <c r="R299" s="175"/>
      <c r="S299" s="176">
        <f t="shared" ref="S299:V299" si="59">S302/S301</f>
        <v>0.26666666666666666</v>
      </c>
      <c r="T299" s="176">
        <f t="shared" si="59"/>
        <v>0.3</v>
      </c>
      <c r="U299" s="484">
        <f t="shared" si="59"/>
        <v>0.2857142857142857</v>
      </c>
      <c r="V299" s="485" t="e">
        <f t="shared" si="59"/>
        <v>#DIV/0!</v>
      </c>
      <c r="W299" s="370" t="s">
        <v>62</v>
      </c>
      <c r="X299" s="371"/>
    </row>
    <row r="300" spans="2:24" x14ac:dyDescent="0.3">
      <c r="B300" s="289"/>
      <c r="C300" s="297" t="s">
        <v>43</v>
      </c>
      <c r="D300" s="298"/>
      <c r="E300" s="298"/>
      <c r="F300" s="298"/>
      <c r="G300" s="298"/>
      <c r="H300" s="299"/>
      <c r="I300" s="177"/>
      <c r="J300" s="178"/>
      <c r="K300" s="179"/>
      <c r="L300" s="179"/>
      <c r="M300" s="179"/>
      <c r="N300" s="179"/>
      <c r="O300" s="179"/>
      <c r="P300" s="179"/>
      <c r="Q300" s="179"/>
      <c r="R300" s="179"/>
      <c r="S300" s="180">
        <f t="shared" ref="S300:V300" si="60">S303/S301</f>
        <v>0.13333333333333333</v>
      </c>
      <c r="T300" s="180">
        <f t="shared" si="60"/>
        <v>0.25</v>
      </c>
      <c r="U300" s="484">
        <f t="shared" si="60"/>
        <v>0.2</v>
      </c>
      <c r="V300" s="485" t="e">
        <f t="shared" si="60"/>
        <v>#DIV/0!</v>
      </c>
      <c r="W300" s="370" t="s">
        <v>62</v>
      </c>
      <c r="X300" s="371"/>
    </row>
    <row r="301" spans="2:24" x14ac:dyDescent="0.3">
      <c r="B301" s="289"/>
      <c r="C301" s="270" t="s">
        <v>65</v>
      </c>
      <c r="D301" s="271"/>
      <c r="E301" s="271"/>
      <c r="F301" s="271"/>
      <c r="G301" s="271"/>
      <c r="H301" s="272"/>
      <c r="I301" s="172"/>
      <c r="J301" s="50"/>
      <c r="K301" s="51"/>
      <c r="L301" s="51"/>
      <c r="M301" s="51"/>
      <c r="N301" s="51"/>
      <c r="O301" s="51"/>
      <c r="P301" s="51"/>
      <c r="Q301" s="51"/>
      <c r="R301" s="51"/>
      <c r="S301" s="52">
        <v>15</v>
      </c>
      <c r="T301" s="52">
        <v>20</v>
      </c>
      <c r="U301" s="361">
        <f>AVERAGE(I301:T301)</f>
        <v>17.5</v>
      </c>
      <c r="V301" s="362"/>
      <c r="W301" s="481" t="s">
        <v>62</v>
      </c>
      <c r="X301" s="482"/>
    </row>
    <row r="302" spans="2:24" x14ac:dyDescent="0.3">
      <c r="B302" s="289"/>
      <c r="C302" s="300" t="s">
        <v>27</v>
      </c>
      <c r="D302" s="301"/>
      <c r="E302" s="301"/>
      <c r="F302" s="301"/>
      <c r="G302" s="301"/>
      <c r="H302" s="302"/>
      <c r="I302" s="142"/>
      <c r="J302" s="50"/>
      <c r="K302" s="51"/>
      <c r="L302" s="51"/>
      <c r="M302" s="51"/>
      <c r="N302" s="51"/>
      <c r="O302" s="51"/>
      <c r="P302" s="51"/>
      <c r="Q302" s="51"/>
      <c r="R302" s="51"/>
      <c r="S302" s="52">
        <v>4</v>
      </c>
      <c r="T302" s="52">
        <v>6</v>
      </c>
      <c r="U302" s="361">
        <f>AVERAGE(I302:T302)</f>
        <v>5</v>
      </c>
      <c r="V302" s="362"/>
      <c r="W302" s="361" t="s">
        <v>62</v>
      </c>
      <c r="X302" s="362"/>
    </row>
    <row r="303" spans="2:24" x14ac:dyDescent="0.3">
      <c r="B303" s="289"/>
      <c r="C303" s="273" t="s">
        <v>28</v>
      </c>
      <c r="D303" s="274"/>
      <c r="E303" s="274"/>
      <c r="F303" s="274"/>
      <c r="G303" s="274"/>
      <c r="H303" s="275"/>
      <c r="I303" s="181"/>
      <c r="J303" s="182"/>
      <c r="K303" s="183"/>
      <c r="L303" s="183"/>
      <c r="M303" s="183"/>
      <c r="N303" s="183"/>
      <c r="O303" s="183"/>
      <c r="P303" s="183"/>
      <c r="Q303" s="183"/>
      <c r="R303" s="183"/>
      <c r="S303" s="184">
        <v>2</v>
      </c>
      <c r="T303" s="184">
        <v>5</v>
      </c>
      <c r="U303" s="372">
        <f>AVERAGE(I303:T303)</f>
        <v>3.5</v>
      </c>
      <c r="V303" s="373"/>
      <c r="W303" s="372" t="s">
        <v>62</v>
      </c>
      <c r="X303" s="373"/>
    </row>
    <row r="304" spans="2:24" x14ac:dyDescent="0.3">
      <c r="B304" s="289"/>
      <c r="C304" s="276" t="s">
        <v>10</v>
      </c>
      <c r="D304" s="277"/>
      <c r="E304" s="277"/>
      <c r="F304" s="277"/>
      <c r="G304" s="277"/>
      <c r="H304" s="278"/>
      <c r="I304" s="185"/>
      <c r="J304" s="186"/>
      <c r="K304" s="187"/>
      <c r="L304" s="187"/>
      <c r="M304" s="187"/>
      <c r="N304" s="187"/>
      <c r="O304" s="187"/>
      <c r="P304" s="187"/>
      <c r="Q304" s="187"/>
      <c r="R304" s="187"/>
      <c r="S304" s="188">
        <f t="shared" ref="S304:T304" si="61">S307/S306</f>
        <v>0</v>
      </c>
      <c r="T304" s="188">
        <f t="shared" si="61"/>
        <v>0</v>
      </c>
      <c r="U304" s="354">
        <f>U307/U306</f>
        <v>0</v>
      </c>
      <c r="V304" s="355"/>
      <c r="W304" s="356" t="s">
        <v>62</v>
      </c>
      <c r="X304" s="357"/>
    </row>
    <row r="305" spans="2:24" x14ac:dyDescent="0.3">
      <c r="B305" s="289"/>
      <c r="C305" s="291" t="s">
        <v>11</v>
      </c>
      <c r="D305" s="292"/>
      <c r="E305" s="292"/>
      <c r="F305" s="292"/>
      <c r="G305" s="292"/>
      <c r="H305" s="293"/>
      <c r="I305" s="189"/>
      <c r="J305" s="190"/>
      <c r="K305" s="191"/>
      <c r="L305" s="191"/>
      <c r="M305" s="191"/>
      <c r="N305" s="191"/>
      <c r="O305" s="191"/>
      <c r="P305" s="191"/>
      <c r="Q305" s="191"/>
      <c r="R305" s="191"/>
      <c r="S305" s="192">
        <f t="shared" ref="S305:T305" si="62">S308/S306</f>
        <v>0</v>
      </c>
      <c r="T305" s="192">
        <f t="shared" si="62"/>
        <v>0</v>
      </c>
      <c r="U305" s="378">
        <f>U308/U306</f>
        <v>0</v>
      </c>
      <c r="V305" s="379"/>
      <c r="W305" s="380" t="s">
        <v>62</v>
      </c>
      <c r="X305" s="381"/>
    </row>
    <row r="306" spans="2:24" x14ac:dyDescent="0.3">
      <c r="B306" s="289"/>
      <c r="C306" s="270" t="s">
        <v>65</v>
      </c>
      <c r="D306" s="271"/>
      <c r="E306" s="271"/>
      <c r="F306" s="271"/>
      <c r="G306" s="271"/>
      <c r="H306" s="272"/>
      <c r="I306" s="172"/>
      <c r="J306" s="50"/>
      <c r="K306" s="51"/>
      <c r="L306" s="51"/>
      <c r="M306" s="51"/>
      <c r="N306" s="51"/>
      <c r="O306" s="51"/>
      <c r="P306" s="51"/>
      <c r="Q306" s="51"/>
      <c r="R306" s="51"/>
      <c r="S306" s="52">
        <v>15</v>
      </c>
      <c r="T306" s="52">
        <v>20</v>
      </c>
      <c r="U306" s="311">
        <f>AVERAGE(I306:T306)</f>
        <v>17.5</v>
      </c>
      <c r="V306" s="312"/>
      <c r="W306" s="311" t="s">
        <v>62</v>
      </c>
      <c r="X306" s="312"/>
    </row>
    <row r="307" spans="2:24" x14ac:dyDescent="0.3">
      <c r="B307" s="289"/>
      <c r="C307" s="270" t="s">
        <v>21</v>
      </c>
      <c r="D307" s="271"/>
      <c r="E307" s="271"/>
      <c r="F307" s="271"/>
      <c r="G307" s="271"/>
      <c r="H307" s="272"/>
      <c r="I307" s="172"/>
      <c r="J307" s="50"/>
      <c r="K307" s="51"/>
      <c r="L307" s="51"/>
      <c r="M307" s="51"/>
      <c r="N307" s="51"/>
      <c r="O307" s="51"/>
      <c r="P307" s="51"/>
      <c r="Q307" s="51"/>
      <c r="R307" s="51"/>
      <c r="S307" s="52">
        <v>0</v>
      </c>
      <c r="T307" s="52">
        <v>0</v>
      </c>
      <c r="U307" s="311">
        <f>AVERAGE(I307:T307)</f>
        <v>0</v>
      </c>
      <c r="V307" s="312"/>
      <c r="W307" s="311" t="s">
        <v>62</v>
      </c>
      <c r="X307" s="312"/>
    </row>
    <row r="308" spans="2:24" ht="15" thickBot="1" x14ac:dyDescent="0.35">
      <c r="B308" s="290"/>
      <c r="C308" s="2" t="s">
        <v>22</v>
      </c>
      <c r="D308" s="3"/>
      <c r="E308" s="3"/>
      <c r="F308" s="3"/>
      <c r="G308" s="3"/>
      <c r="H308" s="193"/>
      <c r="I308" s="194"/>
      <c r="J308" s="195"/>
      <c r="K308" s="196"/>
      <c r="L308" s="196"/>
      <c r="M308" s="196"/>
      <c r="N308" s="196"/>
      <c r="O308" s="196"/>
      <c r="P308" s="196"/>
      <c r="Q308" s="196"/>
      <c r="R308" s="196"/>
      <c r="S308" s="197">
        <v>0</v>
      </c>
      <c r="T308" s="197">
        <v>0</v>
      </c>
      <c r="U308" s="366">
        <f>AVERAGE(I308:T308)</f>
        <v>0</v>
      </c>
      <c r="V308" s="367"/>
      <c r="W308" s="366" t="s">
        <v>62</v>
      </c>
      <c r="X308" s="367"/>
    </row>
  </sheetData>
  <mergeCells count="684">
    <mergeCell ref="C307:H307"/>
    <mergeCell ref="U307:V307"/>
    <mergeCell ref="W307:X307"/>
    <mergeCell ref="U308:V308"/>
    <mergeCell ref="W308:X308"/>
    <mergeCell ref="B299:B308"/>
    <mergeCell ref="C305:H305"/>
    <mergeCell ref="U305:V305"/>
    <mergeCell ref="W305:X305"/>
    <mergeCell ref="C306:H306"/>
    <mergeCell ref="U306:V306"/>
    <mergeCell ref="W306:X306"/>
    <mergeCell ref="C303:H303"/>
    <mergeCell ref="U303:V303"/>
    <mergeCell ref="W303:X303"/>
    <mergeCell ref="C304:H304"/>
    <mergeCell ref="U304:V304"/>
    <mergeCell ref="W304:X304"/>
    <mergeCell ref="C301:H301"/>
    <mergeCell ref="U301:V301"/>
    <mergeCell ref="W301:X301"/>
    <mergeCell ref="C302:H302"/>
    <mergeCell ref="U302:V302"/>
    <mergeCell ref="W302:X302"/>
    <mergeCell ref="C298:H298"/>
    <mergeCell ref="U298:V298"/>
    <mergeCell ref="W298:X298"/>
    <mergeCell ref="C299:H299"/>
    <mergeCell ref="U299:V299"/>
    <mergeCell ref="W299:X299"/>
    <mergeCell ref="C300:H300"/>
    <mergeCell ref="U300:V300"/>
    <mergeCell ref="W300:X300"/>
    <mergeCell ref="C296:H296"/>
    <mergeCell ref="U296:V296"/>
    <mergeCell ref="W296:X296"/>
    <mergeCell ref="C297:H297"/>
    <mergeCell ref="U297:V297"/>
    <mergeCell ref="W297:X297"/>
    <mergeCell ref="C294:H294"/>
    <mergeCell ref="U294:V294"/>
    <mergeCell ref="W294:X294"/>
    <mergeCell ref="C295:H295"/>
    <mergeCell ref="U295:V295"/>
    <mergeCell ref="W295:X295"/>
    <mergeCell ref="C292:H292"/>
    <mergeCell ref="U292:V292"/>
    <mergeCell ref="W292:X292"/>
    <mergeCell ref="C293:H293"/>
    <mergeCell ref="U293:V293"/>
    <mergeCell ref="W293:X293"/>
    <mergeCell ref="C290:H290"/>
    <mergeCell ref="U290:V290"/>
    <mergeCell ref="W290:X290"/>
    <mergeCell ref="C291:H291"/>
    <mergeCell ref="U291:V291"/>
    <mergeCell ref="W291:X291"/>
    <mergeCell ref="C288:H288"/>
    <mergeCell ref="U288:V288"/>
    <mergeCell ref="W288:X288"/>
    <mergeCell ref="C289:H289"/>
    <mergeCell ref="U289:V289"/>
    <mergeCell ref="W289:X289"/>
    <mergeCell ref="C286:H286"/>
    <mergeCell ref="U286:V286"/>
    <mergeCell ref="W286:X286"/>
    <mergeCell ref="C287:H287"/>
    <mergeCell ref="U287:V287"/>
    <mergeCell ref="W287:X287"/>
    <mergeCell ref="C284:H284"/>
    <mergeCell ref="U284:V284"/>
    <mergeCell ref="W284:X284"/>
    <mergeCell ref="C285:H285"/>
    <mergeCell ref="U285:V285"/>
    <mergeCell ref="W285:X285"/>
    <mergeCell ref="C282:H282"/>
    <mergeCell ref="U282:V282"/>
    <mergeCell ref="W282:X282"/>
    <mergeCell ref="C283:H283"/>
    <mergeCell ref="U283:V283"/>
    <mergeCell ref="W283:X283"/>
    <mergeCell ref="C280:H280"/>
    <mergeCell ref="U280:V280"/>
    <mergeCell ref="W280:X280"/>
    <mergeCell ref="C281:H281"/>
    <mergeCell ref="U281:V281"/>
    <mergeCell ref="W281:X281"/>
    <mergeCell ref="C278:H278"/>
    <mergeCell ref="U278:V278"/>
    <mergeCell ref="W278:X278"/>
    <mergeCell ref="C279:H279"/>
    <mergeCell ref="U279:V279"/>
    <mergeCell ref="W279:X279"/>
    <mergeCell ref="C276:H276"/>
    <mergeCell ref="U276:V276"/>
    <mergeCell ref="W276:X276"/>
    <mergeCell ref="C277:H277"/>
    <mergeCell ref="U277:V277"/>
    <mergeCell ref="W277:X277"/>
    <mergeCell ref="C274:H274"/>
    <mergeCell ref="U274:V274"/>
    <mergeCell ref="W274:X274"/>
    <mergeCell ref="C275:H275"/>
    <mergeCell ref="U275:V275"/>
    <mergeCell ref="W275:X275"/>
    <mergeCell ref="C272:H272"/>
    <mergeCell ref="U272:V272"/>
    <mergeCell ref="W272:X272"/>
    <mergeCell ref="C273:H273"/>
    <mergeCell ref="U273:V273"/>
    <mergeCell ref="W273:X273"/>
    <mergeCell ref="C270:H270"/>
    <mergeCell ref="U270:V270"/>
    <mergeCell ref="W270:X270"/>
    <mergeCell ref="C271:H271"/>
    <mergeCell ref="U271:V271"/>
    <mergeCell ref="W271:X271"/>
    <mergeCell ref="C268:H268"/>
    <mergeCell ref="U268:V268"/>
    <mergeCell ref="W268:X268"/>
    <mergeCell ref="C269:H269"/>
    <mergeCell ref="U269:V269"/>
    <mergeCell ref="W269:X269"/>
    <mergeCell ref="C266:H266"/>
    <mergeCell ref="U266:V266"/>
    <mergeCell ref="W266:X266"/>
    <mergeCell ref="C267:H267"/>
    <mergeCell ref="U267:V267"/>
    <mergeCell ref="W267:X267"/>
    <mergeCell ref="C264:H264"/>
    <mergeCell ref="U264:V264"/>
    <mergeCell ref="W264:X264"/>
    <mergeCell ref="C265:H265"/>
    <mergeCell ref="U265:V265"/>
    <mergeCell ref="W265:X265"/>
    <mergeCell ref="C262:H262"/>
    <mergeCell ref="U262:V262"/>
    <mergeCell ref="W262:X262"/>
    <mergeCell ref="C263:H263"/>
    <mergeCell ref="U263:V263"/>
    <mergeCell ref="W263:X263"/>
    <mergeCell ref="C260:H260"/>
    <mergeCell ref="U260:V260"/>
    <mergeCell ref="W260:X260"/>
    <mergeCell ref="C261:H261"/>
    <mergeCell ref="U261:V261"/>
    <mergeCell ref="W261:X261"/>
    <mergeCell ref="C259:H259"/>
    <mergeCell ref="U259:V259"/>
    <mergeCell ref="W259:X259"/>
    <mergeCell ref="C258:H258"/>
    <mergeCell ref="U258:V258"/>
    <mergeCell ref="W258:X258"/>
    <mergeCell ref="C256:H256"/>
    <mergeCell ref="U256:V256"/>
    <mergeCell ref="W256:X256"/>
    <mergeCell ref="C257:H257"/>
    <mergeCell ref="U257:V257"/>
    <mergeCell ref="W257:X257"/>
    <mergeCell ref="C254:H254"/>
    <mergeCell ref="U254:V254"/>
    <mergeCell ref="W254:X254"/>
    <mergeCell ref="C255:H255"/>
    <mergeCell ref="U255:V255"/>
    <mergeCell ref="W255:X255"/>
    <mergeCell ref="C252:H252"/>
    <mergeCell ref="U252:V252"/>
    <mergeCell ref="W252:X252"/>
    <mergeCell ref="C253:H253"/>
    <mergeCell ref="U253:V253"/>
    <mergeCell ref="W253:X253"/>
    <mergeCell ref="C250:H250"/>
    <mergeCell ref="U250:V250"/>
    <mergeCell ref="W250:X250"/>
    <mergeCell ref="C251:H251"/>
    <mergeCell ref="U251:V251"/>
    <mergeCell ref="W251:X251"/>
    <mergeCell ref="C248:H248"/>
    <mergeCell ref="U248:V248"/>
    <mergeCell ref="W248:X248"/>
    <mergeCell ref="C249:H249"/>
    <mergeCell ref="U249:V249"/>
    <mergeCell ref="W249:X249"/>
    <mergeCell ref="C246:H246"/>
    <mergeCell ref="U246:V246"/>
    <mergeCell ref="W246:X246"/>
    <mergeCell ref="C247:H247"/>
    <mergeCell ref="U247:V247"/>
    <mergeCell ref="W247:X247"/>
    <mergeCell ref="C244:H244"/>
    <mergeCell ref="U244:V244"/>
    <mergeCell ref="W244:X244"/>
    <mergeCell ref="C245:H245"/>
    <mergeCell ref="U245:V245"/>
    <mergeCell ref="W245:X245"/>
    <mergeCell ref="C242:H242"/>
    <mergeCell ref="U242:V242"/>
    <mergeCell ref="W242:X242"/>
    <mergeCell ref="C243:H243"/>
    <mergeCell ref="U243:V243"/>
    <mergeCell ref="W243:X243"/>
    <mergeCell ref="C240:H240"/>
    <mergeCell ref="U240:V240"/>
    <mergeCell ref="W240:X240"/>
    <mergeCell ref="C241:H241"/>
    <mergeCell ref="U241:V241"/>
    <mergeCell ref="W241:X241"/>
    <mergeCell ref="C238:H238"/>
    <mergeCell ref="U238:V238"/>
    <mergeCell ref="W238:X238"/>
    <mergeCell ref="C239:H239"/>
    <mergeCell ref="U239:V239"/>
    <mergeCell ref="W239:X239"/>
    <mergeCell ref="C236:H236"/>
    <mergeCell ref="U236:V236"/>
    <mergeCell ref="W236:X236"/>
    <mergeCell ref="C237:H237"/>
    <mergeCell ref="U237:V237"/>
    <mergeCell ref="W237:X237"/>
    <mergeCell ref="C234:H234"/>
    <mergeCell ref="U234:V234"/>
    <mergeCell ref="W234:X234"/>
    <mergeCell ref="C235:H235"/>
    <mergeCell ref="U235:V235"/>
    <mergeCell ref="W235:X235"/>
    <mergeCell ref="C232:H232"/>
    <mergeCell ref="U232:V232"/>
    <mergeCell ref="W232:X232"/>
    <mergeCell ref="C233:H233"/>
    <mergeCell ref="U233:V233"/>
    <mergeCell ref="W233:X233"/>
    <mergeCell ref="C231:H231"/>
    <mergeCell ref="U231:V231"/>
    <mergeCell ref="W231:X231"/>
    <mergeCell ref="W222:X222"/>
    <mergeCell ref="C223:H223"/>
    <mergeCell ref="U223:V223"/>
    <mergeCell ref="W223:X223"/>
    <mergeCell ref="C228:H228"/>
    <mergeCell ref="U228:V228"/>
    <mergeCell ref="W228:X228"/>
    <mergeCell ref="C229:H229"/>
    <mergeCell ref="U229:V229"/>
    <mergeCell ref="W229:X229"/>
    <mergeCell ref="C226:H226"/>
    <mergeCell ref="U226:V226"/>
    <mergeCell ref="W226:X226"/>
    <mergeCell ref="C227:H227"/>
    <mergeCell ref="U227:V227"/>
    <mergeCell ref="W227:X227"/>
    <mergeCell ref="C220:H220"/>
    <mergeCell ref="U220:V220"/>
    <mergeCell ref="W220:X220"/>
    <mergeCell ref="C221:H221"/>
    <mergeCell ref="U221:V221"/>
    <mergeCell ref="W221:X221"/>
    <mergeCell ref="B218:B298"/>
    <mergeCell ref="C218:H218"/>
    <mergeCell ref="U218:V218"/>
    <mergeCell ref="W218:X218"/>
    <mergeCell ref="C219:H219"/>
    <mergeCell ref="U219:V219"/>
    <mergeCell ref="W219:X219"/>
    <mergeCell ref="C224:H224"/>
    <mergeCell ref="U224:V224"/>
    <mergeCell ref="W224:X224"/>
    <mergeCell ref="C225:H225"/>
    <mergeCell ref="U225:V225"/>
    <mergeCell ref="W225:X225"/>
    <mergeCell ref="C222:H222"/>
    <mergeCell ref="U222:V222"/>
    <mergeCell ref="C230:H230"/>
    <mergeCell ref="U230:V230"/>
    <mergeCell ref="W230:X230"/>
    <mergeCell ref="C216:H216"/>
    <mergeCell ref="U216:V216"/>
    <mergeCell ref="W216:X216"/>
    <mergeCell ref="C217:H217"/>
    <mergeCell ref="U217:V217"/>
    <mergeCell ref="W217:X217"/>
    <mergeCell ref="C214:H214"/>
    <mergeCell ref="U214:V214"/>
    <mergeCell ref="W214:X214"/>
    <mergeCell ref="C215:H215"/>
    <mergeCell ref="U215:V215"/>
    <mergeCell ref="W215:X215"/>
    <mergeCell ref="C212:H212"/>
    <mergeCell ref="U212:V212"/>
    <mergeCell ref="W212:X212"/>
    <mergeCell ref="C213:H213"/>
    <mergeCell ref="U213:V213"/>
    <mergeCell ref="W213:X213"/>
    <mergeCell ref="C210:H210"/>
    <mergeCell ref="U210:V210"/>
    <mergeCell ref="W210:X210"/>
    <mergeCell ref="C211:H211"/>
    <mergeCell ref="U211:V211"/>
    <mergeCell ref="W211:X211"/>
    <mergeCell ref="W202:X202"/>
    <mergeCell ref="C203:H203"/>
    <mergeCell ref="U203:V203"/>
    <mergeCell ref="W203:X203"/>
    <mergeCell ref="C208:H208"/>
    <mergeCell ref="U208:V208"/>
    <mergeCell ref="W208:X208"/>
    <mergeCell ref="C209:H209"/>
    <mergeCell ref="U209:V209"/>
    <mergeCell ref="W209:X209"/>
    <mergeCell ref="C206:H206"/>
    <mergeCell ref="U206:V206"/>
    <mergeCell ref="W206:X206"/>
    <mergeCell ref="C207:H207"/>
    <mergeCell ref="U207:V207"/>
    <mergeCell ref="W207:X207"/>
    <mergeCell ref="C200:H200"/>
    <mergeCell ref="U200:V200"/>
    <mergeCell ref="W200:X200"/>
    <mergeCell ref="C201:H201"/>
    <mergeCell ref="U201:V201"/>
    <mergeCell ref="W201:X201"/>
    <mergeCell ref="B197:B217"/>
    <mergeCell ref="C197:H197"/>
    <mergeCell ref="U197:V197"/>
    <mergeCell ref="W197:X197"/>
    <mergeCell ref="C198:H198"/>
    <mergeCell ref="U198:V198"/>
    <mergeCell ref="W198:X198"/>
    <mergeCell ref="C199:H199"/>
    <mergeCell ref="U199:V199"/>
    <mergeCell ref="W199:X199"/>
    <mergeCell ref="C204:H204"/>
    <mergeCell ref="U204:V204"/>
    <mergeCell ref="W204:X204"/>
    <mergeCell ref="C205:H205"/>
    <mergeCell ref="U205:V205"/>
    <mergeCell ref="W205:X205"/>
    <mergeCell ref="C202:H202"/>
    <mergeCell ref="U202:V202"/>
    <mergeCell ref="U191:V191"/>
    <mergeCell ref="W191:X191"/>
    <mergeCell ref="B195:H195"/>
    <mergeCell ref="U195:V195"/>
    <mergeCell ref="W195:X195"/>
    <mergeCell ref="B196:H196"/>
    <mergeCell ref="C189:H189"/>
    <mergeCell ref="U189:V189"/>
    <mergeCell ref="W189:X189"/>
    <mergeCell ref="C190:H190"/>
    <mergeCell ref="U190:V190"/>
    <mergeCell ref="W190:X190"/>
    <mergeCell ref="B182:B191"/>
    <mergeCell ref="C182:H182"/>
    <mergeCell ref="U182:V182"/>
    <mergeCell ref="W182:X182"/>
    <mergeCell ref="C183:H183"/>
    <mergeCell ref="U183:V183"/>
    <mergeCell ref="W183:X183"/>
    <mergeCell ref="C184:H184"/>
    <mergeCell ref="U184:V184"/>
    <mergeCell ref="W184:X184"/>
    <mergeCell ref="C187:H187"/>
    <mergeCell ref="U187:V187"/>
    <mergeCell ref="W187:X187"/>
    <mergeCell ref="C188:H188"/>
    <mergeCell ref="U188:V188"/>
    <mergeCell ref="W188:X188"/>
    <mergeCell ref="C185:H185"/>
    <mergeCell ref="U185:V185"/>
    <mergeCell ref="W185:X185"/>
    <mergeCell ref="C186:H186"/>
    <mergeCell ref="U186:V186"/>
    <mergeCell ref="W186:X186"/>
    <mergeCell ref="C180:H180"/>
    <mergeCell ref="U180:V180"/>
    <mergeCell ref="W180:X180"/>
    <mergeCell ref="C181:H181"/>
    <mergeCell ref="U181:V181"/>
    <mergeCell ref="W181:X181"/>
    <mergeCell ref="C178:H178"/>
    <mergeCell ref="U178:V178"/>
    <mergeCell ref="W178:X178"/>
    <mergeCell ref="C179:H179"/>
    <mergeCell ref="U179:V179"/>
    <mergeCell ref="W179:X179"/>
    <mergeCell ref="C176:H176"/>
    <mergeCell ref="U176:V176"/>
    <mergeCell ref="W176:X176"/>
    <mergeCell ref="C177:H177"/>
    <mergeCell ref="U177:V177"/>
    <mergeCell ref="W177:X177"/>
    <mergeCell ref="C174:H174"/>
    <mergeCell ref="U174:V174"/>
    <mergeCell ref="W174:X174"/>
    <mergeCell ref="C175:H175"/>
    <mergeCell ref="U175:V175"/>
    <mergeCell ref="W175:X175"/>
    <mergeCell ref="C172:H172"/>
    <mergeCell ref="U172:V172"/>
    <mergeCell ref="W172:X172"/>
    <mergeCell ref="C173:H173"/>
    <mergeCell ref="U173:V173"/>
    <mergeCell ref="W173:X173"/>
    <mergeCell ref="C170:H170"/>
    <mergeCell ref="U170:V170"/>
    <mergeCell ref="W170:X170"/>
    <mergeCell ref="C171:H171"/>
    <mergeCell ref="U171:V171"/>
    <mergeCell ref="W171:X171"/>
    <mergeCell ref="C168:H168"/>
    <mergeCell ref="U168:V168"/>
    <mergeCell ref="W168:X168"/>
    <mergeCell ref="C169:H169"/>
    <mergeCell ref="U169:V169"/>
    <mergeCell ref="W169:X169"/>
    <mergeCell ref="C166:H166"/>
    <mergeCell ref="U166:V166"/>
    <mergeCell ref="W166:X166"/>
    <mergeCell ref="C167:H167"/>
    <mergeCell ref="U167:V167"/>
    <mergeCell ref="W167:X167"/>
    <mergeCell ref="C164:H164"/>
    <mergeCell ref="U164:V164"/>
    <mergeCell ref="W164:X164"/>
    <mergeCell ref="C165:H165"/>
    <mergeCell ref="U165:V165"/>
    <mergeCell ref="W165:X165"/>
    <mergeCell ref="C162:H162"/>
    <mergeCell ref="U162:V162"/>
    <mergeCell ref="W162:X162"/>
    <mergeCell ref="C163:H163"/>
    <mergeCell ref="U163:V163"/>
    <mergeCell ref="W163:X163"/>
    <mergeCell ref="C160:H160"/>
    <mergeCell ref="U160:V160"/>
    <mergeCell ref="W160:X160"/>
    <mergeCell ref="C161:H161"/>
    <mergeCell ref="U161:V161"/>
    <mergeCell ref="W161:X161"/>
    <mergeCell ref="C158:H158"/>
    <mergeCell ref="U158:V158"/>
    <mergeCell ref="W158:X158"/>
    <mergeCell ref="C159:H159"/>
    <mergeCell ref="U159:V159"/>
    <mergeCell ref="W159:X159"/>
    <mergeCell ref="C156:H156"/>
    <mergeCell ref="U156:V156"/>
    <mergeCell ref="W156:X156"/>
    <mergeCell ref="C157:H157"/>
    <mergeCell ref="U157:V157"/>
    <mergeCell ref="W157:X157"/>
    <mergeCell ref="C154:H154"/>
    <mergeCell ref="U154:V154"/>
    <mergeCell ref="W154:X154"/>
    <mergeCell ref="C155:H155"/>
    <mergeCell ref="U155:V155"/>
    <mergeCell ref="W155:X155"/>
    <mergeCell ref="C152:H152"/>
    <mergeCell ref="U152:V152"/>
    <mergeCell ref="W152:X152"/>
    <mergeCell ref="C153:H153"/>
    <mergeCell ref="U153:V153"/>
    <mergeCell ref="W153:X153"/>
    <mergeCell ref="C150:H150"/>
    <mergeCell ref="U150:V150"/>
    <mergeCell ref="W150:X150"/>
    <mergeCell ref="C151:H151"/>
    <mergeCell ref="U151:V151"/>
    <mergeCell ref="W151:X151"/>
    <mergeCell ref="C148:H148"/>
    <mergeCell ref="U148:V148"/>
    <mergeCell ref="W148:X148"/>
    <mergeCell ref="C149:H149"/>
    <mergeCell ref="U149:V149"/>
    <mergeCell ref="W149:X149"/>
    <mergeCell ref="C146:H146"/>
    <mergeCell ref="U146:V146"/>
    <mergeCell ref="W146:X146"/>
    <mergeCell ref="C147:H147"/>
    <mergeCell ref="U147:V147"/>
    <mergeCell ref="W147:X147"/>
    <mergeCell ref="C144:H144"/>
    <mergeCell ref="U144:V144"/>
    <mergeCell ref="W144:X144"/>
    <mergeCell ref="C145:H145"/>
    <mergeCell ref="U145:V145"/>
    <mergeCell ref="W145:X145"/>
    <mergeCell ref="C142:H142"/>
    <mergeCell ref="U142:V142"/>
    <mergeCell ref="W142:X142"/>
    <mergeCell ref="C143:H143"/>
    <mergeCell ref="U143:V143"/>
    <mergeCell ref="W143:X143"/>
    <mergeCell ref="C140:H140"/>
    <mergeCell ref="U140:V140"/>
    <mergeCell ref="W140:X140"/>
    <mergeCell ref="C141:H141"/>
    <mergeCell ref="U141:V141"/>
    <mergeCell ref="W141:X141"/>
    <mergeCell ref="C138:H138"/>
    <mergeCell ref="U138:V138"/>
    <mergeCell ref="W138:X138"/>
    <mergeCell ref="C139:H139"/>
    <mergeCell ref="U139:V139"/>
    <mergeCell ref="W139:X139"/>
    <mergeCell ref="C136:H136"/>
    <mergeCell ref="U136:V136"/>
    <mergeCell ref="W136:X136"/>
    <mergeCell ref="C137:H137"/>
    <mergeCell ref="U137:V137"/>
    <mergeCell ref="W137:X137"/>
    <mergeCell ref="C134:H134"/>
    <mergeCell ref="U134:V134"/>
    <mergeCell ref="W134:X134"/>
    <mergeCell ref="C135:H135"/>
    <mergeCell ref="U135:V135"/>
    <mergeCell ref="W135:X135"/>
    <mergeCell ref="C132:H132"/>
    <mergeCell ref="U132:V132"/>
    <mergeCell ref="W132:X132"/>
    <mergeCell ref="C133:H133"/>
    <mergeCell ref="U133:V133"/>
    <mergeCell ref="W133:X133"/>
    <mergeCell ref="C130:H130"/>
    <mergeCell ref="U130:V130"/>
    <mergeCell ref="W130:X130"/>
    <mergeCell ref="C131:H131"/>
    <mergeCell ref="U131:V131"/>
    <mergeCell ref="W131:X131"/>
    <mergeCell ref="C128:H128"/>
    <mergeCell ref="U128:V128"/>
    <mergeCell ref="W128:X128"/>
    <mergeCell ref="C129:H129"/>
    <mergeCell ref="U129:V129"/>
    <mergeCell ref="W129:X129"/>
    <mergeCell ref="C126:H126"/>
    <mergeCell ref="U126:V126"/>
    <mergeCell ref="W126:X126"/>
    <mergeCell ref="C127:H127"/>
    <mergeCell ref="U127:V127"/>
    <mergeCell ref="W127:X127"/>
    <mergeCell ref="C124:H124"/>
    <mergeCell ref="U124:V124"/>
    <mergeCell ref="W124:X124"/>
    <mergeCell ref="C125:H125"/>
    <mergeCell ref="U125:V125"/>
    <mergeCell ref="W125:X125"/>
    <mergeCell ref="C122:H122"/>
    <mergeCell ref="U122:V122"/>
    <mergeCell ref="W122:X122"/>
    <mergeCell ref="C123:H123"/>
    <mergeCell ref="U123:V123"/>
    <mergeCell ref="W123:X123"/>
    <mergeCell ref="C120:H120"/>
    <mergeCell ref="U120:V120"/>
    <mergeCell ref="W120:X120"/>
    <mergeCell ref="C121:H121"/>
    <mergeCell ref="U121:V121"/>
    <mergeCell ref="W121:X121"/>
    <mergeCell ref="C118:H118"/>
    <mergeCell ref="U118:V118"/>
    <mergeCell ref="W118:X118"/>
    <mergeCell ref="C119:H119"/>
    <mergeCell ref="U119:V119"/>
    <mergeCell ref="W119:X119"/>
    <mergeCell ref="C116:H116"/>
    <mergeCell ref="U116:V116"/>
    <mergeCell ref="W116:X116"/>
    <mergeCell ref="C117:H117"/>
    <mergeCell ref="U117:V117"/>
    <mergeCell ref="W117:X117"/>
    <mergeCell ref="C114:H114"/>
    <mergeCell ref="U114:V114"/>
    <mergeCell ref="W114:X114"/>
    <mergeCell ref="C115:H115"/>
    <mergeCell ref="U115:V115"/>
    <mergeCell ref="W115:X115"/>
    <mergeCell ref="C113:H113"/>
    <mergeCell ref="U113:V113"/>
    <mergeCell ref="W113:X113"/>
    <mergeCell ref="C110:H110"/>
    <mergeCell ref="U110:V110"/>
    <mergeCell ref="W110:X110"/>
    <mergeCell ref="C111:H111"/>
    <mergeCell ref="U111:V111"/>
    <mergeCell ref="W111:X111"/>
    <mergeCell ref="W109:X109"/>
    <mergeCell ref="C106:H106"/>
    <mergeCell ref="U106:V106"/>
    <mergeCell ref="W106:X106"/>
    <mergeCell ref="C107:H107"/>
    <mergeCell ref="U107:V107"/>
    <mergeCell ref="W107:X107"/>
    <mergeCell ref="C112:H112"/>
    <mergeCell ref="U112:V112"/>
    <mergeCell ref="W112:X112"/>
    <mergeCell ref="C100:H100"/>
    <mergeCell ref="U100:V100"/>
    <mergeCell ref="W100:X100"/>
    <mergeCell ref="B101:B181"/>
    <mergeCell ref="C101:H101"/>
    <mergeCell ref="U101:V101"/>
    <mergeCell ref="W101:X101"/>
    <mergeCell ref="C104:H104"/>
    <mergeCell ref="U104:V104"/>
    <mergeCell ref="W104:X104"/>
    <mergeCell ref="C105:H105"/>
    <mergeCell ref="U105:V105"/>
    <mergeCell ref="W105:X105"/>
    <mergeCell ref="C102:H102"/>
    <mergeCell ref="U102:V102"/>
    <mergeCell ref="W102:X102"/>
    <mergeCell ref="C103:H103"/>
    <mergeCell ref="U103:V103"/>
    <mergeCell ref="W103:X103"/>
    <mergeCell ref="C108:H108"/>
    <mergeCell ref="U108:V108"/>
    <mergeCell ref="W108:X108"/>
    <mergeCell ref="C109:H109"/>
    <mergeCell ref="U109:V109"/>
    <mergeCell ref="C98:H98"/>
    <mergeCell ref="U98:V98"/>
    <mergeCell ref="W98:X98"/>
    <mergeCell ref="C99:H99"/>
    <mergeCell ref="U99:V99"/>
    <mergeCell ref="W99:X99"/>
    <mergeCell ref="C96:H96"/>
    <mergeCell ref="U96:V96"/>
    <mergeCell ref="W96:X96"/>
    <mergeCell ref="C97:H97"/>
    <mergeCell ref="U97:V97"/>
    <mergeCell ref="W97:X97"/>
    <mergeCell ref="C94:H94"/>
    <mergeCell ref="U94:V94"/>
    <mergeCell ref="W94:X94"/>
    <mergeCell ref="C95:H95"/>
    <mergeCell ref="U95:V95"/>
    <mergeCell ref="W95:X95"/>
    <mergeCell ref="C92:H92"/>
    <mergeCell ref="U92:V92"/>
    <mergeCell ref="W92:X92"/>
    <mergeCell ref="C93:H93"/>
    <mergeCell ref="U93:V93"/>
    <mergeCell ref="W93:X93"/>
    <mergeCell ref="U84:V84"/>
    <mergeCell ref="W84:X84"/>
    <mergeCell ref="C85:H85"/>
    <mergeCell ref="U85:V85"/>
    <mergeCell ref="W85:X85"/>
    <mergeCell ref="C90:H90"/>
    <mergeCell ref="U90:V90"/>
    <mergeCell ref="W90:X90"/>
    <mergeCell ref="C91:H91"/>
    <mergeCell ref="U91:V91"/>
    <mergeCell ref="W91:X91"/>
    <mergeCell ref="C88:H88"/>
    <mergeCell ref="U88:V88"/>
    <mergeCell ref="W88:X88"/>
    <mergeCell ref="C89:H89"/>
    <mergeCell ref="U89:V89"/>
    <mergeCell ref="W89:X89"/>
    <mergeCell ref="W81:X81"/>
    <mergeCell ref="C82:H82"/>
    <mergeCell ref="U82:V82"/>
    <mergeCell ref="W82:X82"/>
    <mergeCell ref="C83:H83"/>
    <mergeCell ref="U83:V83"/>
    <mergeCell ref="W83:X83"/>
    <mergeCell ref="B78:H78"/>
    <mergeCell ref="U78:V78"/>
    <mergeCell ref="W78:X78"/>
    <mergeCell ref="B79:H79"/>
    <mergeCell ref="B80:B100"/>
    <mergeCell ref="C80:H80"/>
    <mergeCell ref="U80:V80"/>
    <mergeCell ref="W80:X80"/>
    <mergeCell ref="C81:H81"/>
    <mergeCell ref="U81:V81"/>
    <mergeCell ref="C86:H86"/>
    <mergeCell ref="U86:V86"/>
    <mergeCell ref="W86:X86"/>
    <mergeCell ref="C87:H87"/>
    <mergeCell ref="U87:V87"/>
    <mergeCell ref="W87:X87"/>
    <mergeCell ref="C84:H84"/>
  </mergeCells>
  <phoneticPr fontId="2" type="noConversion"/>
  <conditionalFormatting sqref="H20:H21 J20:J21">
    <cfRule type="cellIs" dxfId="85" priority="3" operator="lessThan">
      <formula>0</formula>
    </cfRule>
    <cfRule type="cellIs" dxfId="84" priority="4" operator="greaterThan">
      <formula>0</formula>
    </cfRule>
    <cfRule type="cellIs" dxfId="83" priority="5" operator="greaterThan">
      <formula>0</formula>
    </cfRule>
    <cfRule type="cellIs" dxfId="82" priority="6" operator="lessThan">
      <formula>0</formula>
    </cfRule>
  </conditionalFormatting>
  <conditionalFormatting sqref="R11:R21">
    <cfRule type="cellIs" dxfId="81" priority="7" operator="greaterThan">
      <formula>0</formula>
    </cfRule>
    <cfRule type="cellIs" dxfId="80" priority="8" operator="lessThan">
      <formula>0</formula>
    </cfRule>
  </conditionalFormatting>
  <pageMargins left="0.7" right="0.7" top="0.75" bottom="0.75" header="0.3" footer="0.3"/>
  <pageSetup paperSize="9"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3ED368-B033-4985-856A-A772E0889C80}">
  <dimension ref="B1:X307"/>
  <sheetViews>
    <sheetView showGridLines="0" topLeftCell="A14" zoomScale="85" zoomScaleNormal="85" workbookViewId="0">
      <selection activeCell="J171" sqref="J171"/>
    </sheetView>
  </sheetViews>
  <sheetFormatPr defaultColWidth="8.75" defaultRowHeight="14.25" x14ac:dyDescent="0.3"/>
  <cols>
    <col min="1" max="1" width="3.375" style="1" customWidth="1"/>
    <col min="2" max="2" width="13.75" style="1" customWidth="1"/>
    <col min="3" max="5" width="8.75" style="1"/>
    <col min="6" max="6" width="10.125" style="1" bestFit="1" customWidth="1"/>
    <col min="7" max="8" width="8.75" style="1"/>
    <col min="9" max="20" width="13.625" style="1" customWidth="1"/>
    <col min="21" max="16384" width="8.75" style="1"/>
  </cols>
  <sheetData>
    <row r="1" spans="2:21" ht="15.75" customHeight="1" x14ac:dyDescent="0.3"/>
    <row r="2" spans="2:21" ht="20.25" x14ac:dyDescent="0.3">
      <c r="B2" s="7" t="s">
        <v>300</v>
      </c>
      <c r="C2" s="7"/>
      <c r="D2" s="7"/>
      <c r="E2" s="7"/>
      <c r="F2" s="7"/>
    </row>
    <row r="3" spans="2:21" x14ac:dyDescent="0.3">
      <c r="B3" s="8" t="s">
        <v>294</v>
      </c>
    </row>
    <row r="4" spans="2:21" x14ac:dyDescent="0.3">
      <c r="B4" s="9" t="s">
        <v>279</v>
      </c>
    </row>
    <row r="5" spans="2:21" x14ac:dyDescent="0.3">
      <c r="B5" s="9" t="s">
        <v>37</v>
      </c>
    </row>
    <row r="6" spans="2:21" x14ac:dyDescent="0.3">
      <c r="B6" s="9" t="s">
        <v>38</v>
      </c>
    </row>
    <row r="7" spans="2:21" x14ac:dyDescent="0.3">
      <c r="B7" s="9" t="s">
        <v>39</v>
      </c>
    </row>
    <row r="8" spans="2:21" ht="8.1" customHeight="1" x14ac:dyDescent="0.3">
      <c r="H8" s="10"/>
      <c r="J8" s="8"/>
      <c r="K8" s="11"/>
      <c r="L8" s="12"/>
      <c r="P8" s="8"/>
      <c r="Q8" s="8"/>
      <c r="R8" s="8"/>
      <c r="S8" s="8"/>
      <c r="T8" s="8"/>
      <c r="U8" s="8"/>
    </row>
    <row r="9" spans="2:21" ht="18" customHeight="1" x14ac:dyDescent="0.3"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O9" s="8"/>
      <c r="P9" s="8"/>
      <c r="Q9" s="8"/>
      <c r="R9" s="8"/>
      <c r="S9" s="8"/>
      <c r="T9" s="8"/>
      <c r="U9" s="8"/>
    </row>
    <row r="10" spans="2:21" x14ac:dyDescent="0.3">
      <c r="B10" s="250" t="s">
        <v>288</v>
      </c>
      <c r="C10" s="250"/>
      <c r="D10" s="250"/>
      <c r="E10" s="8"/>
      <c r="F10" s="8"/>
      <c r="G10" s="8"/>
      <c r="H10" s="8"/>
      <c r="I10" s="8"/>
      <c r="J10" s="8"/>
      <c r="K10" s="8"/>
      <c r="L10" s="8"/>
      <c r="M10" s="8"/>
      <c r="O10" s="8"/>
      <c r="P10" s="8"/>
      <c r="Q10" s="8"/>
      <c r="R10" s="8"/>
      <c r="S10" s="8"/>
      <c r="T10" s="8"/>
      <c r="U10" s="8"/>
    </row>
    <row r="11" spans="2:21" x14ac:dyDescent="0.3"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O11" s="8"/>
      <c r="P11" s="8"/>
      <c r="Q11" s="8"/>
      <c r="R11" s="8"/>
      <c r="S11" s="8"/>
      <c r="T11" s="8"/>
      <c r="U11" s="8"/>
    </row>
    <row r="12" spans="2:21" x14ac:dyDescent="0.3"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O12" s="8"/>
      <c r="P12" s="8"/>
      <c r="Q12" s="8"/>
      <c r="R12" s="8"/>
      <c r="S12" s="8"/>
      <c r="T12" s="8"/>
      <c r="U12" s="8"/>
    </row>
    <row r="13" spans="2:21" ht="17.45" customHeight="1" x14ac:dyDescent="0.3"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O13" s="8"/>
      <c r="P13" s="8"/>
      <c r="Q13" s="8"/>
      <c r="R13" s="8"/>
      <c r="S13" s="8"/>
      <c r="T13" s="8"/>
      <c r="U13" s="8"/>
    </row>
    <row r="14" spans="2:21" ht="17.45" customHeight="1" x14ac:dyDescent="0.3"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O14" s="8"/>
      <c r="P14" s="8"/>
      <c r="Q14" s="8"/>
      <c r="R14" s="8"/>
      <c r="S14" s="8"/>
      <c r="T14" s="8"/>
      <c r="U14" s="8"/>
    </row>
    <row r="15" spans="2:21" ht="18" customHeight="1" x14ac:dyDescent="0.3"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O15" s="8" t="s">
        <v>63</v>
      </c>
      <c r="P15" s="8"/>
      <c r="Q15" s="8"/>
      <c r="R15" s="8"/>
      <c r="S15" s="8"/>
      <c r="T15" s="8"/>
      <c r="U15" s="8"/>
    </row>
    <row r="16" spans="2:21" x14ac:dyDescent="0.3"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O16" s="8"/>
      <c r="P16" s="8"/>
      <c r="Q16" s="8"/>
      <c r="R16" s="8"/>
      <c r="S16" s="8"/>
      <c r="T16" s="8"/>
      <c r="U16" s="8"/>
    </row>
    <row r="17" spans="2:21" ht="17.45" customHeight="1" x14ac:dyDescent="0.3"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O17" s="8"/>
      <c r="P17" s="8"/>
      <c r="Q17" s="8"/>
      <c r="R17" s="8"/>
      <c r="S17" s="8"/>
      <c r="T17" s="8"/>
      <c r="U17" s="8"/>
    </row>
    <row r="18" spans="2:21" ht="17.45" customHeight="1" x14ac:dyDescent="0.3"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O18" s="8"/>
      <c r="P18" s="8"/>
      <c r="Q18" s="8"/>
      <c r="R18" s="8"/>
      <c r="S18" s="8"/>
      <c r="T18" s="8"/>
      <c r="U18" s="8"/>
    </row>
    <row r="19" spans="2:21" ht="18" customHeight="1" x14ac:dyDescent="0.3"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O19" s="8"/>
      <c r="P19" s="8"/>
      <c r="Q19" s="8"/>
      <c r="R19" s="8"/>
      <c r="S19" s="8"/>
      <c r="T19" s="8"/>
      <c r="U19" s="8"/>
    </row>
    <row r="21" spans="2:21" x14ac:dyDescent="0.3">
      <c r="B21" s="43" t="s">
        <v>162</v>
      </c>
    </row>
    <row r="22" spans="2:21" x14ac:dyDescent="0.3">
      <c r="B22" s="1" t="s">
        <v>163</v>
      </c>
    </row>
    <row r="23" spans="2:21" x14ac:dyDescent="0.3">
      <c r="B23" s="1" t="s">
        <v>164</v>
      </c>
    </row>
    <row r="24" spans="2:21" x14ac:dyDescent="0.3">
      <c r="B24" s="1" t="s">
        <v>165</v>
      </c>
    </row>
    <row r="72" spans="2:24" ht="15" thickBot="1" x14ac:dyDescent="0.35"/>
    <row r="73" spans="2:24" ht="15" thickBot="1" x14ac:dyDescent="0.35">
      <c r="B73" s="279">
        <v>2026</v>
      </c>
      <c r="C73" s="280"/>
      <c r="D73" s="280"/>
      <c r="E73" s="280"/>
      <c r="F73" s="280"/>
      <c r="G73" s="280"/>
      <c r="H73" s="281"/>
      <c r="I73" s="5" t="s">
        <v>46</v>
      </c>
      <c r="J73" s="6" t="s">
        <v>47</v>
      </c>
      <c r="K73" s="6" t="s">
        <v>50</v>
      </c>
      <c r="L73" s="6" t="s">
        <v>51</v>
      </c>
      <c r="M73" s="6" t="s">
        <v>52</v>
      </c>
      <c r="N73" s="6" t="s">
        <v>53</v>
      </c>
      <c r="O73" s="6" t="s">
        <v>54</v>
      </c>
      <c r="P73" s="6" t="s">
        <v>55</v>
      </c>
      <c r="Q73" s="6" t="s">
        <v>56</v>
      </c>
      <c r="R73" s="6" t="s">
        <v>57</v>
      </c>
      <c r="S73" s="6" t="s">
        <v>58</v>
      </c>
      <c r="T73" s="6" t="s">
        <v>59</v>
      </c>
      <c r="U73" s="279" t="s">
        <v>60</v>
      </c>
      <c r="V73" s="281"/>
      <c r="W73" s="279" t="s">
        <v>61</v>
      </c>
      <c r="X73" s="281"/>
    </row>
    <row r="74" spans="2:24" ht="15" thickBot="1" x14ac:dyDescent="0.35">
      <c r="B74" s="421"/>
      <c r="C74" s="421"/>
      <c r="D74" s="421"/>
      <c r="E74" s="421"/>
      <c r="F74" s="421"/>
      <c r="G74" s="421"/>
      <c r="H74" s="421"/>
    </row>
    <row r="75" spans="2:24" x14ac:dyDescent="0.3">
      <c r="B75" s="282" t="s">
        <v>4</v>
      </c>
      <c r="C75" s="285" t="s">
        <v>12</v>
      </c>
      <c r="D75" s="286"/>
      <c r="E75" s="286"/>
      <c r="F75" s="286"/>
      <c r="G75" s="286"/>
      <c r="H75" s="287"/>
      <c r="I75" s="48"/>
      <c r="J75" s="48"/>
      <c r="K75" s="48"/>
      <c r="L75" s="48"/>
      <c r="M75" s="48"/>
      <c r="N75" s="48"/>
      <c r="O75" s="48"/>
      <c r="P75" s="48"/>
      <c r="Q75" s="48"/>
      <c r="R75" s="48"/>
      <c r="S75" s="48"/>
      <c r="T75" s="48"/>
      <c r="U75" s="422"/>
      <c r="V75" s="423"/>
      <c r="W75" s="424"/>
      <c r="X75" s="423"/>
    </row>
    <row r="76" spans="2:24" x14ac:dyDescent="0.3">
      <c r="B76" s="283"/>
      <c r="C76" s="270" t="s">
        <v>48</v>
      </c>
      <c r="D76" s="271"/>
      <c r="E76" s="271"/>
      <c r="F76" s="271"/>
      <c r="G76" s="271"/>
      <c r="H76" s="272"/>
      <c r="I76" s="52">
        <v>396</v>
      </c>
      <c r="J76" s="52">
        <v>335</v>
      </c>
      <c r="K76" s="52"/>
      <c r="L76" s="52"/>
      <c r="M76" s="52"/>
      <c r="N76" s="52"/>
      <c r="O76" s="52"/>
      <c r="P76" s="52"/>
      <c r="Q76" s="52"/>
      <c r="R76" s="52"/>
      <c r="S76" s="52"/>
      <c r="T76" s="52"/>
      <c r="U76" s="311">
        <f t="shared" ref="U76:U88" si="0">AVERAGE(I76:T76)</f>
        <v>365.5</v>
      </c>
      <c r="V76" s="312"/>
      <c r="W76" s="410">
        <f t="shared" ref="W76:W80" si="1">SUM(I76:T76)</f>
        <v>731</v>
      </c>
      <c r="X76" s="312"/>
    </row>
    <row r="77" spans="2:24" x14ac:dyDescent="0.3">
      <c r="B77" s="283"/>
      <c r="C77" s="270" t="s">
        <v>117</v>
      </c>
      <c r="D77" s="271"/>
      <c r="E77" s="271"/>
      <c r="F77" s="271"/>
      <c r="G77" s="271"/>
      <c r="H77" s="272"/>
      <c r="I77" s="52">
        <v>26</v>
      </c>
      <c r="J77" s="52">
        <v>7</v>
      </c>
      <c r="K77" s="52"/>
      <c r="L77" s="52"/>
      <c r="M77" s="52"/>
      <c r="N77" s="52"/>
      <c r="O77" s="52"/>
      <c r="P77" s="52"/>
      <c r="Q77" s="52"/>
      <c r="R77" s="52"/>
      <c r="S77" s="52"/>
      <c r="T77" s="52"/>
      <c r="U77" s="311">
        <f t="shared" si="0"/>
        <v>16.5</v>
      </c>
      <c r="V77" s="312"/>
      <c r="W77" s="410">
        <f t="shared" si="1"/>
        <v>33</v>
      </c>
      <c r="X77" s="312"/>
    </row>
    <row r="78" spans="2:24" x14ac:dyDescent="0.3">
      <c r="B78" s="283"/>
      <c r="C78" s="425" t="s">
        <v>0</v>
      </c>
      <c r="D78" s="426"/>
      <c r="E78" s="426"/>
      <c r="F78" s="426"/>
      <c r="G78" s="426"/>
      <c r="H78" s="427"/>
      <c r="I78" s="56"/>
      <c r="J78" s="56"/>
      <c r="K78" s="56"/>
      <c r="L78" s="56"/>
      <c r="M78" s="56"/>
      <c r="N78" s="56"/>
      <c r="O78" s="56"/>
      <c r="P78" s="56"/>
      <c r="Q78" s="56"/>
      <c r="R78" s="56"/>
      <c r="S78" s="56"/>
      <c r="T78" s="56"/>
      <c r="U78" s="428"/>
      <c r="V78" s="420"/>
      <c r="W78" s="419"/>
      <c r="X78" s="420"/>
    </row>
    <row r="79" spans="2:24" x14ac:dyDescent="0.3">
      <c r="B79" s="283"/>
      <c r="C79" s="318" t="s">
        <v>23</v>
      </c>
      <c r="D79" s="319"/>
      <c r="E79" s="319"/>
      <c r="F79" s="319"/>
      <c r="G79" s="319"/>
      <c r="H79" s="320"/>
      <c r="I79" s="219">
        <v>295</v>
      </c>
      <c r="J79" s="219">
        <v>238</v>
      </c>
      <c r="K79" s="219"/>
      <c r="L79" s="219"/>
      <c r="M79" s="219"/>
      <c r="N79" s="219"/>
      <c r="O79" s="219"/>
      <c r="P79" s="219"/>
      <c r="Q79" s="219"/>
      <c r="R79" s="219"/>
      <c r="S79" s="219"/>
      <c r="T79" s="219"/>
      <c r="U79" s="461">
        <f t="shared" si="0"/>
        <v>266.5</v>
      </c>
      <c r="V79" s="462"/>
      <c r="W79" s="483">
        <f t="shared" si="1"/>
        <v>533</v>
      </c>
      <c r="X79" s="462"/>
    </row>
    <row r="80" spans="2:24" x14ac:dyDescent="0.3">
      <c r="B80" s="283"/>
      <c r="C80" s="318" t="s">
        <v>170</v>
      </c>
      <c r="D80" s="319"/>
      <c r="E80" s="319"/>
      <c r="F80" s="319"/>
      <c r="G80" s="319"/>
      <c r="H80" s="320"/>
      <c r="I80" s="220">
        <v>22</v>
      </c>
      <c r="J80" s="220">
        <v>5</v>
      </c>
      <c r="K80" s="220"/>
      <c r="L80" s="220"/>
      <c r="M80" s="220"/>
      <c r="N80" s="220"/>
      <c r="O80" s="220"/>
      <c r="P80" s="220"/>
      <c r="Q80" s="220"/>
      <c r="R80" s="220"/>
      <c r="S80" s="220"/>
      <c r="T80" s="220"/>
      <c r="U80" s="461">
        <f t="shared" si="0"/>
        <v>13.5</v>
      </c>
      <c r="V80" s="462"/>
      <c r="W80" s="483">
        <f t="shared" si="1"/>
        <v>27</v>
      </c>
      <c r="X80" s="462"/>
    </row>
    <row r="81" spans="2:24" x14ac:dyDescent="0.3">
      <c r="B81" s="283"/>
      <c r="C81" s="270" t="s">
        <v>13</v>
      </c>
      <c r="D81" s="271"/>
      <c r="E81" s="271"/>
      <c r="F81" s="271"/>
      <c r="G81" s="271"/>
      <c r="H81" s="272"/>
      <c r="I81" s="221">
        <f>I80-I82</f>
        <v>9</v>
      </c>
      <c r="J81" s="221">
        <f>J80-J82</f>
        <v>3</v>
      </c>
      <c r="K81" s="221"/>
      <c r="L81" s="221"/>
      <c r="M81" s="221"/>
      <c r="N81" s="221"/>
      <c r="O81" s="221"/>
      <c r="P81" s="221"/>
      <c r="Q81" s="221"/>
      <c r="R81" s="221"/>
      <c r="S81" s="221"/>
      <c r="T81" s="221"/>
      <c r="U81" s="311">
        <f t="shared" si="0"/>
        <v>6</v>
      </c>
      <c r="V81" s="312"/>
      <c r="W81" s="410">
        <f>W80-W82</f>
        <v>12</v>
      </c>
      <c r="X81" s="312"/>
    </row>
    <row r="82" spans="2:24" x14ac:dyDescent="0.3">
      <c r="B82" s="283"/>
      <c r="C82" s="270" t="s">
        <v>14</v>
      </c>
      <c r="D82" s="271"/>
      <c r="E82" s="271"/>
      <c r="F82" s="271"/>
      <c r="G82" s="271"/>
      <c r="H82" s="272"/>
      <c r="I82" s="52">
        <v>13</v>
      </c>
      <c r="J82" s="52">
        <v>2</v>
      </c>
      <c r="K82" s="52"/>
      <c r="L82" s="52"/>
      <c r="M82" s="52"/>
      <c r="N82" s="52"/>
      <c r="O82" s="52"/>
      <c r="P82" s="52"/>
      <c r="Q82" s="52"/>
      <c r="R82" s="52"/>
      <c r="S82" s="52"/>
      <c r="T82" s="52"/>
      <c r="U82" s="311">
        <f t="shared" si="0"/>
        <v>7.5</v>
      </c>
      <c r="V82" s="312"/>
      <c r="W82" s="313">
        <f t="shared" ref="W82:W88" si="2">SUM(I82:T82)</f>
        <v>15</v>
      </c>
      <c r="X82" s="310"/>
    </row>
    <row r="83" spans="2:24" x14ac:dyDescent="0.3">
      <c r="B83" s="283"/>
      <c r="C83" s="300" t="s">
        <v>5</v>
      </c>
      <c r="D83" s="301"/>
      <c r="E83" s="301"/>
      <c r="F83" s="301"/>
      <c r="G83" s="301"/>
      <c r="H83" s="302"/>
      <c r="I83" s="136">
        <v>1</v>
      </c>
      <c r="J83" s="136">
        <v>2</v>
      </c>
      <c r="K83" s="136"/>
      <c r="L83" s="136"/>
      <c r="M83" s="136"/>
      <c r="N83" s="136"/>
      <c r="O83" s="136"/>
      <c r="P83" s="136"/>
      <c r="Q83" s="136"/>
      <c r="R83" s="136"/>
      <c r="S83" s="136"/>
      <c r="T83" s="136"/>
      <c r="U83" s="311">
        <f t="shared" si="0"/>
        <v>1.5</v>
      </c>
      <c r="V83" s="312"/>
      <c r="W83" s="313">
        <f t="shared" si="2"/>
        <v>3</v>
      </c>
      <c r="X83" s="310"/>
    </row>
    <row r="84" spans="2:24" x14ac:dyDescent="0.3">
      <c r="B84" s="283"/>
      <c r="C84" s="363" t="s">
        <v>49</v>
      </c>
      <c r="D84" s="364"/>
      <c r="E84" s="364"/>
      <c r="F84" s="364"/>
      <c r="G84" s="364"/>
      <c r="H84" s="365"/>
      <c r="I84" s="140">
        <f>I80-I81-I83</f>
        <v>12</v>
      </c>
      <c r="J84" s="140">
        <f>J80-J81-J83</f>
        <v>0</v>
      </c>
      <c r="K84" s="140"/>
      <c r="L84" s="140"/>
      <c r="M84" s="140"/>
      <c r="N84" s="140"/>
      <c r="O84" s="140"/>
      <c r="P84" s="140"/>
      <c r="Q84" s="140"/>
      <c r="R84" s="140"/>
      <c r="S84" s="140"/>
      <c r="T84" s="140"/>
      <c r="U84" s="390">
        <f t="shared" si="0"/>
        <v>6</v>
      </c>
      <c r="V84" s="391"/>
      <c r="W84" s="429">
        <f t="shared" si="2"/>
        <v>12</v>
      </c>
      <c r="X84" s="315"/>
    </row>
    <row r="85" spans="2:24" x14ac:dyDescent="0.3">
      <c r="B85" s="283"/>
      <c r="C85" s="411" t="s">
        <v>107</v>
      </c>
      <c r="D85" s="412"/>
      <c r="E85" s="412"/>
      <c r="F85" s="412"/>
      <c r="G85" s="412"/>
      <c r="H85" s="413"/>
      <c r="I85" s="82">
        <v>18</v>
      </c>
      <c r="J85" s="82">
        <v>5</v>
      </c>
      <c r="K85" s="82"/>
      <c r="L85" s="82"/>
      <c r="M85" s="82"/>
      <c r="N85" s="82"/>
      <c r="O85" s="82"/>
      <c r="P85" s="82"/>
      <c r="Q85" s="82"/>
      <c r="R85" s="82"/>
      <c r="S85" s="82"/>
      <c r="T85" s="82"/>
      <c r="U85" s="414">
        <f t="shared" si="0"/>
        <v>11.5</v>
      </c>
      <c r="V85" s="415"/>
      <c r="W85" s="416">
        <f t="shared" si="2"/>
        <v>23</v>
      </c>
      <c r="X85" s="415"/>
    </row>
    <row r="86" spans="2:24" x14ac:dyDescent="0.3">
      <c r="B86" s="283"/>
      <c r="C86" s="395" t="s">
        <v>1</v>
      </c>
      <c r="D86" s="396"/>
      <c r="E86" s="396"/>
      <c r="F86" s="396"/>
      <c r="G86" s="396"/>
      <c r="H86" s="397"/>
      <c r="I86" s="86"/>
      <c r="J86" s="86"/>
      <c r="K86" s="86"/>
      <c r="L86" s="86"/>
      <c r="M86" s="86"/>
      <c r="N86" s="86"/>
      <c r="O86" s="86"/>
      <c r="P86" s="86"/>
      <c r="Q86" s="86"/>
      <c r="R86" s="86"/>
      <c r="S86" s="86"/>
      <c r="T86" s="86"/>
      <c r="U86" s="417"/>
      <c r="V86" s="418"/>
      <c r="W86" s="419"/>
      <c r="X86" s="420"/>
    </row>
    <row r="87" spans="2:24" x14ac:dyDescent="0.3">
      <c r="B87" s="283"/>
      <c r="C87" s="347" t="s">
        <v>23</v>
      </c>
      <c r="D87" s="348"/>
      <c r="E87" s="348"/>
      <c r="F87" s="348"/>
      <c r="G87" s="348"/>
      <c r="H87" s="349"/>
      <c r="I87" s="90">
        <v>168</v>
      </c>
      <c r="J87" s="90">
        <v>119</v>
      </c>
      <c r="K87" s="90"/>
      <c r="L87" s="90"/>
      <c r="M87" s="90"/>
      <c r="N87" s="90"/>
      <c r="O87" s="90"/>
      <c r="P87" s="90"/>
      <c r="Q87" s="90"/>
      <c r="R87" s="90"/>
      <c r="S87" s="90"/>
      <c r="T87" s="90"/>
      <c r="U87" s="361">
        <f t="shared" si="0"/>
        <v>143.5</v>
      </c>
      <c r="V87" s="362"/>
      <c r="W87" s="409">
        <f t="shared" si="2"/>
        <v>287</v>
      </c>
      <c r="X87" s="362"/>
    </row>
    <row r="88" spans="2:24" x14ac:dyDescent="0.3">
      <c r="B88" s="283"/>
      <c r="C88" s="270" t="s">
        <v>118</v>
      </c>
      <c r="D88" s="271"/>
      <c r="E88" s="271"/>
      <c r="F88" s="271"/>
      <c r="G88" s="271"/>
      <c r="H88" s="272"/>
      <c r="I88" s="52">
        <v>9</v>
      </c>
      <c r="J88" s="52">
        <v>3</v>
      </c>
      <c r="K88" s="52"/>
      <c r="L88" s="52"/>
      <c r="M88" s="52"/>
      <c r="N88" s="52"/>
      <c r="O88" s="52"/>
      <c r="P88" s="52"/>
      <c r="Q88" s="52"/>
      <c r="R88" s="52"/>
      <c r="S88" s="52"/>
      <c r="T88" s="52"/>
      <c r="U88" s="311">
        <f t="shared" si="0"/>
        <v>6</v>
      </c>
      <c r="V88" s="312"/>
      <c r="W88" s="410">
        <f t="shared" si="2"/>
        <v>12</v>
      </c>
      <c r="X88" s="312"/>
    </row>
    <row r="89" spans="2:24" x14ac:dyDescent="0.3">
      <c r="B89" s="283"/>
      <c r="C89" s="306" t="s">
        <v>6</v>
      </c>
      <c r="D89" s="307"/>
      <c r="E89" s="307"/>
      <c r="F89" s="307"/>
      <c r="G89" s="307"/>
      <c r="H89" s="308"/>
      <c r="I89" s="94"/>
      <c r="J89" s="94"/>
      <c r="K89" s="94"/>
      <c r="L89" s="94"/>
      <c r="M89" s="94"/>
      <c r="N89" s="94"/>
      <c r="O89" s="94"/>
      <c r="P89" s="94"/>
      <c r="Q89" s="94"/>
      <c r="R89" s="94"/>
      <c r="S89" s="94"/>
      <c r="T89" s="94"/>
      <c r="U89" s="404"/>
      <c r="V89" s="405"/>
      <c r="W89" s="406"/>
      <c r="X89" s="407"/>
    </row>
    <row r="90" spans="2:24" x14ac:dyDescent="0.3">
      <c r="B90" s="283"/>
      <c r="C90" s="347" t="s">
        <v>23</v>
      </c>
      <c r="D90" s="348"/>
      <c r="E90" s="348"/>
      <c r="F90" s="348"/>
      <c r="G90" s="348"/>
      <c r="H90" s="349"/>
      <c r="I90" s="98">
        <f t="shared" ref="I90:J91" si="3">I76/I79</f>
        <v>1.3423728813559321</v>
      </c>
      <c r="J90" s="98">
        <f t="shared" si="3"/>
        <v>1.4075630252100841</v>
      </c>
      <c r="K90" s="98"/>
      <c r="L90" s="98"/>
      <c r="M90" s="98"/>
      <c r="N90" s="98"/>
      <c r="O90" s="98"/>
      <c r="P90" s="98"/>
      <c r="Q90" s="98"/>
      <c r="R90" s="98"/>
      <c r="S90" s="98"/>
      <c r="T90" s="98"/>
      <c r="U90" s="361" t="s">
        <v>62</v>
      </c>
      <c r="V90" s="362"/>
      <c r="W90" s="408">
        <f>W76/W79</f>
        <v>1.3714821763602252</v>
      </c>
      <c r="X90" s="351"/>
    </row>
    <row r="91" spans="2:24" x14ac:dyDescent="0.3">
      <c r="B91" s="283"/>
      <c r="C91" s="270" t="s">
        <v>171</v>
      </c>
      <c r="D91" s="271"/>
      <c r="E91" s="271"/>
      <c r="F91" s="271"/>
      <c r="G91" s="271"/>
      <c r="H91" s="272"/>
      <c r="I91" s="100">
        <f t="shared" ref="I91" si="4">I77/I80</f>
        <v>1.1818181818181819</v>
      </c>
      <c r="J91" s="100">
        <f t="shared" si="3"/>
        <v>1.4</v>
      </c>
      <c r="K91" s="100"/>
      <c r="L91" s="100"/>
      <c r="M91" s="100"/>
      <c r="N91" s="100"/>
      <c r="O91" s="100"/>
      <c r="P91" s="100"/>
      <c r="Q91" s="100"/>
      <c r="R91" s="100"/>
      <c r="S91" s="100"/>
      <c r="T91" s="100"/>
      <c r="U91" s="311" t="s">
        <v>62</v>
      </c>
      <c r="V91" s="312"/>
      <c r="W91" s="494">
        <f>W77/W80</f>
        <v>1.2222222222222223</v>
      </c>
      <c r="X91" s="495"/>
    </row>
    <row r="92" spans="2:24" s="231" customFormat="1" x14ac:dyDescent="0.3">
      <c r="B92" s="283"/>
      <c r="C92" s="430" t="s">
        <v>106</v>
      </c>
      <c r="D92" s="431"/>
      <c r="E92" s="431"/>
      <c r="F92" s="431"/>
      <c r="G92" s="431"/>
      <c r="H92" s="432"/>
      <c r="I92" s="230">
        <f>I85/I80</f>
        <v>0.81818181818181823</v>
      </c>
      <c r="J92" s="230">
        <f>J85/J80</f>
        <v>1</v>
      </c>
      <c r="K92" s="230"/>
      <c r="L92" s="230"/>
      <c r="M92" s="230"/>
      <c r="N92" s="230"/>
      <c r="O92" s="230"/>
      <c r="P92" s="230"/>
      <c r="Q92" s="230"/>
      <c r="R92" s="230"/>
      <c r="S92" s="230"/>
      <c r="T92" s="230"/>
      <c r="U92" s="433" t="s">
        <v>62</v>
      </c>
      <c r="V92" s="403"/>
      <c r="W92" s="402">
        <f t="shared" ref="W92:X92" si="5">W85/W80</f>
        <v>0.85185185185185186</v>
      </c>
      <c r="X92" s="403" t="e">
        <f t="shared" si="5"/>
        <v>#DIV/0!</v>
      </c>
    </row>
    <row r="93" spans="2:24" x14ac:dyDescent="0.3">
      <c r="B93" s="283"/>
      <c r="C93" s="291" t="s">
        <v>3</v>
      </c>
      <c r="D93" s="292"/>
      <c r="E93" s="292"/>
      <c r="F93" s="292"/>
      <c r="G93" s="292"/>
      <c r="H93" s="293"/>
      <c r="I93" s="201"/>
      <c r="J93" s="201"/>
      <c r="K93" s="201"/>
      <c r="L93" s="201"/>
      <c r="M93" s="201"/>
      <c r="N93" s="201"/>
      <c r="O93" s="201"/>
      <c r="P93" s="201"/>
      <c r="Q93" s="201"/>
      <c r="R93" s="201"/>
      <c r="S93" s="201"/>
      <c r="T93" s="201"/>
      <c r="U93" s="380"/>
      <c r="V93" s="381"/>
      <c r="W93" s="394"/>
      <c r="X93" s="339"/>
    </row>
    <row r="94" spans="2:24" x14ac:dyDescent="0.3">
      <c r="B94" s="283"/>
      <c r="C94" s="347" t="s">
        <v>23</v>
      </c>
      <c r="D94" s="348"/>
      <c r="E94" s="348"/>
      <c r="F94" s="348"/>
      <c r="G94" s="348"/>
      <c r="H94" s="349"/>
      <c r="I94" s="112">
        <f t="shared" ref="I94:J94" si="6">I87/I79</f>
        <v>0.56949152542372883</v>
      </c>
      <c r="J94" s="112">
        <f t="shared" si="6"/>
        <v>0.5</v>
      </c>
      <c r="K94" s="112"/>
      <c r="L94" s="112"/>
      <c r="M94" s="112"/>
      <c r="N94" s="112"/>
      <c r="O94" s="112"/>
      <c r="P94" s="112"/>
      <c r="Q94" s="112"/>
      <c r="R94" s="112"/>
      <c r="S94" s="112"/>
      <c r="T94" s="112"/>
      <c r="U94" s="361" t="s">
        <v>62</v>
      </c>
      <c r="V94" s="362"/>
      <c r="W94" s="496">
        <f>W87/W79</f>
        <v>0.53846153846153844</v>
      </c>
      <c r="X94" s="467"/>
    </row>
    <row r="95" spans="2:24" ht="15" thickBot="1" x14ac:dyDescent="0.35">
      <c r="B95" s="284"/>
      <c r="C95" s="294" t="s">
        <v>118</v>
      </c>
      <c r="D95" s="295"/>
      <c r="E95" s="295"/>
      <c r="F95" s="295"/>
      <c r="G95" s="295"/>
      <c r="H95" s="296"/>
      <c r="I95" s="116">
        <f>I88/I80</f>
        <v>0.40909090909090912</v>
      </c>
      <c r="J95" s="116">
        <f>J88/J80</f>
        <v>0.6</v>
      </c>
      <c r="K95" s="116"/>
      <c r="L95" s="116"/>
      <c r="M95" s="116"/>
      <c r="N95" s="116"/>
      <c r="O95" s="116"/>
      <c r="P95" s="116"/>
      <c r="Q95" s="116"/>
      <c r="R95" s="116"/>
      <c r="S95" s="116"/>
      <c r="T95" s="116"/>
      <c r="U95" s="366" t="s">
        <v>62</v>
      </c>
      <c r="V95" s="367"/>
      <c r="W95" s="497">
        <f>W88/W80</f>
        <v>0.44444444444444442</v>
      </c>
      <c r="X95" s="472"/>
    </row>
    <row r="96" spans="2:24" x14ac:dyDescent="0.3">
      <c r="B96" s="436" t="s">
        <v>7</v>
      </c>
      <c r="C96" s="303" t="s">
        <v>15</v>
      </c>
      <c r="D96" s="304"/>
      <c r="E96" s="304"/>
      <c r="F96" s="304"/>
      <c r="G96" s="304"/>
      <c r="H96" s="305"/>
      <c r="I96" s="120">
        <v>198</v>
      </c>
      <c r="J96" s="120">
        <v>61</v>
      </c>
      <c r="K96" s="120"/>
      <c r="L96" s="120"/>
      <c r="M96" s="120"/>
      <c r="N96" s="120"/>
      <c r="O96" s="120"/>
      <c r="P96" s="120"/>
      <c r="Q96" s="120"/>
      <c r="R96" s="120"/>
      <c r="S96" s="120"/>
      <c r="T96" s="120"/>
      <c r="U96" s="400">
        <f t="shared" ref="U96:U158" si="7">AVERAGE(I96:T96)</f>
        <v>129.5</v>
      </c>
      <c r="V96" s="401"/>
      <c r="W96" s="400" t="s">
        <v>62</v>
      </c>
      <c r="X96" s="401"/>
    </row>
    <row r="97" spans="2:24" x14ac:dyDescent="0.3">
      <c r="B97" s="437"/>
      <c r="C97" s="395" t="s">
        <v>119</v>
      </c>
      <c r="D97" s="396"/>
      <c r="E97" s="396"/>
      <c r="F97" s="396"/>
      <c r="G97" s="396"/>
      <c r="H97" s="397"/>
      <c r="I97" s="124">
        <v>81</v>
      </c>
      <c r="J97" s="124">
        <v>10</v>
      </c>
      <c r="K97" s="124"/>
      <c r="L97" s="124"/>
      <c r="M97" s="124"/>
      <c r="N97" s="124"/>
      <c r="O97" s="124"/>
      <c r="P97" s="124"/>
      <c r="Q97" s="124"/>
      <c r="R97" s="124"/>
      <c r="S97" s="124"/>
      <c r="T97" s="124"/>
      <c r="U97" s="398">
        <f t="shared" si="7"/>
        <v>45.5</v>
      </c>
      <c r="V97" s="399"/>
      <c r="W97" s="398">
        <f t="shared" ref="W97:W101" si="8">SUM(I97:T97)</f>
        <v>91</v>
      </c>
      <c r="X97" s="399"/>
    </row>
    <row r="98" spans="2:24" x14ac:dyDescent="0.3">
      <c r="B98" s="437"/>
      <c r="C98" s="387" t="s">
        <v>17</v>
      </c>
      <c r="D98" s="388"/>
      <c r="E98" s="388"/>
      <c r="F98" s="388"/>
      <c r="G98" s="388"/>
      <c r="H98" s="389"/>
      <c r="I98" s="128">
        <v>6</v>
      </c>
      <c r="J98" s="128">
        <v>2</v>
      </c>
      <c r="K98" s="128"/>
      <c r="L98" s="128"/>
      <c r="M98" s="128"/>
      <c r="N98" s="128"/>
      <c r="O98" s="128"/>
      <c r="P98" s="128"/>
      <c r="Q98" s="128"/>
      <c r="R98" s="128"/>
      <c r="S98" s="128"/>
      <c r="T98" s="128"/>
      <c r="U98" s="390">
        <f t="shared" si="7"/>
        <v>4</v>
      </c>
      <c r="V98" s="391"/>
      <c r="W98" s="390">
        <f t="shared" si="8"/>
        <v>8</v>
      </c>
      <c r="X98" s="391"/>
    </row>
    <row r="99" spans="2:24" x14ac:dyDescent="0.3">
      <c r="B99" s="437"/>
      <c r="C99" s="438" t="s">
        <v>18</v>
      </c>
      <c r="D99" s="439"/>
      <c r="E99" s="439"/>
      <c r="F99" s="439"/>
      <c r="G99" s="439"/>
      <c r="H99" s="440"/>
      <c r="I99" s="132">
        <f>SUM(I100:I101)</f>
        <v>19</v>
      </c>
      <c r="J99" s="132">
        <f>SUM(J100:J101)</f>
        <v>1</v>
      </c>
      <c r="K99" s="132"/>
      <c r="L99" s="132"/>
      <c r="M99" s="132"/>
      <c r="N99" s="132"/>
      <c r="O99" s="132"/>
      <c r="P99" s="132"/>
      <c r="Q99" s="132"/>
      <c r="R99" s="132"/>
      <c r="S99" s="132"/>
      <c r="T99" s="132"/>
      <c r="U99" s="434">
        <f t="shared" si="7"/>
        <v>10</v>
      </c>
      <c r="V99" s="435"/>
      <c r="W99" s="434">
        <f t="shared" si="8"/>
        <v>20</v>
      </c>
      <c r="X99" s="435"/>
    </row>
    <row r="100" spans="2:24" x14ac:dyDescent="0.3">
      <c r="B100" s="437"/>
      <c r="C100" s="300" t="s">
        <v>122</v>
      </c>
      <c r="D100" s="301"/>
      <c r="E100" s="301"/>
      <c r="F100" s="301"/>
      <c r="G100" s="301"/>
      <c r="H100" s="302"/>
      <c r="I100" s="136">
        <v>15</v>
      </c>
      <c r="J100" s="136">
        <v>1</v>
      </c>
      <c r="K100" s="136"/>
      <c r="L100" s="136"/>
      <c r="M100" s="136"/>
      <c r="N100" s="136"/>
      <c r="O100" s="136"/>
      <c r="P100" s="136"/>
      <c r="Q100" s="136"/>
      <c r="R100" s="136"/>
      <c r="S100" s="136"/>
      <c r="T100" s="136"/>
      <c r="U100" s="309">
        <f t="shared" si="7"/>
        <v>8</v>
      </c>
      <c r="V100" s="310"/>
      <c r="W100" s="309">
        <f t="shared" si="8"/>
        <v>16</v>
      </c>
      <c r="X100" s="310"/>
    </row>
    <row r="101" spans="2:24" x14ac:dyDescent="0.3">
      <c r="B101" s="437"/>
      <c r="C101" s="363" t="s">
        <v>123</v>
      </c>
      <c r="D101" s="364"/>
      <c r="E101" s="364"/>
      <c r="F101" s="364"/>
      <c r="G101" s="364"/>
      <c r="H101" s="365"/>
      <c r="I101" s="140">
        <v>4</v>
      </c>
      <c r="J101" s="140">
        <v>0</v>
      </c>
      <c r="K101" s="140"/>
      <c r="L101" s="140"/>
      <c r="M101" s="140"/>
      <c r="N101" s="140"/>
      <c r="O101" s="140"/>
      <c r="P101" s="140"/>
      <c r="Q101" s="140"/>
      <c r="R101" s="140"/>
      <c r="S101" s="140"/>
      <c r="T101" s="140"/>
      <c r="U101" s="309">
        <f t="shared" si="7"/>
        <v>2</v>
      </c>
      <c r="V101" s="310"/>
      <c r="W101" s="309">
        <f t="shared" si="8"/>
        <v>4</v>
      </c>
      <c r="X101" s="310"/>
    </row>
    <row r="102" spans="2:24" x14ac:dyDescent="0.3">
      <c r="B102" s="437"/>
      <c r="C102" s="384" t="s">
        <v>19</v>
      </c>
      <c r="D102" s="385"/>
      <c r="E102" s="385"/>
      <c r="F102" s="385"/>
      <c r="G102" s="385"/>
      <c r="H102" s="386"/>
      <c r="I102" s="52">
        <f t="shared" ref="I102:J102" si="9">SUM(I103+I142)</f>
        <v>23</v>
      </c>
      <c r="J102" s="52">
        <f t="shared" si="9"/>
        <v>0</v>
      </c>
      <c r="K102" s="52"/>
      <c r="L102" s="52"/>
      <c r="M102" s="52"/>
      <c r="N102" s="52"/>
      <c r="O102" s="52"/>
      <c r="P102" s="52"/>
      <c r="Q102" s="52"/>
      <c r="R102" s="52"/>
      <c r="S102" s="52"/>
      <c r="T102" s="52"/>
      <c r="U102" s="309">
        <f t="shared" si="7"/>
        <v>11.5</v>
      </c>
      <c r="V102" s="310"/>
      <c r="W102" s="309">
        <f t="shared" ref="W102:W162" si="10">SUM(I102:T102)</f>
        <v>23</v>
      </c>
      <c r="X102" s="310"/>
    </row>
    <row r="103" spans="2:24" x14ac:dyDescent="0.3">
      <c r="B103" s="437"/>
      <c r="C103" s="300" t="s">
        <v>123</v>
      </c>
      <c r="D103" s="301"/>
      <c r="E103" s="301"/>
      <c r="F103" s="301"/>
      <c r="G103" s="301"/>
      <c r="H103" s="302"/>
      <c r="I103" s="52">
        <f t="shared" ref="I103" si="11">SUM(I104+I110+I114+I116+I124+I126+I129+I134+I138+I140)</f>
        <v>15</v>
      </c>
      <c r="J103" s="52">
        <f>SUM(J104+J110+J114+J116+J124+J126+J129+J134+J138+J140)</f>
        <v>0</v>
      </c>
      <c r="K103" s="52"/>
      <c r="L103" s="52"/>
      <c r="M103" s="52"/>
      <c r="N103" s="52"/>
      <c r="O103" s="52"/>
      <c r="P103" s="52"/>
      <c r="Q103" s="52"/>
      <c r="R103" s="52"/>
      <c r="S103" s="52"/>
      <c r="T103" s="52"/>
      <c r="U103" s="309">
        <f t="shared" si="7"/>
        <v>7.5</v>
      </c>
      <c r="V103" s="310"/>
      <c r="W103" s="309">
        <f t="shared" si="10"/>
        <v>15</v>
      </c>
      <c r="X103" s="310"/>
    </row>
    <row r="104" spans="2:24" x14ac:dyDescent="0.3">
      <c r="B104" s="437"/>
      <c r="C104" s="300" t="s">
        <v>129</v>
      </c>
      <c r="D104" s="301"/>
      <c r="E104" s="301"/>
      <c r="F104" s="301"/>
      <c r="G104" s="301"/>
      <c r="H104" s="302"/>
      <c r="I104" s="52">
        <f>SUM(I105:I109)</f>
        <v>0</v>
      </c>
      <c r="J104" s="52">
        <f>SUM(J105:J109)</f>
        <v>0</v>
      </c>
      <c r="K104" s="52"/>
      <c r="L104" s="52"/>
      <c r="M104" s="52"/>
      <c r="N104" s="52"/>
      <c r="O104" s="52"/>
      <c r="P104" s="52"/>
      <c r="Q104" s="52"/>
      <c r="R104" s="52"/>
      <c r="S104" s="52"/>
      <c r="T104" s="52"/>
      <c r="U104" s="309">
        <f t="shared" si="7"/>
        <v>0</v>
      </c>
      <c r="V104" s="310"/>
      <c r="W104" s="309">
        <f t="shared" si="10"/>
        <v>0</v>
      </c>
      <c r="X104" s="310"/>
    </row>
    <row r="105" spans="2:24" x14ac:dyDescent="0.3">
      <c r="B105" s="437"/>
      <c r="C105" s="321" t="s">
        <v>124</v>
      </c>
      <c r="D105" s="322"/>
      <c r="E105" s="322"/>
      <c r="F105" s="322"/>
      <c r="G105" s="322"/>
      <c r="H105" s="323"/>
      <c r="I105" s="52">
        <v>0</v>
      </c>
      <c r="J105" s="52"/>
      <c r="K105" s="52"/>
      <c r="L105" s="52"/>
      <c r="M105" s="52"/>
      <c r="N105" s="52"/>
      <c r="O105" s="52"/>
      <c r="P105" s="52"/>
      <c r="Q105" s="52"/>
      <c r="R105" s="52"/>
      <c r="S105" s="52"/>
      <c r="T105" s="52"/>
      <c r="U105" s="309">
        <f t="shared" si="7"/>
        <v>0</v>
      </c>
      <c r="V105" s="310"/>
      <c r="W105" s="309">
        <f t="shared" si="10"/>
        <v>0</v>
      </c>
      <c r="X105" s="310"/>
    </row>
    <row r="106" spans="2:24" x14ac:dyDescent="0.3">
      <c r="B106" s="437"/>
      <c r="C106" s="321" t="s">
        <v>125</v>
      </c>
      <c r="D106" s="322"/>
      <c r="E106" s="322"/>
      <c r="F106" s="322"/>
      <c r="G106" s="322"/>
      <c r="H106" s="323"/>
      <c r="I106" s="52">
        <v>0</v>
      </c>
      <c r="J106" s="52"/>
      <c r="K106" s="52"/>
      <c r="L106" s="52"/>
      <c r="M106" s="52"/>
      <c r="N106" s="52"/>
      <c r="O106" s="52"/>
      <c r="P106" s="52"/>
      <c r="Q106" s="52"/>
      <c r="R106" s="52"/>
      <c r="S106" s="52"/>
      <c r="T106" s="52"/>
      <c r="U106" s="309">
        <f t="shared" si="7"/>
        <v>0</v>
      </c>
      <c r="V106" s="310"/>
      <c r="W106" s="309">
        <f t="shared" si="10"/>
        <v>0</v>
      </c>
      <c r="X106" s="310"/>
    </row>
    <row r="107" spans="2:24" x14ac:dyDescent="0.3">
      <c r="B107" s="437"/>
      <c r="C107" s="321" t="s">
        <v>94</v>
      </c>
      <c r="D107" s="322"/>
      <c r="E107" s="322"/>
      <c r="F107" s="322"/>
      <c r="G107" s="322"/>
      <c r="H107" s="323"/>
      <c r="I107" s="52">
        <v>0</v>
      </c>
      <c r="J107" s="52"/>
      <c r="K107" s="52"/>
      <c r="L107" s="52"/>
      <c r="M107" s="52"/>
      <c r="N107" s="52"/>
      <c r="O107" s="52"/>
      <c r="P107" s="52"/>
      <c r="Q107" s="52"/>
      <c r="R107" s="52"/>
      <c r="S107" s="52"/>
      <c r="T107" s="52"/>
      <c r="U107" s="309">
        <f t="shared" si="7"/>
        <v>0</v>
      </c>
      <c r="V107" s="310"/>
      <c r="W107" s="309">
        <f t="shared" si="10"/>
        <v>0</v>
      </c>
      <c r="X107" s="310"/>
    </row>
    <row r="108" spans="2:24" x14ac:dyDescent="0.3">
      <c r="B108" s="437"/>
      <c r="C108" s="321" t="s">
        <v>127</v>
      </c>
      <c r="D108" s="322"/>
      <c r="E108" s="322"/>
      <c r="F108" s="322"/>
      <c r="G108" s="322"/>
      <c r="H108" s="323"/>
      <c r="I108" s="52">
        <v>0</v>
      </c>
      <c r="J108" s="52"/>
      <c r="K108" s="52"/>
      <c r="L108" s="52"/>
      <c r="M108" s="52"/>
      <c r="N108" s="52"/>
      <c r="O108" s="52"/>
      <c r="P108" s="52"/>
      <c r="Q108" s="52"/>
      <c r="R108" s="52"/>
      <c r="S108" s="52"/>
      <c r="T108" s="52"/>
      <c r="U108" s="309">
        <f t="shared" si="7"/>
        <v>0</v>
      </c>
      <c r="V108" s="310"/>
      <c r="W108" s="309">
        <f t="shared" si="10"/>
        <v>0</v>
      </c>
      <c r="X108" s="310"/>
    </row>
    <row r="109" spans="2:24" x14ac:dyDescent="0.3">
      <c r="B109" s="437"/>
      <c r="C109" s="321" t="s">
        <v>128</v>
      </c>
      <c r="D109" s="322"/>
      <c r="E109" s="322"/>
      <c r="F109" s="322"/>
      <c r="G109" s="322"/>
      <c r="H109" s="323"/>
      <c r="I109" s="52">
        <v>0</v>
      </c>
      <c r="J109" s="52"/>
      <c r="K109" s="52"/>
      <c r="L109" s="52"/>
      <c r="M109" s="52"/>
      <c r="N109" s="52"/>
      <c r="O109" s="52"/>
      <c r="P109" s="52"/>
      <c r="Q109" s="52"/>
      <c r="R109" s="52"/>
      <c r="S109" s="52"/>
      <c r="T109" s="52"/>
      <c r="U109" s="309">
        <f t="shared" si="7"/>
        <v>0</v>
      </c>
      <c r="V109" s="310"/>
      <c r="W109" s="309">
        <f t="shared" si="10"/>
        <v>0</v>
      </c>
      <c r="X109" s="310"/>
    </row>
    <row r="110" spans="2:24" x14ac:dyDescent="0.3">
      <c r="B110" s="437"/>
      <c r="C110" s="300" t="s">
        <v>130</v>
      </c>
      <c r="D110" s="301"/>
      <c r="E110" s="301"/>
      <c r="F110" s="301"/>
      <c r="G110" s="301"/>
      <c r="H110" s="302"/>
      <c r="I110" s="52">
        <f>SUM(I111:I113)</f>
        <v>3</v>
      </c>
      <c r="J110" s="52">
        <f>SUM(J111:J113)</f>
        <v>0</v>
      </c>
      <c r="K110" s="52"/>
      <c r="L110" s="52"/>
      <c r="M110" s="52"/>
      <c r="N110" s="52"/>
      <c r="O110" s="52"/>
      <c r="P110" s="52"/>
      <c r="Q110" s="52"/>
      <c r="R110" s="52"/>
      <c r="S110" s="52"/>
      <c r="T110" s="52"/>
      <c r="U110" s="309">
        <f t="shared" si="7"/>
        <v>1.5</v>
      </c>
      <c r="V110" s="310"/>
      <c r="W110" s="309">
        <f t="shared" si="10"/>
        <v>3</v>
      </c>
      <c r="X110" s="310"/>
    </row>
    <row r="111" spans="2:24" x14ac:dyDescent="0.3">
      <c r="B111" s="437"/>
      <c r="C111" s="321" t="s">
        <v>132</v>
      </c>
      <c r="D111" s="322"/>
      <c r="E111" s="322"/>
      <c r="F111" s="322"/>
      <c r="G111" s="322"/>
      <c r="H111" s="323"/>
      <c r="I111" s="52">
        <v>0</v>
      </c>
      <c r="J111" s="52"/>
      <c r="K111" s="52"/>
      <c r="L111" s="52"/>
      <c r="M111" s="52"/>
      <c r="N111" s="52"/>
      <c r="O111" s="52"/>
      <c r="P111" s="52"/>
      <c r="Q111" s="52"/>
      <c r="R111" s="52"/>
      <c r="S111" s="52"/>
      <c r="T111" s="52"/>
      <c r="U111" s="309">
        <f t="shared" si="7"/>
        <v>0</v>
      </c>
      <c r="V111" s="310"/>
      <c r="W111" s="309">
        <f t="shared" si="10"/>
        <v>0</v>
      </c>
      <c r="X111" s="310"/>
    </row>
    <row r="112" spans="2:24" x14ac:dyDescent="0.3">
      <c r="B112" s="437"/>
      <c r="C112" s="321" t="s">
        <v>131</v>
      </c>
      <c r="D112" s="322"/>
      <c r="E112" s="322"/>
      <c r="F112" s="322"/>
      <c r="G112" s="322"/>
      <c r="H112" s="323"/>
      <c r="I112" s="52">
        <v>1</v>
      </c>
      <c r="J112" s="52"/>
      <c r="K112" s="52"/>
      <c r="L112" s="52"/>
      <c r="M112" s="52"/>
      <c r="N112" s="52"/>
      <c r="O112" s="52"/>
      <c r="P112" s="52"/>
      <c r="Q112" s="52"/>
      <c r="R112" s="52"/>
      <c r="S112" s="52"/>
      <c r="T112" s="52"/>
      <c r="U112" s="309">
        <f t="shared" si="7"/>
        <v>1</v>
      </c>
      <c r="V112" s="310"/>
      <c r="W112" s="309">
        <f t="shared" si="10"/>
        <v>1</v>
      </c>
      <c r="X112" s="310"/>
    </row>
    <row r="113" spans="2:24" x14ac:dyDescent="0.3">
      <c r="B113" s="437"/>
      <c r="C113" s="321" t="s">
        <v>133</v>
      </c>
      <c r="D113" s="322"/>
      <c r="E113" s="322"/>
      <c r="F113" s="322"/>
      <c r="G113" s="322"/>
      <c r="H113" s="323"/>
      <c r="I113" s="52">
        <v>2</v>
      </c>
      <c r="J113" s="52"/>
      <c r="K113" s="52"/>
      <c r="L113" s="52"/>
      <c r="M113" s="52"/>
      <c r="N113" s="52"/>
      <c r="O113" s="52"/>
      <c r="P113" s="52"/>
      <c r="Q113" s="52"/>
      <c r="R113" s="52"/>
      <c r="S113" s="52"/>
      <c r="T113" s="52"/>
      <c r="U113" s="309">
        <f t="shared" si="7"/>
        <v>2</v>
      </c>
      <c r="V113" s="310"/>
      <c r="W113" s="309">
        <f t="shared" si="10"/>
        <v>2</v>
      </c>
      <c r="X113" s="310"/>
    </row>
    <row r="114" spans="2:24" x14ac:dyDescent="0.3">
      <c r="B114" s="437"/>
      <c r="C114" s="300" t="s">
        <v>135</v>
      </c>
      <c r="D114" s="301"/>
      <c r="E114" s="301"/>
      <c r="F114" s="301"/>
      <c r="G114" s="301"/>
      <c r="H114" s="302"/>
      <c r="I114" s="52">
        <f>SUM(I115)</f>
        <v>2</v>
      </c>
      <c r="J114" s="52">
        <f>SUM(J115)</f>
        <v>0</v>
      </c>
      <c r="K114" s="52"/>
      <c r="L114" s="52"/>
      <c r="M114" s="52"/>
      <c r="N114" s="52"/>
      <c r="O114" s="52"/>
      <c r="P114" s="52"/>
      <c r="Q114" s="52"/>
      <c r="R114" s="52"/>
      <c r="S114" s="52"/>
      <c r="T114" s="52"/>
      <c r="U114" s="309">
        <f t="shared" si="7"/>
        <v>1</v>
      </c>
      <c r="V114" s="310"/>
      <c r="W114" s="309">
        <f t="shared" si="10"/>
        <v>2</v>
      </c>
      <c r="X114" s="310"/>
    </row>
    <row r="115" spans="2:24" x14ac:dyDescent="0.3">
      <c r="B115" s="437"/>
      <c r="C115" s="321" t="s">
        <v>134</v>
      </c>
      <c r="D115" s="322"/>
      <c r="E115" s="322"/>
      <c r="F115" s="322"/>
      <c r="G115" s="322"/>
      <c r="H115" s="323"/>
      <c r="I115" s="52">
        <v>2</v>
      </c>
      <c r="J115" s="52"/>
      <c r="K115" s="52"/>
      <c r="L115" s="52"/>
      <c r="M115" s="52"/>
      <c r="N115" s="52"/>
      <c r="O115" s="52"/>
      <c r="P115" s="52"/>
      <c r="Q115" s="52"/>
      <c r="R115" s="52"/>
      <c r="S115" s="52"/>
      <c r="T115" s="52"/>
      <c r="U115" s="309">
        <f t="shared" si="7"/>
        <v>2</v>
      </c>
      <c r="V115" s="310"/>
      <c r="W115" s="309">
        <f t="shared" si="10"/>
        <v>2</v>
      </c>
      <c r="X115" s="310"/>
    </row>
    <row r="116" spans="2:24" x14ac:dyDescent="0.3">
      <c r="B116" s="437"/>
      <c r="C116" s="300" t="s">
        <v>136</v>
      </c>
      <c r="D116" s="301"/>
      <c r="E116" s="301"/>
      <c r="F116" s="301"/>
      <c r="G116" s="301"/>
      <c r="H116" s="302"/>
      <c r="I116" s="52">
        <f>SUM(I117:I123)</f>
        <v>0</v>
      </c>
      <c r="J116" s="52">
        <f>SUM(J117:J123)</f>
        <v>0</v>
      </c>
      <c r="K116" s="52"/>
      <c r="L116" s="52"/>
      <c r="M116" s="52"/>
      <c r="N116" s="52"/>
      <c r="O116" s="52"/>
      <c r="P116" s="52"/>
      <c r="Q116" s="52"/>
      <c r="R116" s="52"/>
      <c r="S116" s="52"/>
      <c r="T116" s="52"/>
      <c r="U116" s="309">
        <f t="shared" si="7"/>
        <v>0</v>
      </c>
      <c r="V116" s="310"/>
      <c r="W116" s="309">
        <f t="shared" si="10"/>
        <v>0</v>
      </c>
      <c r="X116" s="310"/>
    </row>
    <row r="117" spans="2:24" x14ac:dyDescent="0.3">
      <c r="B117" s="437"/>
      <c r="C117" s="321" t="s">
        <v>137</v>
      </c>
      <c r="D117" s="322"/>
      <c r="E117" s="322"/>
      <c r="F117" s="322"/>
      <c r="G117" s="322"/>
      <c r="H117" s="323"/>
      <c r="I117" s="52">
        <v>0</v>
      </c>
      <c r="J117" s="52"/>
      <c r="K117" s="52"/>
      <c r="L117" s="52"/>
      <c r="M117" s="52"/>
      <c r="N117" s="52"/>
      <c r="O117" s="52"/>
      <c r="P117" s="52"/>
      <c r="Q117" s="52"/>
      <c r="R117" s="52"/>
      <c r="S117" s="52"/>
      <c r="T117" s="52"/>
      <c r="U117" s="309">
        <f t="shared" si="7"/>
        <v>0</v>
      </c>
      <c r="V117" s="310"/>
      <c r="W117" s="309">
        <f t="shared" si="10"/>
        <v>0</v>
      </c>
      <c r="X117" s="310"/>
    </row>
    <row r="118" spans="2:24" x14ac:dyDescent="0.3">
      <c r="B118" s="437"/>
      <c r="C118" s="321" t="s">
        <v>93</v>
      </c>
      <c r="D118" s="322"/>
      <c r="E118" s="322"/>
      <c r="F118" s="322"/>
      <c r="G118" s="322"/>
      <c r="H118" s="323"/>
      <c r="I118" s="52">
        <v>0</v>
      </c>
      <c r="J118" s="52"/>
      <c r="K118" s="52"/>
      <c r="L118" s="52"/>
      <c r="M118" s="52"/>
      <c r="N118" s="52"/>
      <c r="O118" s="52"/>
      <c r="P118" s="52"/>
      <c r="Q118" s="52"/>
      <c r="R118" s="52"/>
      <c r="S118" s="52"/>
      <c r="T118" s="52"/>
      <c r="U118" s="309">
        <f t="shared" si="7"/>
        <v>0</v>
      </c>
      <c r="V118" s="310"/>
      <c r="W118" s="309">
        <f t="shared" si="10"/>
        <v>0</v>
      </c>
      <c r="X118" s="310"/>
    </row>
    <row r="119" spans="2:24" x14ac:dyDescent="0.3">
      <c r="B119" s="437"/>
      <c r="C119" s="321" t="s">
        <v>139</v>
      </c>
      <c r="D119" s="322"/>
      <c r="E119" s="322"/>
      <c r="F119" s="322"/>
      <c r="G119" s="322"/>
      <c r="H119" s="323"/>
      <c r="I119" s="52">
        <v>0</v>
      </c>
      <c r="J119" s="52"/>
      <c r="K119" s="52"/>
      <c r="L119" s="52"/>
      <c r="M119" s="52"/>
      <c r="N119" s="52"/>
      <c r="O119" s="52"/>
      <c r="P119" s="52"/>
      <c r="Q119" s="52"/>
      <c r="R119" s="52"/>
      <c r="S119" s="52"/>
      <c r="T119" s="52"/>
      <c r="U119" s="309">
        <f t="shared" si="7"/>
        <v>0</v>
      </c>
      <c r="V119" s="310"/>
      <c r="W119" s="309">
        <f t="shared" si="10"/>
        <v>0</v>
      </c>
      <c r="X119" s="310"/>
    </row>
    <row r="120" spans="2:24" x14ac:dyDescent="0.3">
      <c r="B120" s="437"/>
      <c r="C120" s="321" t="s">
        <v>124</v>
      </c>
      <c r="D120" s="322"/>
      <c r="E120" s="322"/>
      <c r="F120" s="322"/>
      <c r="G120" s="322"/>
      <c r="H120" s="323"/>
      <c r="I120" s="52">
        <v>0</v>
      </c>
      <c r="J120" s="52"/>
      <c r="K120" s="52"/>
      <c r="L120" s="52"/>
      <c r="M120" s="52"/>
      <c r="N120" s="52"/>
      <c r="O120" s="52"/>
      <c r="P120" s="52"/>
      <c r="Q120" s="52"/>
      <c r="R120" s="52"/>
      <c r="S120" s="52"/>
      <c r="T120" s="52"/>
      <c r="U120" s="309">
        <f t="shared" si="7"/>
        <v>0</v>
      </c>
      <c r="V120" s="310"/>
      <c r="W120" s="309">
        <f t="shared" si="10"/>
        <v>0</v>
      </c>
      <c r="X120" s="310"/>
    </row>
    <row r="121" spans="2:24" x14ac:dyDescent="0.3">
      <c r="B121" s="437"/>
      <c r="C121" s="321" t="s">
        <v>140</v>
      </c>
      <c r="D121" s="322"/>
      <c r="E121" s="322"/>
      <c r="F121" s="322"/>
      <c r="G121" s="322"/>
      <c r="H121" s="323"/>
      <c r="I121" s="52">
        <v>0</v>
      </c>
      <c r="J121" s="52"/>
      <c r="K121" s="52"/>
      <c r="L121" s="52"/>
      <c r="M121" s="52"/>
      <c r="N121" s="52"/>
      <c r="O121" s="52"/>
      <c r="P121" s="52"/>
      <c r="Q121" s="52"/>
      <c r="R121" s="52"/>
      <c r="S121" s="52"/>
      <c r="T121" s="52"/>
      <c r="U121" s="309">
        <f t="shared" si="7"/>
        <v>0</v>
      </c>
      <c r="V121" s="310"/>
      <c r="W121" s="309">
        <f t="shared" si="10"/>
        <v>0</v>
      </c>
      <c r="X121" s="310"/>
    </row>
    <row r="122" spans="2:24" x14ac:dyDescent="0.3">
      <c r="B122" s="437"/>
      <c r="C122" s="321" t="s">
        <v>127</v>
      </c>
      <c r="D122" s="322"/>
      <c r="E122" s="322"/>
      <c r="F122" s="322"/>
      <c r="G122" s="322"/>
      <c r="H122" s="323"/>
      <c r="I122" s="52">
        <v>0</v>
      </c>
      <c r="J122" s="52"/>
      <c r="K122" s="52"/>
      <c r="L122" s="52"/>
      <c r="M122" s="52"/>
      <c r="N122" s="52"/>
      <c r="O122" s="52"/>
      <c r="P122" s="52"/>
      <c r="Q122" s="52"/>
      <c r="R122" s="52"/>
      <c r="S122" s="52"/>
      <c r="T122" s="52"/>
      <c r="U122" s="309">
        <f t="shared" si="7"/>
        <v>0</v>
      </c>
      <c r="V122" s="310"/>
      <c r="W122" s="309">
        <f t="shared" si="10"/>
        <v>0</v>
      </c>
      <c r="X122" s="310"/>
    </row>
    <row r="123" spans="2:24" x14ac:dyDescent="0.3">
      <c r="B123" s="437"/>
      <c r="C123" s="321" t="s">
        <v>81</v>
      </c>
      <c r="D123" s="322"/>
      <c r="E123" s="322"/>
      <c r="F123" s="322"/>
      <c r="G123" s="322"/>
      <c r="H123" s="323"/>
      <c r="I123" s="52">
        <v>0</v>
      </c>
      <c r="J123" s="52"/>
      <c r="K123" s="52"/>
      <c r="L123" s="52"/>
      <c r="M123" s="52"/>
      <c r="N123" s="52"/>
      <c r="O123" s="52"/>
      <c r="P123" s="52"/>
      <c r="Q123" s="52"/>
      <c r="R123" s="52"/>
      <c r="S123" s="52"/>
      <c r="T123" s="52"/>
      <c r="U123" s="309">
        <f t="shared" si="7"/>
        <v>0</v>
      </c>
      <c r="V123" s="310"/>
      <c r="W123" s="309">
        <f t="shared" si="10"/>
        <v>0</v>
      </c>
      <c r="X123" s="310"/>
    </row>
    <row r="124" spans="2:24" x14ac:dyDescent="0.3">
      <c r="B124" s="437"/>
      <c r="C124" s="300" t="s">
        <v>141</v>
      </c>
      <c r="D124" s="301"/>
      <c r="E124" s="301"/>
      <c r="F124" s="301"/>
      <c r="G124" s="301"/>
      <c r="H124" s="302"/>
      <c r="I124" s="52">
        <f>SUM(I125)</f>
        <v>0</v>
      </c>
      <c r="J124" s="52">
        <f>SUM(J125)</f>
        <v>0</v>
      </c>
      <c r="K124" s="52"/>
      <c r="L124" s="52"/>
      <c r="M124" s="52"/>
      <c r="N124" s="52"/>
      <c r="O124" s="52"/>
      <c r="P124" s="52"/>
      <c r="Q124" s="52"/>
      <c r="R124" s="52"/>
      <c r="S124" s="52"/>
      <c r="T124" s="52"/>
      <c r="U124" s="309">
        <f t="shared" si="7"/>
        <v>0</v>
      </c>
      <c r="V124" s="310"/>
      <c r="W124" s="309">
        <f t="shared" si="10"/>
        <v>0</v>
      </c>
      <c r="X124" s="310"/>
    </row>
    <row r="125" spans="2:24" x14ac:dyDescent="0.3">
      <c r="B125" s="437"/>
      <c r="C125" s="321" t="s">
        <v>142</v>
      </c>
      <c r="D125" s="322"/>
      <c r="E125" s="322"/>
      <c r="F125" s="322"/>
      <c r="G125" s="322"/>
      <c r="H125" s="323"/>
      <c r="I125" s="52">
        <v>0</v>
      </c>
      <c r="J125" s="52"/>
      <c r="K125" s="52"/>
      <c r="L125" s="52"/>
      <c r="M125" s="52"/>
      <c r="N125" s="52"/>
      <c r="O125" s="52"/>
      <c r="P125" s="52"/>
      <c r="Q125" s="52"/>
      <c r="R125" s="52"/>
      <c r="S125" s="52"/>
      <c r="T125" s="52"/>
      <c r="U125" s="309">
        <f t="shared" si="7"/>
        <v>0</v>
      </c>
      <c r="V125" s="310"/>
      <c r="W125" s="309">
        <f t="shared" si="10"/>
        <v>0</v>
      </c>
      <c r="X125" s="310"/>
    </row>
    <row r="126" spans="2:24" x14ac:dyDescent="0.3">
      <c r="B126" s="437"/>
      <c r="C126" s="300" t="s">
        <v>143</v>
      </c>
      <c r="D126" s="301"/>
      <c r="E126" s="301"/>
      <c r="F126" s="301"/>
      <c r="G126" s="301"/>
      <c r="H126" s="302"/>
      <c r="I126" s="52">
        <f>SUM(I127:I128)</f>
        <v>2</v>
      </c>
      <c r="J126" s="52">
        <f>SUM(J127:J128)</f>
        <v>0</v>
      </c>
      <c r="K126" s="52"/>
      <c r="L126" s="52"/>
      <c r="M126" s="52"/>
      <c r="N126" s="52"/>
      <c r="O126" s="52"/>
      <c r="P126" s="52"/>
      <c r="Q126" s="52"/>
      <c r="R126" s="52"/>
      <c r="S126" s="52"/>
      <c r="T126" s="52"/>
      <c r="U126" s="309">
        <f t="shared" si="7"/>
        <v>1</v>
      </c>
      <c r="V126" s="310"/>
      <c r="W126" s="309">
        <f t="shared" si="10"/>
        <v>2</v>
      </c>
      <c r="X126" s="310"/>
    </row>
    <row r="127" spans="2:24" x14ac:dyDescent="0.3">
      <c r="B127" s="437"/>
      <c r="C127" s="321" t="s">
        <v>139</v>
      </c>
      <c r="D127" s="322"/>
      <c r="E127" s="322"/>
      <c r="F127" s="322"/>
      <c r="G127" s="322"/>
      <c r="H127" s="323"/>
      <c r="I127" s="52">
        <v>1</v>
      </c>
      <c r="J127" s="52"/>
      <c r="K127" s="52"/>
      <c r="L127" s="52"/>
      <c r="M127" s="52"/>
      <c r="N127" s="52"/>
      <c r="O127" s="52"/>
      <c r="P127" s="52"/>
      <c r="Q127" s="52"/>
      <c r="R127" s="52"/>
      <c r="S127" s="52"/>
      <c r="T127" s="52"/>
      <c r="U127" s="309">
        <f t="shared" si="7"/>
        <v>1</v>
      </c>
      <c r="V127" s="310"/>
      <c r="W127" s="309">
        <f t="shared" si="10"/>
        <v>1</v>
      </c>
      <c r="X127" s="310"/>
    </row>
    <row r="128" spans="2:24" x14ac:dyDescent="0.3">
      <c r="B128" s="437"/>
      <c r="C128" s="321" t="s">
        <v>144</v>
      </c>
      <c r="D128" s="322"/>
      <c r="E128" s="322"/>
      <c r="F128" s="322"/>
      <c r="G128" s="322"/>
      <c r="H128" s="323"/>
      <c r="I128" s="52">
        <v>1</v>
      </c>
      <c r="J128" s="52"/>
      <c r="K128" s="52"/>
      <c r="L128" s="52"/>
      <c r="M128" s="52"/>
      <c r="N128" s="52"/>
      <c r="O128" s="52"/>
      <c r="P128" s="52"/>
      <c r="Q128" s="52"/>
      <c r="R128" s="52"/>
      <c r="S128" s="52"/>
      <c r="T128" s="52"/>
      <c r="U128" s="309">
        <f t="shared" si="7"/>
        <v>1</v>
      </c>
      <c r="V128" s="310"/>
      <c r="W128" s="309">
        <f t="shared" si="10"/>
        <v>1</v>
      </c>
      <c r="X128" s="310"/>
    </row>
    <row r="129" spans="2:24" x14ac:dyDescent="0.3">
      <c r="B129" s="437"/>
      <c r="C129" s="300" t="s">
        <v>145</v>
      </c>
      <c r="D129" s="301"/>
      <c r="E129" s="301"/>
      <c r="F129" s="301"/>
      <c r="G129" s="301"/>
      <c r="H129" s="302"/>
      <c r="I129" s="52">
        <f>SUM(I130:I133)</f>
        <v>3</v>
      </c>
      <c r="J129" s="52">
        <f>SUM(J130:J133)</f>
        <v>0</v>
      </c>
      <c r="K129" s="52"/>
      <c r="L129" s="52"/>
      <c r="M129" s="52"/>
      <c r="N129" s="52"/>
      <c r="O129" s="52"/>
      <c r="P129" s="52"/>
      <c r="Q129" s="52"/>
      <c r="R129" s="52"/>
      <c r="S129" s="52"/>
      <c r="T129" s="52"/>
      <c r="U129" s="309">
        <f t="shared" si="7"/>
        <v>1.5</v>
      </c>
      <c r="V129" s="310"/>
      <c r="W129" s="309">
        <f t="shared" si="10"/>
        <v>3</v>
      </c>
      <c r="X129" s="310"/>
    </row>
    <row r="130" spans="2:24" x14ac:dyDescent="0.3">
      <c r="B130" s="437"/>
      <c r="C130" s="321" t="s">
        <v>146</v>
      </c>
      <c r="D130" s="322"/>
      <c r="E130" s="322"/>
      <c r="F130" s="322"/>
      <c r="G130" s="322"/>
      <c r="H130" s="323"/>
      <c r="I130" s="52">
        <v>0</v>
      </c>
      <c r="J130" s="52"/>
      <c r="K130" s="52"/>
      <c r="L130" s="52"/>
      <c r="M130" s="52"/>
      <c r="N130" s="52"/>
      <c r="O130" s="52"/>
      <c r="P130" s="52"/>
      <c r="Q130" s="52"/>
      <c r="R130" s="52"/>
      <c r="S130" s="52"/>
      <c r="T130" s="52"/>
      <c r="U130" s="309">
        <f t="shared" si="7"/>
        <v>0</v>
      </c>
      <c r="V130" s="310"/>
      <c r="W130" s="309">
        <f t="shared" si="10"/>
        <v>0</v>
      </c>
      <c r="X130" s="310"/>
    </row>
    <row r="131" spans="2:24" x14ac:dyDescent="0.3">
      <c r="B131" s="437"/>
      <c r="C131" s="321" t="s">
        <v>147</v>
      </c>
      <c r="D131" s="322"/>
      <c r="E131" s="322"/>
      <c r="F131" s="322"/>
      <c r="G131" s="322"/>
      <c r="H131" s="323"/>
      <c r="I131" s="52">
        <v>1</v>
      </c>
      <c r="J131" s="52"/>
      <c r="K131" s="52"/>
      <c r="L131" s="52"/>
      <c r="M131" s="52"/>
      <c r="N131" s="52"/>
      <c r="O131" s="52"/>
      <c r="P131" s="52"/>
      <c r="Q131" s="52"/>
      <c r="R131" s="52"/>
      <c r="S131" s="52"/>
      <c r="T131" s="52"/>
      <c r="U131" s="309">
        <f t="shared" si="7"/>
        <v>1</v>
      </c>
      <c r="V131" s="310"/>
      <c r="W131" s="309">
        <f t="shared" si="10"/>
        <v>1</v>
      </c>
      <c r="X131" s="310"/>
    </row>
    <row r="132" spans="2:24" x14ac:dyDescent="0.3">
      <c r="B132" s="437"/>
      <c r="C132" s="321" t="s">
        <v>148</v>
      </c>
      <c r="D132" s="322"/>
      <c r="E132" s="322"/>
      <c r="F132" s="322"/>
      <c r="G132" s="322"/>
      <c r="H132" s="323"/>
      <c r="I132" s="52">
        <v>1</v>
      </c>
      <c r="J132" s="52"/>
      <c r="K132" s="52"/>
      <c r="L132" s="52"/>
      <c r="M132" s="52"/>
      <c r="N132" s="52"/>
      <c r="O132" s="52"/>
      <c r="P132" s="52"/>
      <c r="Q132" s="52"/>
      <c r="R132" s="52"/>
      <c r="S132" s="52"/>
      <c r="T132" s="52"/>
      <c r="U132" s="309">
        <f t="shared" si="7"/>
        <v>1</v>
      </c>
      <c r="V132" s="310"/>
      <c r="W132" s="309">
        <f t="shared" si="10"/>
        <v>1</v>
      </c>
      <c r="X132" s="310"/>
    </row>
    <row r="133" spans="2:24" x14ac:dyDescent="0.3">
      <c r="B133" s="437"/>
      <c r="C133" s="321" t="s">
        <v>149</v>
      </c>
      <c r="D133" s="322"/>
      <c r="E133" s="322"/>
      <c r="F133" s="322"/>
      <c r="G133" s="322"/>
      <c r="H133" s="323"/>
      <c r="I133" s="52">
        <v>1</v>
      </c>
      <c r="J133" s="52"/>
      <c r="K133" s="52"/>
      <c r="L133" s="52"/>
      <c r="M133" s="52"/>
      <c r="N133" s="52"/>
      <c r="O133" s="52"/>
      <c r="P133" s="52"/>
      <c r="Q133" s="52"/>
      <c r="R133" s="52"/>
      <c r="S133" s="52"/>
      <c r="T133" s="52"/>
      <c r="U133" s="309">
        <f t="shared" si="7"/>
        <v>1</v>
      </c>
      <c r="V133" s="310"/>
      <c r="W133" s="309">
        <f t="shared" si="10"/>
        <v>1</v>
      </c>
      <c r="X133" s="310"/>
    </row>
    <row r="134" spans="2:24" x14ac:dyDescent="0.3">
      <c r="B134" s="437"/>
      <c r="C134" s="300" t="s">
        <v>152</v>
      </c>
      <c r="D134" s="301"/>
      <c r="E134" s="301"/>
      <c r="F134" s="301"/>
      <c r="G134" s="301"/>
      <c r="H134" s="302"/>
      <c r="I134" s="52">
        <f>SUM(I135:I137)</f>
        <v>3</v>
      </c>
      <c r="J134" s="52">
        <f>SUM(J135:J137)</f>
        <v>0</v>
      </c>
      <c r="K134" s="52"/>
      <c r="L134" s="52"/>
      <c r="M134" s="52"/>
      <c r="N134" s="52"/>
      <c r="O134" s="52"/>
      <c r="P134" s="52"/>
      <c r="Q134" s="52"/>
      <c r="R134" s="52"/>
      <c r="S134" s="52"/>
      <c r="T134" s="52"/>
      <c r="U134" s="309">
        <f t="shared" si="7"/>
        <v>1.5</v>
      </c>
      <c r="V134" s="310"/>
      <c r="W134" s="309">
        <f t="shared" si="10"/>
        <v>3</v>
      </c>
      <c r="X134" s="310"/>
    </row>
    <row r="135" spans="2:24" x14ac:dyDescent="0.3">
      <c r="B135" s="437"/>
      <c r="C135" s="321" t="s">
        <v>137</v>
      </c>
      <c r="D135" s="322"/>
      <c r="E135" s="322"/>
      <c r="F135" s="322"/>
      <c r="G135" s="322"/>
      <c r="H135" s="323"/>
      <c r="I135" s="52">
        <v>1</v>
      </c>
      <c r="J135" s="52"/>
      <c r="K135" s="52"/>
      <c r="L135" s="52"/>
      <c r="M135" s="52"/>
      <c r="N135" s="52"/>
      <c r="O135" s="52"/>
      <c r="P135" s="52"/>
      <c r="Q135" s="52"/>
      <c r="R135" s="52"/>
      <c r="S135" s="52"/>
      <c r="T135" s="52"/>
      <c r="U135" s="309">
        <f t="shared" si="7"/>
        <v>1</v>
      </c>
      <c r="V135" s="310"/>
      <c r="W135" s="309">
        <f t="shared" si="10"/>
        <v>1</v>
      </c>
      <c r="X135" s="310"/>
    </row>
    <row r="136" spans="2:24" x14ac:dyDescent="0.3">
      <c r="B136" s="437"/>
      <c r="C136" s="321" t="s">
        <v>93</v>
      </c>
      <c r="D136" s="322"/>
      <c r="E136" s="322"/>
      <c r="F136" s="322"/>
      <c r="G136" s="322"/>
      <c r="H136" s="323"/>
      <c r="I136" s="52">
        <v>1</v>
      </c>
      <c r="J136" s="52"/>
      <c r="K136" s="52"/>
      <c r="L136" s="52"/>
      <c r="M136" s="52"/>
      <c r="N136" s="52"/>
      <c r="O136" s="52"/>
      <c r="P136" s="52"/>
      <c r="Q136" s="52"/>
      <c r="R136" s="52"/>
      <c r="S136" s="52"/>
      <c r="T136" s="52"/>
      <c r="U136" s="309">
        <f t="shared" si="7"/>
        <v>1</v>
      </c>
      <c r="V136" s="310"/>
      <c r="W136" s="309">
        <f t="shared" si="10"/>
        <v>1</v>
      </c>
      <c r="X136" s="310"/>
    </row>
    <row r="137" spans="2:24" x14ac:dyDescent="0.3">
      <c r="B137" s="437"/>
      <c r="C137" s="321" t="s">
        <v>124</v>
      </c>
      <c r="D137" s="322"/>
      <c r="E137" s="322"/>
      <c r="F137" s="322"/>
      <c r="G137" s="322"/>
      <c r="H137" s="323"/>
      <c r="I137" s="52">
        <v>1</v>
      </c>
      <c r="J137" s="52"/>
      <c r="K137" s="52"/>
      <c r="L137" s="52"/>
      <c r="M137" s="52"/>
      <c r="N137" s="52"/>
      <c r="O137" s="52"/>
      <c r="P137" s="52"/>
      <c r="Q137" s="52"/>
      <c r="R137" s="52"/>
      <c r="S137" s="52"/>
      <c r="T137" s="52"/>
      <c r="U137" s="309">
        <f t="shared" si="7"/>
        <v>1</v>
      </c>
      <c r="V137" s="310"/>
      <c r="W137" s="309">
        <f t="shared" si="10"/>
        <v>1</v>
      </c>
      <c r="X137" s="310"/>
    </row>
    <row r="138" spans="2:24" x14ac:dyDescent="0.3">
      <c r="B138" s="437"/>
      <c r="C138" s="300" t="s">
        <v>151</v>
      </c>
      <c r="D138" s="301"/>
      <c r="E138" s="301"/>
      <c r="F138" s="301"/>
      <c r="G138" s="301"/>
      <c r="H138" s="302"/>
      <c r="I138" s="52">
        <f>SUM(I139)</f>
        <v>1</v>
      </c>
      <c r="J138" s="52">
        <f>SUM(J139)</f>
        <v>0</v>
      </c>
      <c r="K138" s="52"/>
      <c r="L138" s="52"/>
      <c r="M138" s="52"/>
      <c r="N138" s="52"/>
      <c r="O138" s="52"/>
      <c r="P138" s="52"/>
      <c r="Q138" s="52"/>
      <c r="R138" s="52"/>
      <c r="S138" s="52"/>
      <c r="T138" s="52"/>
      <c r="U138" s="309">
        <f t="shared" si="7"/>
        <v>0.5</v>
      </c>
      <c r="V138" s="310"/>
      <c r="W138" s="309">
        <f t="shared" si="10"/>
        <v>1</v>
      </c>
      <c r="X138" s="310"/>
    </row>
    <row r="139" spans="2:24" x14ac:dyDescent="0.3">
      <c r="B139" s="437"/>
      <c r="C139" s="321" t="s">
        <v>142</v>
      </c>
      <c r="D139" s="322"/>
      <c r="E139" s="322"/>
      <c r="F139" s="322"/>
      <c r="G139" s="322"/>
      <c r="H139" s="323"/>
      <c r="I139" s="52">
        <v>1</v>
      </c>
      <c r="J139" s="52"/>
      <c r="K139" s="52"/>
      <c r="L139" s="52"/>
      <c r="M139" s="52"/>
      <c r="N139" s="52"/>
      <c r="O139" s="52"/>
      <c r="P139" s="52"/>
      <c r="Q139" s="52"/>
      <c r="R139" s="52"/>
      <c r="S139" s="52"/>
      <c r="T139" s="52"/>
      <c r="U139" s="309">
        <f t="shared" si="7"/>
        <v>1</v>
      </c>
      <c r="V139" s="310"/>
      <c r="W139" s="309">
        <f t="shared" si="10"/>
        <v>1</v>
      </c>
      <c r="X139" s="310"/>
    </row>
    <row r="140" spans="2:24" x14ac:dyDescent="0.3">
      <c r="B140" s="437"/>
      <c r="C140" s="300" t="s">
        <v>150</v>
      </c>
      <c r="D140" s="301"/>
      <c r="E140" s="301"/>
      <c r="F140" s="301"/>
      <c r="G140" s="301"/>
      <c r="H140" s="302"/>
      <c r="I140" s="52">
        <f>SUM(I141)</f>
        <v>1</v>
      </c>
      <c r="J140" s="52">
        <f>SUM(J141)</f>
        <v>0</v>
      </c>
      <c r="K140" s="52"/>
      <c r="L140" s="52"/>
      <c r="M140" s="52"/>
      <c r="N140" s="52"/>
      <c r="O140" s="52"/>
      <c r="P140" s="52"/>
      <c r="Q140" s="52"/>
      <c r="R140" s="52"/>
      <c r="S140" s="52"/>
      <c r="T140" s="52"/>
      <c r="U140" s="309">
        <f t="shared" si="7"/>
        <v>0.5</v>
      </c>
      <c r="V140" s="310"/>
      <c r="W140" s="309">
        <f t="shared" si="10"/>
        <v>1</v>
      </c>
      <c r="X140" s="310"/>
    </row>
    <row r="141" spans="2:24" x14ac:dyDescent="0.3">
      <c r="B141" s="437"/>
      <c r="C141" s="321" t="s">
        <v>134</v>
      </c>
      <c r="D141" s="322"/>
      <c r="E141" s="322"/>
      <c r="F141" s="322"/>
      <c r="G141" s="322"/>
      <c r="H141" s="323"/>
      <c r="I141" s="52">
        <v>1</v>
      </c>
      <c r="J141" s="52"/>
      <c r="K141" s="52"/>
      <c r="L141" s="52"/>
      <c r="M141" s="52"/>
      <c r="N141" s="52"/>
      <c r="O141" s="52"/>
      <c r="P141" s="52"/>
      <c r="Q141" s="52"/>
      <c r="R141" s="52"/>
      <c r="S141" s="52"/>
      <c r="T141" s="52"/>
      <c r="U141" s="309">
        <f t="shared" si="7"/>
        <v>1</v>
      </c>
      <c r="V141" s="310"/>
      <c r="W141" s="309">
        <f t="shared" si="10"/>
        <v>1</v>
      </c>
      <c r="X141" s="310"/>
    </row>
    <row r="142" spans="2:24" x14ac:dyDescent="0.3">
      <c r="B142" s="437"/>
      <c r="C142" s="300" t="s">
        <v>122</v>
      </c>
      <c r="D142" s="301"/>
      <c r="E142" s="301"/>
      <c r="F142" s="301"/>
      <c r="G142" s="301"/>
      <c r="H142" s="302"/>
      <c r="I142" s="52">
        <f>SUM(I143+I150+I156+I160+I166+I171)</f>
        <v>8</v>
      </c>
      <c r="J142" s="52">
        <f>SUM(J143+J150+J156+J160+J166+J171)</f>
        <v>0</v>
      </c>
      <c r="K142" s="52"/>
      <c r="L142" s="52"/>
      <c r="M142" s="52"/>
      <c r="N142" s="52"/>
      <c r="O142" s="52"/>
      <c r="P142" s="52"/>
      <c r="Q142" s="52"/>
      <c r="R142" s="52"/>
      <c r="S142" s="52"/>
      <c r="T142" s="52"/>
      <c r="U142" s="309">
        <f t="shared" si="7"/>
        <v>4</v>
      </c>
      <c r="V142" s="310"/>
      <c r="W142" s="309">
        <f t="shared" si="10"/>
        <v>8</v>
      </c>
      <c r="X142" s="310"/>
    </row>
    <row r="143" spans="2:24" x14ac:dyDescent="0.3">
      <c r="B143" s="437"/>
      <c r="C143" s="300" t="s">
        <v>153</v>
      </c>
      <c r="D143" s="301"/>
      <c r="E143" s="301"/>
      <c r="F143" s="301"/>
      <c r="G143" s="301"/>
      <c r="H143" s="302"/>
      <c r="I143" s="52">
        <f>SUM(I144:I149)</f>
        <v>3</v>
      </c>
      <c r="J143" s="52">
        <f>SUM(J144:J149)</f>
        <v>0</v>
      </c>
      <c r="K143" s="52"/>
      <c r="L143" s="52"/>
      <c r="M143" s="52"/>
      <c r="N143" s="52"/>
      <c r="O143" s="52"/>
      <c r="P143" s="52"/>
      <c r="Q143" s="52"/>
      <c r="R143" s="52"/>
      <c r="S143" s="52"/>
      <c r="T143" s="52"/>
      <c r="U143" s="309">
        <f t="shared" si="7"/>
        <v>1.5</v>
      </c>
      <c r="V143" s="310"/>
      <c r="W143" s="309">
        <f t="shared" si="10"/>
        <v>3</v>
      </c>
      <c r="X143" s="310"/>
    </row>
    <row r="144" spans="2:24" x14ac:dyDescent="0.3">
      <c r="B144" s="437"/>
      <c r="C144" s="321" t="s">
        <v>137</v>
      </c>
      <c r="D144" s="322"/>
      <c r="E144" s="322"/>
      <c r="F144" s="322"/>
      <c r="G144" s="322"/>
      <c r="H144" s="323"/>
      <c r="I144" s="52">
        <v>1</v>
      </c>
      <c r="J144" s="52"/>
      <c r="K144" s="52"/>
      <c r="L144" s="52"/>
      <c r="M144" s="52"/>
      <c r="N144" s="52"/>
      <c r="O144" s="52"/>
      <c r="P144" s="52"/>
      <c r="Q144" s="52"/>
      <c r="R144" s="52"/>
      <c r="S144" s="52"/>
      <c r="T144" s="52"/>
      <c r="U144" s="309">
        <f t="shared" si="7"/>
        <v>1</v>
      </c>
      <c r="V144" s="310"/>
      <c r="W144" s="309">
        <f t="shared" si="10"/>
        <v>1</v>
      </c>
      <c r="X144" s="310"/>
    </row>
    <row r="145" spans="2:24" x14ac:dyDescent="0.3">
      <c r="B145" s="437"/>
      <c r="C145" s="321" t="s">
        <v>93</v>
      </c>
      <c r="D145" s="322"/>
      <c r="E145" s="322"/>
      <c r="F145" s="322"/>
      <c r="G145" s="322"/>
      <c r="H145" s="323"/>
      <c r="I145" s="52">
        <v>1</v>
      </c>
      <c r="J145" s="52"/>
      <c r="K145" s="52"/>
      <c r="L145" s="52"/>
      <c r="M145" s="52"/>
      <c r="N145" s="52"/>
      <c r="O145" s="52"/>
      <c r="P145" s="52"/>
      <c r="Q145" s="52"/>
      <c r="R145" s="52"/>
      <c r="S145" s="52"/>
      <c r="T145" s="52"/>
      <c r="U145" s="309">
        <f t="shared" si="7"/>
        <v>1</v>
      </c>
      <c r="V145" s="310"/>
      <c r="W145" s="309">
        <f t="shared" si="10"/>
        <v>1</v>
      </c>
      <c r="X145" s="310"/>
    </row>
    <row r="146" spans="2:24" x14ac:dyDescent="0.3">
      <c r="B146" s="437"/>
      <c r="C146" s="321" t="s">
        <v>154</v>
      </c>
      <c r="D146" s="322"/>
      <c r="E146" s="322"/>
      <c r="F146" s="322"/>
      <c r="G146" s="322"/>
      <c r="H146" s="323"/>
      <c r="I146" s="52">
        <v>1</v>
      </c>
      <c r="J146" s="52"/>
      <c r="K146" s="52"/>
      <c r="L146" s="52"/>
      <c r="M146" s="52"/>
      <c r="N146" s="52"/>
      <c r="O146" s="52"/>
      <c r="P146" s="52"/>
      <c r="Q146" s="52"/>
      <c r="R146" s="52"/>
      <c r="S146" s="52"/>
      <c r="T146" s="52"/>
      <c r="U146" s="309">
        <f t="shared" si="7"/>
        <v>1</v>
      </c>
      <c r="V146" s="310"/>
      <c r="W146" s="309">
        <f t="shared" si="10"/>
        <v>1</v>
      </c>
      <c r="X146" s="310"/>
    </row>
    <row r="147" spans="2:24" x14ac:dyDescent="0.3">
      <c r="B147" s="437"/>
      <c r="C147" s="321" t="s">
        <v>94</v>
      </c>
      <c r="D147" s="322"/>
      <c r="E147" s="322"/>
      <c r="F147" s="322"/>
      <c r="G147" s="322"/>
      <c r="H147" s="323"/>
      <c r="I147" s="52">
        <v>0</v>
      </c>
      <c r="J147" s="52"/>
      <c r="K147" s="52"/>
      <c r="L147" s="52"/>
      <c r="M147" s="52"/>
      <c r="N147" s="52"/>
      <c r="O147" s="52"/>
      <c r="P147" s="52"/>
      <c r="Q147" s="52"/>
      <c r="R147" s="52"/>
      <c r="S147" s="52"/>
      <c r="T147" s="52"/>
      <c r="U147" s="309">
        <f t="shared" si="7"/>
        <v>0</v>
      </c>
      <c r="V147" s="310"/>
      <c r="W147" s="309">
        <f t="shared" si="10"/>
        <v>0</v>
      </c>
      <c r="X147" s="310"/>
    </row>
    <row r="148" spans="2:24" x14ac:dyDescent="0.3">
      <c r="B148" s="437"/>
      <c r="C148" s="321" t="s">
        <v>142</v>
      </c>
      <c r="D148" s="322"/>
      <c r="E148" s="322"/>
      <c r="F148" s="322"/>
      <c r="G148" s="322"/>
      <c r="H148" s="323"/>
      <c r="I148" s="52">
        <v>0</v>
      </c>
      <c r="J148" s="52"/>
      <c r="K148" s="52"/>
      <c r="L148" s="52"/>
      <c r="M148" s="52"/>
      <c r="N148" s="52"/>
      <c r="O148" s="52"/>
      <c r="P148" s="52"/>
      <c r="Q148" s="52"/>
      <c r="R148" s="52"/>
      <c r="S148" s="52"/>
      <c r="T148" s="52"/>
      <c r="U148" s="309">
        <f t="shared" si="7"/>
        <v>0</v>
      </c>
      <c r="V148" s="310"/>
      <c r="W148" s="309">
        <f t="shared" si="10"/>
        <v>0</v>
      </c>
      <c r="X148" s="310"/>
    </row>
    <row r="149" spans="2:24" x14ac:dyDescent="0.3">
      <c r="B149" s="437"/>
      <c r="C149" s="321" t="s">
        <v>144</v>
      </c>
      <c r="D149" s="322"/>
      <c r="E149" s="322"/>
      <c r="F149" s="322"/>
      <c r="G149" s="322"/>
      <c r="H149" s="323"/>
      <c r="I149" s="52">
        <v>0</v>
      </c>
      <c r="J149" s="52"/>
      <c r="K149" s="52"/>
      <c r="L149" s="52"/>
      <c r="M149" s="52"/>
      <c r="N149" s="52"/>
      <c r="O149" s="52"/>
      <c r="P149" s="52"/>
      <c r="Q149" s="52"/>
      <c r="R149" s="52"/>
      <c r="S149" s="52"/>
      <c r="T149" s="52"/>
      <c r="U149" s="309">
        <f t="shared" si="7"/>
        <v>0</v>
      </c>
      <c r="V149" s="310"/>
      <c r="W149" s="309">
        <f t="shared" si="10"/>
        <v>0</v>
      </c>
      <c r="X149" s="310"/>
    </row>
    <row r="150" spans="2:24" x14ac:dyDescent="0.3">
      <c r="B150" s="437"/>
      <c r="C150" s="300" t="s">
        <v>155</v>
      </c>
      <c r="D150" s="301"/>
      <c r="E150" s="301"/>
      <c r="F150" s="301"/>
      <c r="G150" s="301"/>
      <c r="H150" s="302"/>
      <c r="I150" s="52">
        <f>SUM(I151:I155)</f>
        <v>1</v>
      </c>
      <c r="J150" s="52">
        <f>SUM(J151:J155)</f>
        <v>0</v>
      </c>
      <c r="K150" s="52"/>
      <c r="L150" s="52"/>
      <c r="M150" s="52"/>
      <c r="N150" s="52"/>
      <c r="O150" s="52"/>
      <c r="P150" s="52"/>
      <c r="Q150" s="52"/>
      <c r="R150" s="52"/>
      <c r="S150" s="52"/>
      <c r="T150" s="52"/>
      <c r="U150" s="309">
        <f t="shared" si="7"/>
        <v>0.5</v>
      </c>
      <c r="V150" s="310"/>
      <c r="W150" s="309">
        <f t="shared" si="10"/>
        <v>1</v>
      </c>
      <c r="X150" s="310"/>
    </row>
    <row r="151" spans="2:24" x14ac:dyDescent="0.3">
      <c r="B151" s="437"/>
      <c r="C151" s="321" t="s">
        <v>139</v>
      </c>
      <c r="D151" s="322"/>
      <c r="E151" s="322"/>
      <c r="F151" s="322"/>
      <c r="G151" s="322"/>
      <c r="H151" s="323"/>
      <c r="I151" s="52">
        <v>0</v>
      </c>
      <c r="J151" s="52"/>
      <c r="K151" s="52"/>
      <c r="L151" s="52"/>
      <c r="M151" s="52"/>
      <c r="N151" s="52"/>
      <c r="O151" s="52"/>
      <c r="P151" s="52"/>
      <c r="Q151" s="52"/>
      <c r="R151" s="52"/>
      <c r="S151" s="52"/>
      <c r="T151" s="52"/>
      <c r="U151" s="309">
        <f t="shared" si="7"/>
        <v>0</v>
      </c>
      <c r="V151" s="310"/>
      <c r="W151" s="309">
        <f t="shared" si="10"/>
        <v>0</v>
      </c>
      <c r="X151" s="310"/>
    </row>
    <row r="152" spans="2:24" x14ac:dyDescent="0.3">
      <c r="B152" s="437"/>
      <c r="C152" s="321" t="s">
        <v>140</v>
      </c>
      <c r="D152" s="322"/>
      <c r="E152" s="322"/>
      <c r="F152" s="322"/>
      <c r="G152" s="322"/>
      <c r="H152" s="323"/>
      <c r="I152" s="52">
        <v>0</v>
      </c>
      <c r="J152" s="52"/>
      <c r="K152" s="52"/>
      <c r="L152" s="52"/>
      <c r="M152" s="52"/>
      <c r="N152" s="52"/>
      <c r="O152" s="52"/>
      <c r="P152" s="52"/>
      <c r="Q152" s="52"/>
      <c r="R152" s="52"/>
      <c r="S152" s="52"/>
      <c r="T152" s="52"/>
      <c r="U152" s="309">
        <f t="shared" si="7"/>
        <v>0</v>
      </c>
      <c r="V152" s="310"/>
      <c r="W152" s="309">
        <f t="shared" si="10"/>
        <v>0</v>
      </c>
      <c r="X152" s="310"/>
    </row>
    <row r="153" spans="2:24" x14ac:dyDescent="0.3">
      <c r="B153" s="437"/>
      <c r="C153" s="321" t="s">
        <v>125</v>
      </c>
      <c r="D153" s="322"/>
      <c r="E153" s="322"/>
      <c r="F153" s="322"/>
      <c r="G153" s="322"/>
      <c r="H153" s="323"/>
      <c r="I153" s="52">
        <v>0</v>
      </c>
      <c r="J153" s="52"/>
      <c r="K153" s="52"/>
      <c r="L153" s="52"/>
      <c r="M153" s="52"/>
      <c r="N153" s="52"/>
      <c r="O153" s="52"/>
      <c r="P153" s="52"/>
      <c r="Q153" s="52"/>
      <c r="R153" s="52"/>
      <c r="S153" s="52"/>
      <c r="T153" s="52"/>
      <c r="U153" s="309">
        <f t="shared" si="7"/>
        <v>0</v>
      </c>
      <c r="V153" s="310"/>
      <c r="W153" s="309">
        <f t="shared" si="10"/>
        <v>0</v>
      </c>
      <c r="X153" s="310"/>
    </row>
    <row r="154" spans="2:24" x14ac:dyDescent="0.3">
      <c r="B154" s="437"/>
      <c r="C154" s="321" t="s">
        <v>127</v>
      </c>
      <c r="D154" s="322"/>
      <c r="E154" s="322"/>
      <c r="F154" s="322"/>
      <c r="G154" s="322"/>
      <c r="H154" s="323"/>
      <c r="I154" s="52">
        <v>1</v>
      </c>
      <c r="J154" s="52"/>
      <c r="K154" s="52"/>
      <c r="L154" s="52"/>
      <c r="M154" s="52"/>
      <c r="N154" s="52"/>
      <c r="O154" s="52"/>
      <c r="P154" s="52"/>
      <c r="Q154" s="52"/>
      <c r="R154" s="52"/>
      <c r="S154" s="52"/>
      <c r="T154" s="52"/>
      <c r="U154" s="309">
        <f t="shared" si="7"/>
        <v>1</v>
      </c>
      <c r="V154" s="310"/>
      <c r="W154" s="309">
        <f t="shared" si="10"/>
        <v>1</v>
      </c>
      <c r="X154" s="310"/>
    </row>
    <row r="155" spans="2:24" x14ac:dyDescent="0.3">
      <c r="B155" s="437"/>
      <c r="C155" s="321" t="s">
        <v>81</v>
      </c>
      <c r="D155" s="322"/>
      <c r="E155" s="322"/>
      <c r="F155" s="322"/>
      <c r="G155" s="322"/>
      <c r="H155" s="323"/>
      <c r="I155" s="52">
        <v>0</v>
      </c>
      <c r="J155" s="52"/>
      <c r="K155" s="52"/>
      <c r="L155" s="52"/>
      <c r="M155" s="52"/>
      <c r="N155" s="52"/>
      <c r="O155" s="52"/>
      <c r="P155" s="52"/>
      <c r="Q155" s="52"/>
      <c r="R155" s="52"/>
      <c r="S155" s="52"/>
      <c r="T155" s="52"/>
      <c r="U155" s="309">
        <f t="shared" si="7"/>
        <v>0</v>
      </c>
      <c r="V155" s="310"/>
      <c r="W155" s="309">
        <f t="shared" si="10"/>
        <v>0</v>
      </c>
      <c r="X155" s="310"/>
    </row>
    <row r="156" spans="2:24" x14ac:dyDescent="0.3">
      <c r="B156" s="437"/>
      <c r="C156" s="300" t="s">
        <v>130</v>
      </c>
      <c r="D156" s="301"/>
      <c r="E156" s="301"/>
      <c r="F156" s="301"/>
      <c r="G156" s="301"/>
      <c r="H156" s="302"/>
      <c r="I156" s="52">
        <f>SUM(I157:I159)</f>
        <v>0</v>
      </c>
      <c r="J156" s="52">
        <f>SUM(J157:J159)</f>
        <v>0</v>
      </c>
      <c r="K156" s="52"/>
      <c r="L156" s="52"/>
      <c r="M156" s="52"/>
      <c r="N156" s="52"/>
      <c r="O156" s="52"/>
      <c r="P156" s="52"/>
      <c r="Q156" s="52"/>
      <c r="R156" s="52"/>
      <c r="S156" s="52"/>
      <c r="T156" s="52"/>
      <c r="U156" s="309">
        <f t="shared" si="7"/>
        <v>0</v>
      </c>
      <c r="V156" s="310"/>
      <c r="W156" s="309">
        <f t="shared" si="10"/>
        <v>0</v>
      </c>
      <c r="X156" s="310"/>
    </row>
    <row r="157" spans="2:24" x14ac:dyDescent="0.3">
      <c r="B157" s="437"/>
      <c r="C157" s="321" t="s">
        <v>132</v>
      </c>
      <c r="D157" s="322"/>
      <c r="E157" s="322"/>
      <c r="F157" s="322"/>
      <c r="G157" s="322"/>
      <c r="H157" s="323"/>
      <c r="I157" s="52">
        <v>0</v>
      </c>
      <c r="J157" s="52"/>
      <c r="K157" s="52"/>
      <c r="L157" s="52"/>
      <c r="M157" s="52"/>
      <c r="N157" s="52"/>
      <c r="O157" s="52"/>
      <c r="P157" s="52"/>
      <c r="Q157" s="52"/>
      <c r="R157" s="52"/>
      <c r="S157" s="52"/>
      <c r="T157" s="52"/>
      <c r="U157" s="309">
        <f t="shared" si="7"/>
        <v>0</v>
      </c>
      <c r="V157" s="310"/>
      <c r="W157" s="309">
        <f t="shared" si="10"/>
        <v>0</v>
      </c>
      <c r="X157" s="310"/>
    </row>
    <row r="158" spans="2:24" x14ac:dyDescent="0.3">
      <c r="B158" s="437"/>
      <c r="C158" s="321" t="s">
        <v>131</v>
      </c>
      <c r="D158" s="322"/>
      <c r="E158" s="322"/>
      <c r="F158" s="322"/>
      <c r="G158" s="322"/>
      <c r="H158" s="323"/>
      <c r="I158" s="52">
        <v>0</v>
      </c>
      <c r="J158" s="52"/>
      <c r="K158" s="52"/>
      <c r="L158" s="52"/>
      <c r="M158" s="52"/>
      <c r="N158" s="52"/>
      <c r="O158" s="52"/>
      <c r="P158" s="52"/>
      <c r="Q158" s="52"/>
      <c r="R158" s="52"/>
      <c r="S158" s="52"/>
      <c r="T158" s="52"/>
      <c r="U158" s="309">
        <f t="shared" si="7"/>
        <v>0</v>
      </c>
      <c r="V158" s="310"/>
      <c r="W158" s="309">
        <f t="shared" si="10"/>
        <v>0</v>
      </c>
      <c r="X158" s="310"/>
    </row>
    <row r="159" spans="2:24" x14ac:dyDescent="0.3">
      <c r="B159" s="437"/>
      <c r="C159" s="321" t="s">
        <v>133</v>
      </c>
      <c r="D159" s="322"/>
      <c r="E159" s="322"/>
      <c r="F159" s="322"/>
      <c r="G159" s="322"/>
      <c r="H159" s="323"/>
      <c r="I159" s="52">
        <v>0</v>
      </c>
      <c r="J159" s="52"/>
      <c r="K159" s="52"/>
      <c r="L159" s="52"/>
      <c r="M159" s="52"/>
      <c r="N159" s="52"/>
      <c r="O159" s="52"/>
      <c r="P159" s="52"/>
      <c r="Q159" s="52"/>
      <c r="R159" s="52"/>
      <c r="S159" s="52"/>
      <c r="T159" s="52"/>
      <c r="U159" s="309">
        <f t="shared" ref="U159:U172" si="12">AVERAGE(I159:T159)</f>
        <v>0</v>
      </c>
      <c r="V159" s="310"/>
      <c r="W159" s="309">
        <f t="shared" si="10"/>
        <v>0</v>
      </c>
      <c r="X159" s="310"/>
    </row>
    <row r="160" spans="2:24" x14ac:dyDescent="0.3">
      <c r="B160" s="437"/>
      <c r="C160" s="300" t="s">
        <v>156</v>
      </c>
      <c r="D160" s="301"/>
      <c r="E160" s="301"/>
      <c r="F160" s="301"/>
      <c r="G160" s="301"/>
      <c r="H160" s="302"/>
      <c r="I160" s="52">
        <f>SUM(I161:I165)</f>
        <v>1</v>
      </c>
      <c r="J160" s="52">
        <f>SUM(J161:J165)</f>
        <v>0</v>
      </c>
      <c r="K160" s="52"/>
      <c r="L160" s="52"/>
      <c r="M160" s="52"/>
      <c r="N160" s="52"/>
      <c r="O160" s="52"/>
      <c r="P160" s="52"/>
      <c r="Q160" s="52"/>
      <c r="R160" s="52"/>
      <c r="S160" s="52"/>
      <c r="T160" s="52"/>
      <c r="U160" s="309">
        <f t="shared" si="12"/>
        <v>0.5</v>
      </c>
      <c r="V160" s="310"/>
      <c r="W160" s="309">
        <f t="shared" si="10"/>
        <v>1</v>
      </c>
      <c r="X160" s="310"/>
    </row>
    <row r="161" spans="2:24" x14ac:dyDescent="0.3">
      <c r="B161" s="437"/>
      <c r="C161" s="321" t="s">
        <v>134</v>
      </c>
      <c r="D161" s="322"/>
      <c r="E161" s="322"/>
      <c r="F161" s="322"/>
      <c r="G161" s="322"/>
      <c r="H161" s="323"/>
      <c r="I161" s="52">
        <v>1</v>
      </c>
      <c r="J161" s="52"/>
      <c r="K161" s="52"/>
      <c r="L161" s="52"/>
      <c r="M161" s="52"/>
      <c r="N161" s="52"/>
      <c r="O161" s="52"/>
      <c r="P161" s="52"/>
      <c r="Q161" s="52"/>
      <c r="R161" s="52"/>
      <c r="S161" s="52"/>
      <c r="T161" s="52"/>
      <c r="U161" s="309">
        <f t="shared" si="12"/>
        <v>1</v>
      </c>
      <c r="V161" s="310"/>
      <c r="W161" s="309">
        <f t="shared" si="10"/>
        <v>1</v>
      </c>
      <c r="X161" s="310"/>
    </row>
    <row r="162" spans="2:24" x14ac:dyDescent="0.3">
      <c r="B162" s="437"/>
      <c r="C162" s="321" t="s">
        <v>146</v>
      </c>
      <c r="D162" s="322"/>
      <c r="E162" s="322"/>
      <c r="F162" s="322"/>
      <c r="G162" s="322"/>
      <c r="H162" s="323"/>
      <c r="I162" s="52">
        <v>0</v>
      </c>
      <c r="J162" s="52"/>
      <c r="K162" s="52"/>
      <c r="L162" s="52"/>
      <c r="M162" s="52"/>
      <c r="N162" s="52"/>
      <c r="O162" s="52"/>
      <c r="P162" s="52"/>
      <c r="Q162" s="52"/>
      <c r="R162" s="52"/>
      <c r="S162" s="52"/>
      <c r="T162" s="52"/>
      <c r="U162" s="309">
        <f t="shared" si="12"/>
        <v>0</v>
      </c>
      <c r="V162" s="310"/>
      <c r="W162" s="309">
        <f t="shared" si="10"/>
        <v>0</v>
      </c>
      <c r="X162" s="310"/>
    </row>
    <row r="163" spans="2:24" x14ac:dyDescent="0.3">
      <c r="B163" s="437"/>
      <c r="C163" s="321" t="s">
        <v>147</v>
      </c>
      <c r="D163" s="322"/>
      <c r="E163" s="322"/>
      <c r="F163" s="322"/>
      <c r="G163" s="322"/>
      <c r="H163" s="323"/>
      <c r="I163" s="52">
        <v>0</v>
      </c>
      <c r="J163" s="52"/>
      <c r="K163" s="52"/>
      <c r="L163" s="52"/>
      <c r="M163" s="52"/>
      <c r="N163" s="52"/>
      <c r="O163" s="52"/>
      <c r="P163" s="52"/>
      <c r="Q163" s="52"/>
      <c r="R163" s="52"/>
      <c r="S163" s="52"/>
      <c r="T163" s="52"/>
      <c r="U163" s="309">
        <f t="shared" si="12"/>
        <v>0</v>
      </c>
      <c r="V163" s="310"/>
      <c r="W163" s="309">
        <f t="shared" ref="W163:W172" si="13">SUM(I163:T163)</f>
        <v>0</v>
      </c>
      <c r="X163" s="310"/>
    </row>
    <row r="164" spans="2:24" x14ac:dyDescent="0.3">
      <c r="B164" s="437"/>
      <c r="C164" s="321" t="s">
        <v>148</v>
      </c>
      <c r="D164" s="322"/>
      <c r="E164" s="322"/>
      <c r="F164" s="322"/>
      <c r="G164" s="322"/>
      <c r="H164" s="323"/>
      <c r="I164" s="52">
        <v>0</v>
      </c>
      <c r="J164" s="52"/>
      <c r="K164" s="52"/>
      <c r="L164" s="52"/>
      <c r="M164" s="52"/>
      <c r="N164" s="52"/>
      <c r="O164" s="52"/>
      <c r="P164" s="52"/>
      <c r="Q164" s="52"/>
      <c r="R164" s="52"/>
      <c r="S164" s="52"/>
      <c r="T164" s="52"/>
      <c r="U164" s="309">
        <f t="shared" si="12"/>
        <v>0</v>
      </c>
      <c r="V164" s="310"/>
      <c r="W164" s="309">
        <f t="shared" si="13"/>
        <v>0</v>
      </c>
      <c r="X164" s="310"/>
    </row>
    <row r="165" spans="2:24" x14ac:dyDescent="0.3">
      <c r="B165" s="437"/>
      <c r="C165" s="321" t="s">
        <v>149</v>
      </c>
      <c r="D165" s="322"/>
      <c r="E165" s="322"/>
      <c r="F165" s="322"/>
      <c r="G165" s="322"/>
      <c r="H165" s="323"/>
      <c r="I165" s="52">
        <v>0</v>
      </c>
      <c r="J165" s="52"/>
      <c r="K165" s="52"/>
      <c r="L165" s="52"/>
      <c r="M165" s="52"/>
      <c r="N165" s="52"/>
      <c r="O165" s="52"/>
      <c r="P165" s="52"/>
      <c r="Q165" s="52"/>
      <c r="R165" s="52"/>
      <c r="S165" s="52"/>
      <c r="T165" s="52"/>
      <c r="U165" s="309">
        <f t="shared" si="12"/>
        <v>0</v>
      </c>
      <c r="V165" s="310"/>
      <c r="W165" s="309">
        <f t="shared" si="13"/>
        <v>0</v>
      </c>
      <c r="X165" s="310"/>
    </row>
    <row r="166" spans="2:24" x14ac:dyDescent="0.3">
      <c r="B166" s="437"/>
      <c r="C166" s="300" t="s">
        <v>30</v>
      </c>
      <c r="D166" s="301"/>
      <c r="E166" s="301"/>
      <c r="F166" s="301"/>
      <c r="G166" s="301"/>
      <c r="H166" s="302"/>
      <c r="I166" s="136">
        <f>SUM(I167:I170)</f>
        <v>0</v>
      </c>
      <c r="J166" s="136">
        <f>SUM(J167:J170)</f>
        <v>0</v>
      </c>
      <c r="K166" s="136"/>
      <c r="L166" s="136"/>
      <c r="M166" s="136"/>
      <c r="N166" s="136"/>
      <c r="O166" s="136"/>
      <c r="P166" s="136"/>
      <c r="Q166" s="136"/>
      <c r="R166" s="136"/>
      <c r="S166" s="136"/>
      <c r="T166" s="136"/>
      <c r="U166" s="309">
        <f t="shared" si="12"/>
        <v>0</v>
      </c>
      <c r="V166" s="310"/>
      <c r="W166" s="309">
        <f t="shared" si="13"/>
        <v>0</v>
      </c>
      <c r="X166" s="310"/>
    </row>
    <row r="167" spans="2:24" x14ac:dyDescent="0.3">
      <c r="B167" s="437"/>
      <c r="C167" s="321" t="s">
        <v>159</v>
      </c>
      <c r="D167" s="322"/>
      <c r="E167" s="322"/>
      <c r="F167" s="322"/>
      <c r="G167" s="322"/>
      <c r="H167" s="323"/>
      <c r="I167" s="52">
        <v>0</v>
      </c>
      <c r="J167" s="52"/>
      <c r="K167" s="136"/>
      <c r="L167" s="136"/>
      <c r="M167" s="136"/>
      <c r="N167" s="136"/>
      <c r="O167" s="136"/>
      <c r="P167" s="136"/>
      <c r="Q167" s="136"/>
      <c r="R167" s="136"/>
      <c r="S167" s="136"/>
      <c r="T167" s="136"/>
      <c r="U167" s="309">
        <f t="shared" si="12"/>
        <v>0</v>
      </c>
      <c r="V167" s="310"/>
      <c r="W167" s="309">
        <f t="shared" si="13"/>
        <v>0</v>
      </c>
      <c r="X167" s="310"/>
    </row>
    <row r="168" spans="2:24" x14ac:dyDescent="0.3">
      <c r="B168" s="437"/>
      <c r="C168" s="321" t="s">
        <v>158</v>
      </c>
      <c r="D168" s="322"/>
      <c r="E168" s="322"/>
      <c r="F168" s="322"/>
      <c r="G168" s="322"/>
      <c r="H168" s="323"/>
      <c r="I168" s="52">
        <v>0</v>
      </c>
      <c r="J168" s="136"/>
      <c r="K168" s="136"/>
      <c r="L168" s="136"/>
      <c r="M168" s="136"/>
      <c r="N168" s="136"/>
      <c r="O168" s="136"/>
      <c r="P168" s="136"/>
      <c r="Q168" s="136"/>
      <c r="R168" s="136"/>
      <c r="S168" s="136"/>
      <c r="T168" s="136"/>
      <c r="U168" s="309">
        <f t="shared" si="12"/>
        <v>0</v>
      </c>
      <c r="V168" s="310"/>
      <c r="W168" s="309">
        <f t="shared" si="13"/>
        <v>0</v>
      </c>
      <c r="X168" s="310"/>
    </row>
    <row r="169" spans="2:24" x14ac:dyDescent="0.3">
      <c r="B169" s="437"/>
      <c r="C169" s="321" t="s">
        <v>157</v>
      </c>
      <c r="D169" s="322"/>
      <c r="E169" s="322"/>
      <c r="F169" s="322"/>
      <c r="G169" s="322"/>
      <c r="H169" s="323"/>
      <c r="I169" s="52">
        <v>0</v>
      </c>
      <c r="J169" s="52"/>
      <c r="K169" s="136"/>
      <c r="L169" s="136"/>
      <c r="M169" s="136"/>
      <c r="N169" s="136"/>
      <c r="O169" s="136"/>
      <c r="P169" s="136"/>
      <c r="Q169" s="136"/>
      <c r="R169" s="136"/>
      <c r="S169" s="136"/>
      <c r="T169" s="136"/>
      <c r="U169" s="309">
        <f t="shared" si="12"/>
        <v>0</v>
      </c>
      <c r="V169" s="310"/>
      <c r="W169" s="309">
        <f t="shared" si="13"/>
        <v>0</v>
      </c>
      <c r="X169" s="310"/>
    </row>
    <row r="170" spans="2:24" x14ac:dyDescent="0.3">
      <c r="B170" s="437"/>
      <c r="C170" s="321" t="s">
        <v>160</v>
      </c>
      <c r="D170" s="322"/>
      <c r="E170" s="322"/>
      <c r="F170" s="322"/>
      <c r="G170" s="322"/>
      <c r="H170" s="323"/>
      <c r="I170" s="52">
        <v>0</v>
      </c>
      <c r="J170" s="136"/>
      <c r="K170" s="136"/>
      <c r="L170" s="136"/>
      <c r="M170" s="136"/>
      <c r="N170" s="136"/>
      <c r="O170" s="136"/>
      <c r="P170" s="136"/>
      <c r="Q170" s="136"/>
      <c r="R170" s="136"/>
      <c r="S170" s="136"/>
      <c r="T170" s="136"/>
      <c r="U170" s="309">
        <f t="shared" si="12"/>
        <v>0</v>
      </c>
      <c r="V170" s="310"/>
      <c r="W170" s="309">
        <f t="shared" si="13"/>
        <v>0</v>
      </c>
      <c r="X170" s="310"/>
    </row>
    <row r="171" spans="2:24" x14ac:dyDescent="0.3">
      <c r="B171" s="437"/>
      <c r="C171" s="300" t="s">
        <v>34</v>
      </c>
      <c r="D171" s="301"/>
      <c r="E171" s="301"/>
      <c r="F171" s="301"/>
      <c r="G171" s="301"/>
      <c r="H171" s="302"/>
      <c r="I171" s="136">
        <v>3</v>
      </c>
      <c r="J171" s="136"/>
      <c r="K171" s="136"/>
      <c r="L171" s="136"/>
      <c r="M171" s="136"/>
      <c r="N171" s="136"/>
      <c r="O171" s="136"/>
      <c r="P171" s="136"/>
      <c r="Q171" s="136"/>
      <c r="R171" s="136"/>
      <c r="S171" s="136"/>
      <c r="T171" s="136"/>
      <c r="U171" s="309">
        <f t="shared" si="12"/>
        <v>3</v>
      </c>
      <c r="V171" s="310"/>
      <c r="W171" s="309">
        <f t="shared" si="13"/>
        <v>3</v>
      </c>
      <c r="X171" s="310"/>
    </row>
    <row r="172" spans="2:24" x14ac:dyDescent="0.3">
      <c r="B172" s="437"/>
      <c r="C172" s="327" t="s">
        <v>26</v>
      </c>
      <c r="D172" s="328"/>
      <c r="E172" s="328"/>
      <c r="F172" s="328"/>
      <c r="G172" s="328"/>
      <c r="H172" s="329"/>
      <c r="I172" s="52">
        <v>0</v>
      </c>
      <c r="J172" s="155"/>
      <c r="K172" s="155"/>
      <c r="L172" s="155"/>
      <c r="M172" s="155"/>
      <c r="N172" s="155"/>
      <c r="O172" s="155"/>
      <c r="P172" s="155"/>
      <c r="Q172" s="155"/>
      <c r="R172" s="155"/>
      <c r="S172" s="155"/>
      <c r="T172" s="155"/>
      <c r="U172" s="475">
        <f t="shared" si="12"/>
        <v>0</v>
      </c>
      <c r="V172" s="476"/>
      <c r="W172" s="309">
        <f t="shared" si="13"/>
        <v>0</v>
      </c>
      <c r="X172" s="310"/>
    </row>
    <row r="173" spans="2:24" x14ac:dyDescent="0.3">
      <c r="B173" s="437"/>
      <c r="C173" s="340" t="s">
        <v>2</v>
      </c>
      <c r="D173" s="341"/>
      <c r="E173" s="341"/>
      <c r="F173" s="341"/>
      <c r="G173" s="341"/>
      <c r="H173" s="342"/>
      <c r="I173" s="159"/>
      <c r="J173" s="159"/>
      <c r="K173" s="159"/>
      <c r="L173" s="159"/>
      <c r="M173" s="159"/>
      <c r="N173" s="159"/>
      <c r="O173" s="159"/>
      <c r="P173" s="159"/>
      <c r="Q173" s="159"/>
      <c r="R173" s="159"/>
      <c r="S173" s="159"/>
      <c r="T173" s="159"/>
      <c r="U173" s="343"/>
      <c r="V173" s="344"/>
      <c r="W173" s="345"/>
      <c r="X173" s="346"/>
    </row>
    <row r="174" spans="2:24" x14ac:dyDescent="0.3">
      <c r="B174" s="437"/>
      <c r="C174" s="347" t="s">
        <v>172</v>
      </c>
      <c r="D174" s="348"/>
      <c r="E174" s="348"/>
      <c r="F174" s="348"/>
      <c r="G174" s="348"/>
      <c r="H174" s="349"/>
      <c r="I174" s="163">
        <f t="shared" ref="I174:J174" si="14">I97/I80</f>
        <v>3.6818181818181817</v>
      </c>
      <c r="J174" s="163">
        <f t="shared" si="14"/>
        <v>2</v>
      </c>
      <c r="K174" s="163"/>
      <c r="L174" s="163"/>
      <c r="M174" s="163"/>
      <c r="N174" s="163"/>
      <c r="O174" s="163"/>
      <c r="P174" s="163"/>
      <c r="Q174" s="163"/>
      <c r="R174" s="163"/>
      <c r="S174" s="163"/>
      <c r="T174" s="163"/>
      <c r="U174" s="350" t="s">
        <v>62</v>
      </c>
      <c r="V174" s="351"/>
      <c r="W174" s="350">
        <f t="shared" ref="W174:X174" si="15">W97/W80</f>
        <v>3.3703703703703702</v>
      </c>
      <c r="X174" s="351" t="e">
        <f t="shared" si="15"/>
        <v>#DIV/0!</v>
      </c>
    </row>
    <row r="175" spans="2:24" x14ac:dyDescent="0.3">
      <c r="B175" s="437"/>
      <c r="C175" s="273" t="s">
        <v>173</v>
      </c>
      <c r="D175" s="274"/>
      <c r="E175" s="274"/>
      <c r="F175" s="274"/>
      <c r="G175" s="274"/>
      <c r="H175" s="275"/>
      <c r="I175" s="167">
        <f t="shared" ref="I175:J175" si="16">(I99+I102+I172)/I80</f>
        <v>1.9090909090909092</v>
      </c>
      <c r="J175" s="167">
        <f t="shared" si="16"/>
        <v>0.2</v>
      </c>
      <c r="K175" s="167"/>
      <c r="L175" s="167"/>
      <c r="M175" s="167"/>
      <c r="N175" s="167"/>
      <c r="O175" s="167"/>
      <c r="P175" s="167"/>
      <c r="Q175" s="167"/>
      <c r="R175" s="167"/>
      <c r="S175" s="167"/>
      <c r="T175" s="167"/>
      <c r="U175" s="352" t="s">
        <v>62</v>
      </c>
      <c r="V175" s="353"/>
      <c r="W175" s="352">
        <f t="shared" ref="W175:X175" si="17">(W99+W102+W172)/W80</f>
        <v>1.5925925925925926</v>
      </c>
      <c r="X175" s="353" t="e">
        <f t="shared" si="17"/>
        <v>#DIV/0!</v>
      </c>
    </row>
    <row r="176" spans="2:24" x14ac:dyDescent="0.3">
      <c r="B176" s="437"/>
      <c r="C176" s="291" t="s">
        <v>8</v>
      </c>
      <c r="D176" s="292"/>
      <c r="E176" s="292"/>
      <c r="F176" s="292"/>
      <c r="G176" s="292"/>
      <c r="H176" s="293"/>
      <c r="I176" s="169">
        <f>I178/I177</f>
        <v>0</v>
      </c>
      <c r="J176" s="169">
        <f>J178/J177</f>
        <v>0</v>
      </c>
      <c r="K176" s="169"/>
      <c r="L176" s="169"/>
      <c r="M176" s="169"/>
      <c r="N176" s="169"/>
      <c r="O176" s="169"/>
      <c r="P176" s="169"/>
      <c r="Q176" s="169"/>
      <c r="R176" s="169"/>
      <c r="S176" s="169"/>
      <c r="T176" s="169"/>
      <c r="U176" s="336" t="s">
        <v>62</v>
      </c>
      <c r="V176" s="337"/>
      <c r="W176" s="338">
        <f>W178/W177</f>
        <v>0</v>
      </c>
      <c r="X176" s="339"/>
    </row>
    <row r="177" spans="2:24" x14ac:dyDescent="0.3">
      <c r="B177" s="437"/>
      <c r="C177" s="358" t="s">
        <v>20</v>
      </c>
      <c r="D177" s="359"/>
      <c r="E177" s="359"/>
      <c r="F177" s="359"/>
      <c r="G177" s="359"/>
      <c r="H177" s="360"/>
      <c r="I177" s="90">
        <f t="shared" ref="I177:J177" si="18">I80</f>
        <v>22</v>
      </c>
      <c r="J177" s="90">
        <f t="shared" si="18"/>
        <v>5</v>
      </c>
      <c r="K177" s="90"/>
      <c r="L177" s="90"/>
      <c r="M177" s="90"/>
      <c r="N177" s="90"/>
      <c r="O177" s="90"/>
      <c r="P177" s="90"/>
      <c r="Q177" s="90"/>
      <c r="R177" s="90"/>
      <c r="S177" s="90"/>
      <c r="T177" s="90"/>
      <c r="U177" s="361" t="s">
        <v>62</v>
      </c>
      <c r="V177" s="362"/>
      <c r="W177" s="361">
        <f>SUM(I177:T177)</f>
        <v>27</v>
      </c>
      <c r="X177" s="362"/>
    </row>
    <row r="178" spans="2:24" ht="15" thickBot="1" x14ac:dyDescent="0.35">
      <c r="B178" s="437"/>
      <c r="C178" s="358" t="s">
        <v>104</v>
      </c>
      <c r="D178" s="359"/>
      <c r="E178" s="359"/>
      <c r="F178" s="359"/>
      <c r="G178" s="359"/>
      <c r="H178" s="360"/>
      <c r="I178" s="52"/>
      <c r="J178" s="52"/>
      <c r="K178" s="52"/>
      <c r="L178" s="52"/>
      <c r="M178" s="52"/>
      <c r="N178" s="52"/>
      <c r="O178" s="52"/>
      <c r="P178" s="52"/>
      <c r="Q178" s="52"/>
      <c r="R178" s="52"/>
      <c r="S178" s="52"/>
      <c r="T178" s="52"/>
      <c r="U178" s="366" t="s">
        <v>62</v>
      </c>
      <c r="V178" s="367"/>
      <c r="W178" s="311">
        <f>SUM(I178:T178)</f>
        <v>0</v>
      </c>
      <c r="X178" s="312"/>
    </row>
    <row r="179" spans="2:24" ht="15" thickBot="1" x14ac:dyDescent="0.35">
      <c r="B179" s="288" t="s">
        <v>9</v>
      </c>
      <c r="C179" s="297" t="s">
        <v>108</v>
      </c>
      <c r="D179" s="298"/>
      <c r="E179" s="298"/>
      <c r="F179" s="298"/>
      <c r="G179" s="298"/>
      <c r="H179" s="299"/>
      <c r="I179" s="176">
        <f>I182/I181</f>
        <v>0.16666666666666666</v>
      </c>
      <c r="J179" s="176">
        <f>J182/J181</f>
        <v>0.4</v>
      </c>
      <c r="K179" s="176"/>
      <c r="L179" s="176"/>
      <c r="M179" s="176"/>
      <c r="N179" s="176"/>
      <c r="O179" s="176"/>
      <c r="P179" s="176"/>
      <c r="Q179" s="176"/>
      <c r="R179" s="176"/>
      <c r="S179" s="176"/>
      <c r="T179" s="176"/>
      <c r="U179" s="484">
        <f t="shared" ref="U179:V179" si="19">U182/U181</f>
        <v>0.21739130434782608</v>
      </c>
      <c r="V179" s="485" t="e">
        <f t="shared" si="19"/>
        <v>#DIV/0!</v>
      </c>
      <c r="W179" s="370" t="s">
        <v>62</v>
      </c>
      <c r="X179" s="371"/>
    </row>
    <row r="180" spans="2:24" x14ac:dyDescent="0.3">
      <c r="B180" s="289"/>
      <c r="C180" s="297" t="s">
        <v>43</v>
      </c>
      <c r="D180" s="298"/>
      <c r="E180" s="298"/>
      <c r="F180" s="298"/>
      <c r="G180" s="298"/>
      <c r="H180" s="299"/>
      <c r="I180" s="180">
        <f>I183/I181</f>
        <v>0.1111111111111111</v>
      </c>
      <c r="J180" s="180">
        <f>J183/J181</f>
        <v>0.4</v>
      </c>
      <c r="K180" s="180"/>
      <c r="L180" s="180"/>
      <c r="M180" s="180"/>
      <c r="N180" s="180"/>
      <c r="O180" s="180"/>
      <c r="P180" s="180"/>
      <c r="Q180" s="180"/>
      <c r="R180" s="180"/>
      <c r="S180" s="180"/>
      <c r="T180" s="180"/>
      <c r="U180" s="484">
        <f t="shared" ref="U180:V180" si="20">U183/U181</f>
        <v>0.17391304347826086</v>
      </c>
      <c r="V180" s="485" t="e">
        <f t="shared" si="20"/>
        <v>#DIV/0!</v>
      </c>
      <c r="W180" s="370" t="s">
        <v>62</v>
      </c>
      <c r="X180" s="371"/>
    </row>
    <row r="181" spans="2:24" x14ac:dyDescent="0.3">
      <c r="B181" s="289"/>
      <c r="C181" s="270" t="s">
        <v>118</v>
      </c>
      <c r="D181" s="271"/>
      <c r="E181" s="271"/>
      <c r="F181" s="271"/>
      <c r="G181" s="271"/>
      <c r="H181" s="272"/>
      <c r="I181" s="52">
        <v>18</v>
      </c>
      <c r="J181" s="52">
        <v>5</v>
      </c>
      <c r="K181" s="52"/>
      <c r="L181" s="52"/>
      <c r="M181" s="52"/>
      <c r="N181" s="52"/>
      <c r="O181" s="52"/>
      <c r="P181" s="52"/>
      <c r="Q181" s="52"/>
      <c r="R181" s="52"/>
      <c r="S181" s="52"/>
      <c r="T181" s="52"/>
      <c r="U181" s="361">
        <f>AVERAGE(I181:T181)</f>
        <v>11.5</v>
      </c>
      <c r="V181" s="362"/>
      <c r="W181" s="361" t="s">
        <v>62</v>
      </c>
      <c r="X181" s="362"/>
    </row>
    <row r="182" spans="2:24" x14ac:dyDescent="0.3">
      <c r="B182" s="289"/>
      <c r="C182" s="300" t="s">
        <v>27</v>
      </c>
      <c r="D182" s="301"/>
      <c r="E182" s="301"/>
      <c r="F182" s="301"/>
      <c r="G182" s="301"/>
      <c r="H182" s="302"/>
      <c r="I182" s="52">
        <v>3</v>
      </c>
      <c r="J182" s="52">
        <v>2</v>
      </c>
      <c r="K182" s="52"/>
      <c r="L182" s="52"/>
      <c r="M182" s="52"/>
      <c r="N182" s="52"/>
      <c r="O182" s="52"/>
      <c r="P182" s="52"/>
      <c r="Q182" s="52"/>
      <c r="R182" s="52"/>
      <c r="S182" s="52"/>
      <c r="T182" s="52"/>
      <c r="U182" s="361">
        <f>AVERAGE(I182:T182)</f>
        <v>2.5</v>
      </c>
      <c r="V182" s="362"/>
      <c r="W182" s="361" t="s">
        <v>62</v>
      </c>
      <c r="X182" s="362"/>
    </row>
    <row r="183" spans="2:24" x14ac:dyDescent="0.3">
      <c r="B183" s="289"/>
      <c r="C183" s="273" t="s">
        <v>28</v>
      </c>
      <c r="D183" s="274"/>
      <c r="E183" s="274"/>
      <c r="F183" s="274"/>
      <c r="G183" s="274"/>
      <c r="H183" s="275"/>
      <c r="I183" s="184">
        <v>2</v>
      </c>
      <c r="J183" s="184">
        <v>2</v>
      </c>
      <c r="K183" s="184"/>
      <c r="L183" s="184"/>
      <c r="M183" s="184"/>
      <c r="N183" s="184"/>
      <c r="O183" s="184"/>
      <c r="P183" s="184"/>
      <c r="Q183" s="184"/>
      <c r="R183" s="184"/>
      <c r="S183" s="184"/>
      <c r="T183" s="184"/>
      <c r="U183" s="372">
        <f>AVERAGE(I183:T183)</f>
        <v>2</v>
      </c>
      <c r="V183" s="373"/>
      <c r="W183" s="372" t="s">
        <v>62</v>
      </c>
      <c r="X183" s="373"/>
    </row>
    <row r="184" spans="2:24" x14ac:dyDescent="0.3">
      <c r="B184" s="289"/>
      <c r="C184" s="276" t="s">
        <v>10</v>
      </c>
      <c r="D184" s="277"/>
      <c r="E184" s="277"/>
      <c r="F184" s="277"/>
      <c r="G184" s="277"/>
      <c r="H184" s="278"/>
      <c r="I184" s="188">
        <f>I187/I186</f>
        <v>0</v>
      </c>
      <c r="J184" s="188">
        <f>J187/J186</f>
        <v>0.2</v>
      </c>
      <c r="K184" s="188"/>
      <c r="L184" s="188"/>
      <c r="M184" s="188"/>
      <c r="N184" s="188"/>
      <c r="O184" s="188"/>
      <c r="P184" s="188"/>
      <c r="Q184" s="188"/>
      <c r="R184" s="188"/>
      <c r="S184" s="188"/>
      <c r="T184" s="188"/>
      <c r="U184" s="354">
        <f>U187/U186</f>
        <v>4.3478260869565216E-2</v>
      </c>
      <c r="V184" s="355"/>
      <c r="W184" s="356" t="s">
        <v>62</v>
      </c>
      <c r="X184" s="357"/>
    </row>
    <row r="185" spans="2:24" x14ac:dyDescent="0.3">
      <c r="B185" s="289"/>
      <c r="C185" s="291" t="s">
        <v>11</v>
      </c>
      <c r="D185" s="292"/>
      <c r="E185" s="292"/>
      <c r="F185" s="292"/>
      <c r="G185" s="292"/>
      <c r="H185" s="293"/>
      <c r="I185" s="192">
        <f>I188/I186</f>
        <v>0</v>
      </c>
      <c r="J185" s="192">
        <f>J188/J186</f>
        <v>0</v>
      </c>
      <c r="K185" s="192"/>
      <c r="L185" s="192"/>
      <c r="M185" s="192"/>
      <c r="N185" s="192"/>
      <c r="O185" s="192"/>
      <c r="P185" s="192"/>
      <c r="Q185" s="192"/>
      <c r="R185" s="192"/>
      <c r="S185" s="192"/>
      <c r="T185" s="192"/>
      <c r="U185" s="378">
        <f>U188/U186</f>
        <v>0</v>
      </c>
      <c r="V185" s="379"/>
      <c r="W185" s="380" t="s">
        <v>62</v>
      </c>
      <c r="X185" s="381"/>
    </row>
    <row r="186" spans="2:24" x14ac:dyDescent="0.3">
      <c r="B186" s="289"/>
      <c r="C186" s="270" t="s">
        <v>118</v>
      </c>
      <c r="D186" s="271"/>
      <c r="E186" s="271"/>
      <c r="F186" s="271"/>
      <c r="G186" s="271"/>
      <c r="H186" s="272"/>
      <c r="I186" s="52">
        <v>18</v>
      </c>
      <c r="J186" s="52">
        <v>5</v>
      </c>
      <c r="K186" s="52"/>
      <c r="L186" s="52"/>
      <c r="M186" s="52"/>
      <c r="N186" s="52"/>
      <c r="O186" s="52"/>
      <c r="P186" s="52"/>
      <c r="Q186" s="52"/>
      <c r="R186" s="52"/>
      <c r="S186" s="52"/>
      <c r="T186" s="52"/>
      <c r="U186" s="311">
        <f>AVERAGE(I186:T186)</f>
        <v>11.5</v>
      </c>
      <c r="V186" s="312"/>
      <c r="W186" s="311" t="s">
        <v>62</v>
      </c>
      <c r="X186" s="312"/>
    </row>
    <row r="187" spans="2:24" x14ac:dyDescent="0.3">
      <c r="B187" s="289"/>
      <c r="C187" s="270" t="s">
        <v>21</v>
      </c>
      <c r="D187" s="271"/>
      <c r="E187" s="271"/>
      <c r="F187" s="271"/>
      <c r="G187" s="271"/>
      <c r="H187" s="272"/>
      <c r="I187" s="52">
        <v>0</v>
      </c>
      <c r="J187" s="52">
        <v>1</v>
      </c>
      <c r="K187" s="52"/>
      <c r="L187" s="52"/>
      <c r="M187" s="52"/>
      <c r="N187" s="52"/>
      <c r="O187" s="52"/>
      <c r="P187" s="52"/>
      <c r="Q187" s="52"/>
      <c r="R187" s="52"/>
      <c r="S187" s="52"/>
      <c r="T187" s="52"/>
      <c r="U187" s="311">
        <f>AVERAGE(I187:T187)</f>
        <v>0.5</v>
      </c>
      <c r="V187" s="312"/>
      <c r="W187" s="311" t="s">
        <v>62</v>
      </c>
      <c r="X187" s="312"/>
    </row>
    <row r="188" spans="2:24" ht="15" thickBot="1" x14ac:dyDescent="0.35">
      <c r="B188" s="290"/>
      <c r="C188" s="2" t="s">
        <v>22</v>
      </c>
      <c r="D188" s="3"/>
      <c r="E188" s="3"/>
      <c r="F188" s="3"/>
      <c r="G188" s="3"/>
      <c r="H188" s="193"/>
      <c r="I188" s="197">
        <v>0</v>
      </c>
      <c r="J188" s="197">
        <v>0</v>
      </c>
      <c r="K188" s="197"/>
      <c r="L188" s="197"/>
      <c r="M188" s="197"/>
      <c r="N188" s="197"/>
      <c r="O188" s="197"/>
      <c r="P188" s="197"/>
      <c r="Q188" s="197"/>
      <c r="R188" s="197"/>
      <c r="S188" s="197"/>
      <c r="T188" s="197"/>
      <c r="U188" s="366">
        <f>AVERAGE(I188:T188)</f>
        <v>0</v>
      </c>
      <c r="V188" s="367"/>
      <c r="W188" s="366" t="s">
        <v>62</v>
      </c>
      <c r="X188" s="367"/>
    </row>
    <row r="191" spans="2:24" ht="15" thickBot="1" x14ac:dyDescent="0.35"/>
    <row r="192" spans="2:24" ht="15" thickBot="1" x14ac:dyDescent="0.35">
      <c r="B192" s="279">
        <v>2025</v>
      </c>
      <c r="C192" s="280"/>
      <c r="D192" s="280"/>
      <c r="E192" s="280"/>
      <c r="F192" s="280"/>
      <c r="G192" s="280"/>
      <c r="H192" s="281"/>
      <c r="I192" s="5" t="s">
        <v>46</v>
      </c>
      <c r="J192" s="6" t="s">
        <v>47</v>
      </c>
      <c r="K192" s="6" t="s">
        <v>50</v>
      </c>
      <c r="L192" s="6" t="s">
        <v>51</v>
      </c>
      <c r="M192" s="6" t="s">
        <v>52</v>
      </c>
      <c r="N192" s="6" t="s">
        <v>53</v>
      </c>
      <c r="O192" s="6" t="s">
        <v>54</v>
      </c>
      <c r="P192" s="6" t="s">
        <v>55</v>
      </c>
      <c r="Q192" s="6" t="s">
        <v>56</v>
      </c>
      <c r="R192" s="6" t="s">
        <v>57</v>
      </c>
      <c r="S192" s="6" t="s">
        <v>58</v>
      </c>
      <c r="T192" s="6" t="s">
        <v>59</v>
      </c>
      <c r="U192" s="279" t="s">
        <v>60</v>
      </c>
      <c r="V192" s="281"/>
      <c r="W192" s="279" t="s">
        <v>61</v>
      </c>
      <c r="X192" s="281"/>
    </row>
    <row r="193" spans="2:24" ht="15" thickBot="1" x14ac:dyDescent="0.35">
      <c r="B193" s="421"/>
      <c r="C193" s="421"/>
      <c r="D193" s="421"/>
      <c r="E193" s="421"/>
      <c r="F193" s="421"/>
      <c r="G193" s="421"/>
      <c r="H193" s="421"/>
    </row>
    <row r="194" spans="2:24" x14ac:dyDescent="0.3">
      <c r="B194" s="282" t="s">
        <v>4</v>
      </c>
      <c r="C194" s="285" t="s">
        <v>12</v>
      </c>
      <c r="D194" s="286"/>
      <c r="E194" s="286"/>
      <c r="F194" s="286"/>
      <c r="G194" s="286"/>
      <c r="H194" s="287"/>
      <c r="I194" s="45"/>
      <c r="J194" s="46"/>
      <c r="K194" s="47"/>
      <c r="L194" s="47"/>
      <c r="M194" s="47"/>
      <c r="N194" s="47"/>
      <c r="O194" s="47"/>
      <c r="P194" s="47"/>
      <c r="Q194" s="47"/>
      <c r="R194" s="47"/>
      <c r="S194" s="48"/>
      <c r="T194" s="48"/>
      <c r="U194" s="422"/>
      <c r="V194" s="423"/>
      <c r="W194" s="424"/>
      <c r="X194" s="423"/>
    </row>
    <row r="195" spans="2:24" x14ac:dyDescent="0.3">
      <c r="B195" s="283"/>
      <c r="C195" s="270" t="s">
        <v>48</v>
      </c>
      <c r="D195" s="271"/>
      <c r="E195" s="271"/>
      <c r="F195" s="271"/>
      <c r="G195" s="271"/>
      <c r="H195" s="272"/>
      <c r="I195" s="49"/>
      <c r="J195" s="50"/>
      <c r="K195" s="51"/>
      <c r="L195" s="51"/>
      <c r="M195" s="51"/>
      <c r="N195" s="51"/>
      <c r="O195" s="51"/>
      <c r="P195" s="51"/>
      <c r="Q195" s="51"/>
      <c r="R195" s="51"/>
      <c r="S195" s="52">
        <v>1067</v>
      </c>
      <c r="T195" s="52">
        <v>700</v>
      </c>
      <c r="U195" s="311">
        <f t="shared" ref="U195:U207" si="21">AVERAGE(I195:T195)</f>
        <v>883.5</v>
      </c>
      <c r="V195" s="312"/>
      <c r="W195" s="410">
        <f t="shared" ref="W195:W207" si="22">SUM(I195:T195)</f>
        <v>1767</v>
      </c>
      <c r="X195" s="312"/>
    </row>
    <row r="196" spans="2:24" x14ac:dyDescent="0.3">
      <c r="B196" s="283"/>
      <c r="C196" s="270" t="s">
        <v>117</v>
      </c>
      <c r="D196" s="271"/>
      <c r="E196" s="271"/>
      <c r="F196" s="271"/>
      <c r="G196" s="271"/>
      <c r="H196" s="272"/>
      <c r="I196" s="49"/>
      <c r="J196" s="50"/>
      <c r="K196" s="51"/>
      <c r="L196" s="51"/>
      <c r="M196" s="51"/>
      <c r="N196" s="51"/>
      <c r="O196" s="51"/>
      <c r="P196" s="51"/>
      <c r="Q196" s="51"/>
      <c r="R196" s="51"/>
      <c r="S196" s="52">
        <v>5</v>
      </c>
      <c r="T196" s="52">
        <v>5</v>
      </c>
      <c r="U196" s="311">
        <f t="shared" si="21"/>
        <v>5</v>
      </c>
      <c r="V196" s="312"/>
      <c r="W196" s="410">
        <f t="shared" si="22"/>
        <v>10</v>
      </c>
      <c r="X196" s="312"/>
    </row>
    <row r="197" spans="2:24" x14ac:dyDescent="0.3">
      <c r="B197" s="283"/>
      <c r="C197" s="425" t="s">
        <v>0</v>
      </c>
      <c r="D197" s="426"/>
      <c r="E197" s="426"/>
      <c r="F197" s="426"/>
      <c r="G197" s="426"/>
      <c r="H197" s="427"/>
      <c r="I197" s="53"/>
      <c r="J197" s="54"/>
      <c r="K197" s="55"/>
      <c r="L197" s="55"/>
      <c r="M197" s="55"/>
      <c r="N197" s="55"/>
      <c r="O197" s="55"/>
      <c r="P197" s="55"/>
      <c r="Q197" s="55"/>
      <c r="R197" s="55"/>
      <c r="S197" s="56"/>
      <c r="T197" s="56"/>
      <c r="U197" s="428"/>
      <c r="V197" s="420"/>
      <c r="W197" s="419"/>
      <c r="X197" s="420"/>
    </row>
    <row r="198" spans="2:24" x14ac:dyDescent="0.3">
      <c r="B198" s="283"/>
      <c r="C198" s="318" t="s">
        <v>23</v>
      </c>
      <c r="D198" s="319"/>
      <c r="E198" s="319"/>
      <c r="F198" s="319"/>
      <c r="G198" s="319"/>
      <c r="H198" s="320"/>
      <c r="I198" s="226"/>
      <c r="J198" s="227"/>
      <c r="K198" s="228"/>
      <c r="L198" s="228"/>
      <c r="M198" s="228"/>
      <c r="N198" s="228"/>
      <c r="O198" s="228"/>
      <c r="P198" s="228"/>
      <c r="Q198" s="228"/>
      <c r="R198" s="228"/>
      <c r="S198" s="219">
        <v>820</v>
      </c>
      <c r="T198" s="219">
        <v>527</v>
      </c>
      <c r="U198" s="461">
        <f t="shared" si="21"/>
        <v>673.5</v>
      </c>
      <c r="V198" s="462"/>
      <c r="W198" s="483">
        <f t="shared" si="22"/>
        <v>1347</v>
      </c>
      <c r="X198" s="462"/>
    </row>
    <row r="199" spans="2:24" x14ac:dyDescent="0.3">
      <c r="B199" s="283"/>
      <c r="C199" s="318" t="s">
        <v>170</v>
      </c>
      <c r="D199" s="319"/>
      <c r="E199" s="319"/>
      <c r="F199" s="319"/>
      <c r="G199" s="319"/>
      <c r="H199" s="320"/>
      <c r="I199" s="222"/>
      <c r="J199" s="223"/>
      <c r="K199" s="224"/>
      <c r="L199" s="224"/>
      <c r="M199" s="224"/>
      <c r="N199" s="224"/>
      <c r="O199" s="224"/>
      <c r="P199" s="224"/>
      <c r="Q199" s="224"/>
      <c r="R199" s="224"/>
      <c r="S199" s="220">
        <v>5</v>
      </c>
      <c r="T199" s="220">
        <v>6</v>
      </c>
      <c r="U199" s="461">
        <f t="shared" si="21"/>
        <v>5.5</v>
      </c>
      <c r="V199" s="462"/>
      <c r="W199" s="483">
        <f t="shared" si="22"/>
        <v>11</v>
      </c>
      <c r="X199" s="462"/>
    </row>
    <row r="200" spans="2:24" x14ac:dyDescent="0.3">
      <c r="B200" s="283"/>
      <c r="C200" s="270" t="s">
        <v>13</v>
      </c>
      <c r="D200" s="271"/>
      <c r="E200" s="271"/>
      <c r="F200" s="271"/>
      <c r="G200" s="271"/>
      <c r="H200" s="272"/>
      <c r="I200" s="49"/>
      <c r="J200" s="50"/>
      <c r="K200" s="225"/>
      <c r="L200" s="225"/>
      <c r="M200" s="225"/>
      <c r="N200" s="225"/>
      <c r="O200" s="225"/>
      <c r="P200" s="225"/>
      <c r="Q200" s="225"/>
      <c r="R200" s="225"/>
      <c r="S200" s="221">
        <f t="shared" ref="S200:T200" si="23">S199-S201</f>
        <v>4</v>
      </c>
      <c r="T200" s="221">
        <f t="shared" si="23"/>
        <v>2</v>
      </c>
      <c r="U200" s="311">
        <f t="shared" si="21"/>
        <v>3</v>
      </c>
      <c r="V200" s="312"/>
      <c r="W200" s="410">
        <f>W199-W201</f>
        <v>6</v>
      </c>
      <c r="X200" s="312"/>
    </row>
    <row r="201" spans="2:24" x14ac:dyDescent="0.3">
      <c r="B201" s="283"/>
      <c r="C201" s="270" t="s">
        <v>14</v>
      </c>
      <c r="D201" s="271"/>
      <c r="E201" s="271"/>
      <c r="F201" s="271"/>
      <c r="G201" s="271"/>
      <c r="H201" s="272"/>
      <c r="I201" s="49"/>
      <c r="J201" s="50"/>
      <c r="K201" s="51"/>
      <c r="L201" s="51"/>
      <c r="M201" s="51"/>
      <c r="N201" s="51"/>
      <c r="O201" s="51"/>
      <c r="P201" s="51"/>
      <c r="Q201" s="51"/>
      <c r="R201" s="51"/>
      <c r="S201" s="52">
        <v>1</v>
      </c>
      <c r="T201" s="52">
        <v>4</v>
      </c>
      <c r="U201" s="311">
        <f t="shared" si="21"/>
        <v>2.5</v>
      </c>
      <c r="V201" s="312"/>
      <c r="W201" s="313">
        <f>SUM(I201:T201)</f>
        <v>5</v>
      </c>
      <c r="X201" s="310"/>
    </row>
    <row r="202" spans="2:24" x14ac:dyDescent="0.3">
      <c r="B202" s="283"/>
      <c r="C202" s="300" t="s">
        <v>5</v>
      </c>
      <c r="D202" s="301"/>
      <c r="E202" s="301"/>
      <c r="F202" s="301"/>
      <c r="G202" s="301"/>
      <c r="H202" s="302"/>
      <c r="I202" s="133"/>
      <c r="J202" s="134"/>
      <c r="K202" s="135"/>
      <c r="L202" s="135"/>
      <c r="M202" s="135"/>
      <c r="N202" s="135"/>
      <c r="O202" s="135"/>
      <c r="P202" s="135"/>
      <c r="Q202" s="135"/>
      <c r="R202" s="135"/>
      <c r="S202" s="136">
        <v>0</v>
      </c>
      <c r="T202" s="136">
        <v>1</v>
      </c>
      <c r="U202" s="311">
        <f t="shared" si="21"/>
        <v>0.5</v>
      </c>
      <c r="V202" s="312"/>
      <c r="W202" s="313">
        <f>SUM(I202:T202)</f>
        <v>1</v>
      </c>
      <c r="X202" s="310"/>
    </row>
    <row r="203" spans="2:24" x14ac:dyDescent="0.3">
      <c r="B203" s="283"/>
      <c r="C203" s="363" t="s">
        <v>49</v>
      </c>
      <c r="D203" s="364"/>
      <c r="E203" s="364"/>
      <c r="F203" s="364"/>
      <c r="G203" s="364"/>
      <c r="H203" s="365"/>
      <c r="I203" s="137"/>
      <c r="J203" s="138"/>
      <c r="K203" s="139"/>
      <c r="L203" s="139"/>
      <c r="M203" s="139"/>
      <c r="N203" s="139"/>
      <c r="O203" s="139"/>
      <c r="P203" s="139"/>
      <c r="Q203" s="139"/>
      <c r="R203" s="139"/>
      <c r="S203" s="140">
        <f t="shared" ref="S203:T203" si="24">S199-S200-S202</f>
        <v>1</v>
      </c>
      <c r="T203" s="140">
        <f t="shared" si="24"/>
        <v>3</v>
      </c>
      <c r="U203" s="390">
        <f t="shared" si="21"/>
        <v>2</v>
      </c>
      <c r="V203" s="391"/>
      <c r="W203" s="429">
        <f>SUM(I203:T203)</f>
        <v>4</v>
      </c>
      <c r="X203" s="315"/>
    </row>
    <row r="204" spans="2:24" x14ac:dyDescent="0.3">
      <c r="B204" s="283"/>
      <c r="C204" s="411" t="s">
        <v>107</v>
      </c>
      <c r="D204" s="412"/>
      <c r="E204" s="412"/>
      <c r="F204" s="412"/>
      <c r="G204" s="412"/>
      <c r="H204" s="413"/>
      <c r="I204" s="79"/>
      <c r="J204" s="80"/>
      <c r="K204" s="81"/>
      <c r="L204" s="81"/>
      <c r="M204" s="81"/>
      <c r="N204" s="81"/>
      <c r="O204" s="81"/>
      <c r="P204" s="81"/>
      <c r="Q204" s="81"/>
      <c r="R204" s="81"/>
      <c r="S204" s="82">
        <v>3</v>
      </c>
      <c r="T204" s="82">
        <v>2</v>
      </c>
      <c r="U204" s="414">
        <f t="shared" si="21"/>
        <v>2.5</v>
      </c>
      <c r="V204" s="415"/>
      <c r="W204" s="416">
        <f>SUM(I204:T204)</f>
        <v>5</v>
      </c>
      <c r="X204" s="415"/>
    </row>
    <row r="205" spans="2:24" x14ac:dyDescent="0.3">
      <c r="B205" s="283"/>
      <c r="C205" s="395" t="s">
        <v>1</v>
      </c>
      <c r="D205" s="396"/>
      <c r="E205" s="396"/>
      <c r="F205" s="396"/>
      <c r="G205" s="396"/>
      <c r="H205" s="397"/>
      <c r="I205" s="83"/>
      <c r="J205" s="84"/>
      <c r="K205" s="85"/>
      <c r="L205" s="85"/>
      <c r="M205" s="85"/>
      <c r="N205" s="85"/>
      <c r="O205" s="85"/>
      <c r="P205" s="85"/>
      <c r="Q205" s="85"/>
      <c r="R205" s="85"/>
      <c r="S205" s="86"/>
      <c r="T205" s="86"/>
      <c r="U205" s="417"/>
      <c r="V205" s="418"/>
      <c r="W205" s="419"/>
      <c r="X205" s="420"/>
    </row>
    <row r="206" spans="2:24" x14ac:dyDescent="0.3">
      <c r="B206" s="283"/>
      <c r="C206" s="347" t="s">
        <v>23</v>
      </c>
      <c r="D206" s="348"/>
      <c r="E206" s="348"/>
      <c r="F206" s="348"/>
      <c r="G206" s="348"/>
      <c r="H206" s="349"/>
      <c r="I206" s="87"/>
      <c r="J206" s="88"/>
      <c r="K206" s="89"/>
      <c r="L206" s="89"/>
      <c r="M206" s="89"/>
      <c r="N206" s="89"/>
      <c r="O206" s="89"/>
      <c r="P206" s="89"/>
      <c r="Q206" s="89"/>
      <c r="R206" s="89"/>
      <c r="S206" s="90">
        <v>289</v>
      </c>
      <c r="T206" s="90">
        <v>173</v>
      </c>
      <c r="U206" s="361">
        <f t="shared" si="21"/>
        <v>231</v>
      </c>
      <c r="V206" s="362"/>
      <c r="W206" s="409">
        <f t="shared" si="22"/>
        <v>462</v>
      </c>
      <c r="X206" s="362"/>
    </row>
    <row r="207" spans="2:24" x14ac:dyDescent="0.3">
      <c r="B207" s="283"/>
      <c r="C207" s="270" t="s">
        <v>118</v>
      </c>
      <c r="D207" s="271"/>
      <c r="E207" s="271"/>
      <c r="F207" s="271"/>
      <c r="G207" s="271"/>
      <c r="H207" s="272"/>
      <c r="I207" s="49"/>
      <c r="J207" s="50"/>
      <c r="K207" s="51"/>
      <c r="L207" s="51"/>
      <c r="M207" s="51"/>
      <c r="N207" s="51"/>
      <c r="O207" s="51"/>
      <c r="P207" s="51"/>
      <c r="Q207" s="51"/>
      <c r="R207" s="51"/>
      <c r="S207" s="52">
        <v>1</v>
      </c>
      <c r="T207" s="52">
        <v>3</v>
      </c>
      <c r="U207" s="311">
        <f t="shared" si="21"/>
        <v>2</v>
      </c>
      <c r="V207" s="312"/>
      <c r="W207" s="410">
        <f t="shared" si="22"/>
        <v>4</v>
      </c>
      <c r="X207" s="312"/>
    </row>
    <row r="208" spans="2:24" x14ac:dyDescent="0.3">
      <c r="B208" s="283"/>
      <c r="C208" s="306" t="s">
        <v>6</v>
      </c>
      <c r="D208" s="307"/>
      <c r="E208" s="307"/>
      <c r="F208" s="307"/>
      <c r="G208" s="307"/>
      <c r="H208" s="308"/>
      <c r="I208" s="91"/>
      <c r="J208" s="92"/>
      <c r="K208" s="93"/>
      <c r="L208" s="93"/>
      <c r="M208" s="93"/>
      <c r="N208" s="93"/>
      <c r="O208" s="93"/>
      <c r="P208" s="93"/>
      <c r="Q208" s="93"/>
      <c r="R208" s="93"/>
      <c r="S208" s="94"/>
      <c r="T208" s="94"/>
      <c r="U208" s="404"/>
      <c r="V208" s="405"/>
      <c r="W208" s="406"/>
      <c r="X208" s="407"/>
    </row>
    <row r="209" spans="2:24" x14ac:dyDescent="0.3">
      <c r="B209" s="283"/>
      <c r="C209" s="347" t="s">
        <v>23</v>
      </c>
      <c r="D209" s="348"/>
      <c r="E209" s="348"/>
      <c r="F209" s="348"/>
      <c r="G209" s="348"/>
      <c r="H209" s="349"/>
      <c r="I209" s="95"/>
      <c r="J209" s="96"/>
      <c r="K209" s="97"/>
      <c r="L209" s="97"/>
      <c r="M209" s="97"/>
      <c r="N209" s="97"/>
      <c r="O209" s="97"/>
      <c r="P209" s="97"/>
      <c r="Q209" s="97"/>
      <c r="R209" s="97"/>
      <c r="S209" s="98">
        <f t="shared" ref="S209:T209" si="25">S195/S198</f>
        <v>1.301219512195122</v>
      </c>
      <c r="T209" s="98">
        <f t="shared" si="25"/>
        <v>1.3282732447817838</v>
      </c>
      <c r="U209" s="361" t="s">
        <v>62</v>
      </c>
      <c r="V209" s="362"/>
      <c r="W209" s="408">
        <f>W195/W198</f>
        <v>1.311804008908686</v>
      </c>
      <c r="X209" s="351"/>
    </row>
    <row r="210" spans="2:24" x14ac:dyDescent="0.3">
      <c r="B210" s="283"/>
      <c r="C210" s="270" t="s">
        <v>171</v>
      </c>
      <c r="D210" s="271"/>
      <c r="E210" s="271"/>
      <c r="F210" s="271"/>
      <c r="G210" s="271"/>
      <c r="H210" s="272"/>
      <c r="I210" s="95"/>
      <c r="J210" s="96"/>
      <c r="K210" s="99"/>
      <c r="L210" s="99"/>
      <c r="M210" s="99"/>
      <c r="N210" s="99"/>
      <c r="O210" s="99"/>
      <c r="P210" s="99"/>
      <c r="Q210" s="99"/>
      <c r="R210" s="99"/>
      <c r="S210" s="100">
        <f t="shared" ref="S210:T210" si="26">S196/S199</f>
        <v>1</v>
      </c>
      <c r="T210" s="100">
        <f t="shared" si="26"/>
        <v>0.83333333333333337</v>
      </c>
      <c r="U210" s="311" t="s">
        <v>62</v>
      </c>
      <c r="V210" s="312"/>
      <c r="W210" s="494">
        <f>W196/W199</f>
        <v>0.90909090909090906</v>
      </c>
      <c r="X210" s="495"/>
    </row>
    <row r="211" spans="2:24" x14ac:dyDescent="0.3">
      <c r="B211" s="283"/>
      <c r="C211" s="468" t="s">
        <v>106</v>
      </c>
      <c r="D211" s="469"/>
      <c r="E211" s="469"/>
      <c r="F211" s="469"/>
      <c r="G211" s="469"/>
      <c r="H211" s="470"/>
      <c r="I211" s="101"/>
      <c r="J211" s="102"/>
      <c r="K211" s="103"/>
      <c r="L211" s="103"/>
      <c r="M211" s="103"/>
      <c r="N211" s="103"/>
      <c r="O211" s="103"/>
      <c r="P211" s="103"/>
      <c r="Q211" s="103"/>
      <c r="R211" s="103"/>
      <c r="S211" s="104"/>
      <c r="T211" s="104"/>
      <c r="U211" s="556"/>
      <c r="V211" s="557"/>
      <c r="W211" s="402"/>
      <c r="X211" s="403"/>
    </row>
    <row r="212" spans="2:24" x14ac:dyDescent="0.3">
      <c r="B212" s="283"/>
      <c r="C212" s="291" t="s">
        <v>3</v>
      </c>
      <c r="D212" s="292"/>
      <c r="E212" s="292"/>
      <c r="F212" s="292"/>
      <c r="G212" s="292"/>
      <c r="H212" s="293"/>
      <c r="I212" s="105"/>
      <c r="J212" s="106"/>
      <c r="K212" s="107"/>
      <c r="L212" s="107"/>
      <c r="M212" s="107"/>
      <c r="N212" s="107"/>
      <c r="O212" s="107"/>
      <c r="P212" s="107"/>
      <c r="Q212" s="107"/>
      <c r="R212" s="107"/>
      <c r="S212" s="201"/>
      <c r="T212" s="201"/>
      <c r="U212" s="380"/>
      <c r="V212" s="381"/>
      <c r="W212" s="394"/>
      <c r="X212" s="339"/>
    </row>
    <row r="213" spans="2:24" x14ac:dyDescent="0.3">
      <c r="B213" s="283"/>
      <c r="C213" s="347" t="s">
        <v>23</v>
      </c>
      <c r="D213" s="348"/>
      <c r="E213" s="348"/>
      <c r="F213" s="348"/>
      <c r="G213" s="348"/>
      <c r="H213" s="349"/>
      <c r="I213" s="109"/>
      <c r="J213" s="110"/>
      <c r="K213" s="111"/>
      <c r="L213" s="111"/>
      <c r="M213" s="111"/>
      <c r="N213" s="111"/>
      <c r="O213" s="111"/>
      <c r="P213" s="111"/>
      <c r="Q213" s="111"/>
      <c r="R213" s="111"/>
      <c r="S213" s="112">
        <f t="shared" ref="S213:T213" si="27">S206/S198</f>
        <v>0.35243902439024388</v>
      </c>
      <c r="T213" s="112">
        <f t="shared" si="27"/>
        <v>0.32827324478178366</v>
      </c>
      <c r="U213" s="361" t="s">
        <v>62</v>
      </c>
      <c r="V213" s="362"/>
      <c r="W213" s="496">
        <f>W206/W198</f>
        <v>0.34298440979955458</v>
      </c>
      <c r="X213" s="467"/>
    </row>
    <row r="214" spans="2:24" ht="15" thickBot="1" x14ac:dyDescent="0.35">
      <c r="B214" s="284"/>
      <c r="C214" s="294" t="s">
        <v>118</v>
      </c>
      <c r="D214" s="295"/>
      <c r="E214" s="295"/>
      <c r="F214" s="295"/>
      <c r="G214" s="295"/>
      <c r="H214" s="296"/>
      <c r="I214" s="113"/>
      <c r="J214" s="114"/>
      <c r="K214" s="115"/>
      <c r="L214" s="115"/>
      <c r="M214" s="115"/>
      <c r="N214" s="115"/>
      <c r="O214" s="115"/>
      <c r="P214" s="115"/>
      <c r="Q214" s="115"/>
      <c r="R214" s="115"/>
      <c r="S214" s="116">
        <f t="shared" ref="S214:T214" si="28">S207/S199</f>
        <v>0.2</v>
      </c>
      <c r="T214" s="116">
        <f t="shared" si="28"/>
        <v>0.5</v>
      </c>
      <c r="U214" s="366" t="s">
        <v>62</v>
      </c>
      <c r="V214" s="367"/>
      <c r="W214" s="497">
        <f>W207/W199</f>
        <v>0.36363636363636365</v>
      </c>
      <c r="X214" s="472"/>
    </row>
    <row r="215" spans="2:24" x14ac:dyDescent="0.3">
      <c r="B215" s="436" t="s">
        <v>7</v>
      </c>
      <c r="C215" s="303" t="s">
        <v>15</v>
      </c>
      <c r="D215" s="304"/>
      <c r="E215" s="304"/>
      <c r="F215" s="304"/>
      <c r="G215" s="304"/>
      <c r="H215" s="305"/>
      <c r="I215" s="117"/>
      <c r="J215" s="118"/>
      <c r="K215" s="119"/>
      <c r="L215" s="119"/>
      <c r="M215" s="119"/>
      <c r="N215" s="119"/>
      <c r="O215" s="119"/>
      <c r="P215" s="119"/>
      <c r="Q215" s="119"/>
      <c r="R215" s="119"/>
      <c r="S215" s="120">
        <v>28</v>
      </c>
      <c r="T215" s="120">
        <v>1</v>
      </c>
      <c r="U215" s="400">
        <f t="shared" ref="U215:U277" si="29">AVERAGE(I215:T215)</f>
        <v>14.5</v>
      </c>
      <c r="V215" s="401"/>
      <c r="W215" s="400" t="s">
        <v>62</v>
      </c>
      <c r="X215" s="401"/>
    </row>
    <row r="216" spans="2:24" x14ac:dyDescent="0.3">
      <c r="B216" s="437"/>
      <c r="C216" s="395" t="s">
        <v>119</v>
      </c>
      <c r="D216" s="396"/>
      <c r="E216" s="396"/>
      <c r="F216" s="396"/>
      <c r="G216" s="396"/>
      <c r="H216" s="397"/>
      <c r="I216" s="121"/>
      <c r="J216" s="122"/>
      <c r="K216" s="123"/>
      <c r="L216" s="123"/>
      <c r="M216" s="123"/>
      <c r="N216" s="123"/>
      <c r="O216" s="123"/>
      <c r="P216" s="123"/>
      <c r="Q216" s="123"/>
      <c r="R216" s="123"/>
      <c r="S216" s="124">
        <v>6</v>
      </c>
      <c r="T216" s="124">
        <v>13</v>
      </c>
      <c r="U216" s="398">
        <f t="shared" si="29"/>
        <v>9.5</v>
      </c>
      <c r="V216" s="399"/>
      <c r="W216" s="398">
        <f t="shared" ref="W216:W220" si="30">SUM(I216:T216)</f>
        <v>19</v>
      </c>
      <c r="X216" s="399"/>
    </row>
    <row r="217" spans="2:24" x14ac:dyDescent="0.3">
      <c r="B217" s="437"/>
      <c r="C217" s="387" t="s">
        <v>17</v>
      </c>
      <c r="D217" s="388"/>
      <c r="E217" s="388"/>
      <c r="F217" s="388"/>
      <c r="G217" s="388"/>
      <c r="H217" s="389"/>
      <c r="I217" s="125"/>
      <c r="J217" s="126"/>
      <c r="K217" s="127"/>
      <c r="L217" s="127"/>
      <c r="M217" s="127"/>
      <c r="N217" s="127"/>
      <c r="O217" s="127"/>
      <c r="P217" s="127"/>
      <c r="Q217" s="127"/>
      <c r="R217" s="127"/>
      <c r="S217" s="128"/>
      <c r="T217" s="52">
        <v>0</v>
      </c>
      <c r="U217" s="390">
        <f t="shared" si="29"/>
        <v>0</v>
      </c>
      <c r="V217" s="391"/>
      <c r="W217" s="390">
        <f t="shared" si="30"/>
        <v>0</v>
      </c>
      <c r="X217" s="391"/>
    </row>
    <row r="218" spans="2:24" x14ac:dyDescent="0.3">
      <c r="B218" s="437"/>
      <c r="C218" s="438" t="s">
        <v>18</v>
      </c>
      <c r="D218" s="439"/>
      <c r="E218" s="439"/>
      <c r="F218" s="439"/>
      <c r="G218" s="439"/>
      <c r="H218" s="440"/>
      <c r="I218" s="129"/>
      <c r="J218" s="130"/>
      <c r="K218" s="131"/>
      <c r="L218" s="131"/>
      <c r="M218" s="131"/>
      <c r="N218" s="131"/>
      <c r="O218" s="131"/>
      <c r="P218" s="131"/>
      <c r="Q218" s="131"/>
      <c r="R218" s="131"/>
      <c r="S218" s="132">
        <f t="shared" ref="S218:T218" si="31">SUM(S219:S220)</f>
        <v>6</v>
      </c>
      <c r="T218" s="132">
        <f t="shared" si="31"/>
        <v>1</v>
      </c>
      <c r="U218" s="434">
        <f t="shared" si="29"/>
        <v>3.5</v>
      </c>
      <c r="V218" s="435"/>
      <c r="W218" s="434">
        <f t="shared" si="30"/>
        <v>7</v>
      </c>
      <c r="X218" s="435"/>
    </row>
    <row r="219" spans="2:24" x14ac:dyDescent="0.3">
      <c r="B219" s="437"/>
      <c r="C219" s="300" t="s">
        <v>122</v>
      </c>
      <c r="D219" s="301"/>
      <c r="E219" s="301"/>
      <c r="F219" s="301"/>
      <c r="G219" s="301"/>
      <c r="H219" s="302"/>
      <c r="I219" s="133"/>
      <c r="J219" s="134"/>
      <c r="K219" s="135"/>
      <c r="L219" s="135"/>
      <c r="M219" s="135"/>
      <c r="N219" s="135"/>
      <c r="O219" s="135"/>
      <c r="P219" s="135"/>
      <c r="Q219" s="135"/>
      <c r="R219" s="135"/>
      <c r="S219" s="136">
        <v>6</v>
      </c>
      <c r="T219" s="136">
        <v>1</v>
      </c>
      <c r="U219" s="309">
        <f t="shared" si="29"/>
        <v>3.5</v>
      </c>
      <c r="V219" s="310"/>
      <c r="W219" s="309">
        <f t="shared" si="30"/>
        <v>7</v>
      </c>
      <c r="X219" s="310"/>
    </row>
    <row r="220" spans="2:24" x14ac:dyDescent="0.3">
      <c r="B220" s="437"/>
      <c r="C220" s="363" t="s">
        <v>123</v>
      </c>
      <c r="D220" s="364"/>
      <c r="E220" s="364"/>
      <c r="F220" s="364"/>
      <c r="G220" s="364"/>
      <c r="H220" s="365"/>
      <c r="I220" s="137"/>
      <c r="J220" s="138"/>
      <c r="K220" s="139"/>
      <c r="L220" s="139"/>
      <c r="M220" s="139"/>
      <c r="N220" s="139"/>
      <c r="O220" s="139"/>
      <c r="P220" s="139"/>
      <c r="Q220" s="139"/>
      <c r="R220" s="139"/>
      <c r="S220" s="140">
        <v>0</v>
      </c>
      <c r="T220" s="140">
        <v>0</v>
      </c>
      <c r="U220" s="309">
        <f t="shared" si="29"/>
        <v>0</v>
      </c>
      <c r="V220" s="310"/>
      <c r="W220" s="309">
        <f t="shared" si="30"/>
        <v>0</v>
      </c>
      <c r="X220" s="310"/>
    </row>
    <row r="221" spans="2:24" x14ac:dyDescent="0.3">
      <c r="B221" s="437"/>
      <c r="C221" s="384" t="s">
        <v>19</v>
      </c>
      <c r="D221" s="385"/>
      <c r="E221" s="385"/>
      <c r="F221" s="385"/>
      <c r="G221" s="385"/>
      <c r="H221" s="386"/>
      <c r="I221" s="49"/>
      <c r="J221" s="142"/>
      <c r="K221" s="51"/>
      <c r="L221" s="51"/>
      <c r="M221" s="51"/>
      <c r="N221" s="51"/>
      <c r="O221" s="51"/>
      <c r="P221" s="51"/>
      <c r="Q221" s="51"/>
      <c r="R221" s="51"/>
      <c r="S221" s="52">
        <f t="shared" ref="S221:T221" si="32">SUM(S222+S261)</f>
        <v>1</v>
      </c>
      <c r="T221" s="52">
        <f t="shared" si="32"/>
        <v>0</v>
      </c>
      <c r="U221" s="309">
        <f t="shared" si="29"/>
        <v>0.5</v>
      </c>
      <c r="V221" s="310"/>
      <c r="W221" s="309">
        <f t="shared" ref="W221:W281" si="33">SUM(I221:T221)</f>
        <v>1</v>
      </c>
      <c r="X221" s="310"/>
    </row>
    <row r="222" spans="2:24" x14ac:dyDescent="0.3">
      <c r="B222" s="437"/>
      <c r="C222" s="300" t="s">
        <v>123</v>
      </c>
      <c r="D222" s="301"/>
      <c r="E222" s="301"/>
      <c r="F222" s="301"/>
      <c r="G222" s="301"/>
      <c r="H222" s="302"/>
      <c r="I222" s="49"/>
      <c r="J222" s="142"/>
      <c r="K222" s="51"/>
      <c r="L222" s="51"/>
      <c r="M222" s="51"/>
      <c r="N222" s="51"/>
      <c r="O222" s="51"/>
      <c r="P222" s="51"/>
      <c r="Q222" s="51"/>
      <c r="R222" s="51"/>
      <c r="S222" s="52">
        <f t="shared" ref="S222" si="34">SUM(S223+S229+S233+S235+S243+S245+S248+S253+S257+S259)</f>
        <v>0</v>
      </c>
      <c r="T222" s="52">
        <f t="shared" ref="T222" si="35">SUM(T223+T229+T233+T235+T243+T245+T248+T253+T257+T259)</f>
        <v>0</v>
      </c>
      <c r="U222" s="309">
        <f t="shared" si="29"/>
        <v>0</v>
      </c>
      <c r="V222" s="310"/>
      <c r="W222" s="309">
        <f t="shared" si="33"/>
        <v>0</v>
      </c>
      <c r="X222" s="310"/>
    </row>
    <row r="223" spans="2:24" x14ac:dyDescent="0.3">
      <c r="B223" s="437"/>
      <c r="C223" s="300" t="s">
        <v>129</v>
      </c>
      <c r="D223" s="301"/>
      <c r="E223" s="301"/>
      <c r="F223" s="301"/>
      <c r="G223" s="301"/>
      <c r="H223" s="302"/>
      <c r="I223" s="49"/>
      <c r="J223" s="142"/>
      <c r="K223" s="51"/>
      <c r="L223" s="51"/>
      <c r="M223" s="51"/>
      <c r="N223" s="51"/>
      <c r="O223" s="51"/>
      <c r="P223" s="51"/>
      <c r="Q223" s="51"/>
      <c r="R223" s="51"/>
      <c r="S223" s="52">
        <f t="shared" ref="S223:T223" si="36">SUM(S224:S228)</f>
        <v>0</v>
      </c>
      <c r="T223" s="52">
        <f t="shared" si="36"/>
        <v>0</v>
      </c>
      <c r="U223" s="309">
        <f t="shared" si="29"/>
        <v>0</v>
      </c>
      <c r="V223" s="310"/>
      <c r="W223" s="309">
        <f t="shared" si="33"/>
        <v>0</v>
      </c>
      <c r="X223" s="310"/>
    </row>
    <row r="224" spans="2:24" x14ac:dyDescent="0.3">
      <c r="B224" s="437"/>
      <c r="C224" s="321" t="s">
        <v>124</v>
      </c>
      <c r="D224" s="322"/>
      <c r="E224" s="322"/>
      <c r="F224" s="322"/>
      <c r="G224" s="322"/>
      <c r="H224" s="323"/>
      <c r="I224" s="49"/>
      <c r="J224" s="142"/>
      <c r="K224" s="51"/>
      <c r="L224" s="51"/>
      <c r="M224" s="51"/>
      <c r="N224" s="51"/>
      <c r="O224" s="51"/>
      <c r="P224" s="51"/>
      <c r="Q224" s="51"/>
      <c r="R224" s="51"/>
      <c r="S224" s="52"/>
      <c r="T224" s="52">
        <v>0</v>
      </c>
      <c r="U224" s="309">
        <f t="shared" si="29"/>
        <v>0</v>
      </c>
      <c r="V224" s="310"/>
      <c r="W224" s="309">
        <f t="shared" si="33"/>
        <v>0</v>
      </c>
      <c r="X224" s="310"/>
    </row>
    <row r="225" spans="2:24" x14ac:dyDescent="0.3">
      <c r="B225" s="437"/>
      <c r="C225" s="321" t="s">
        <v>125</v>
      </c>
      <c r="D225" s="322"/>
      <c r="E225" s="322"/>
      <c r="F225" s="322"/>
      <c r="G225" s="322"/>
      <c r="H225" s="323"/>
      <c r="I225" s="49"/>
      <c r="J225" s="142"/>
      <c r="K225" s="51"/>
      <c r="L225" s="51"/>
      <c r="M225" s="51"/>
      <c r="N225" s="51"/>
      <c r="O225" s="51"/>
      <c r="P225" s="51"/>
      <c r="Q225" s="51"/>
      <c r="R225" s="51"/>
      <c r="S225" s="52"/>
      <c r="T225" s="52">
        <v>0</v>
      </c>
      <c r="U225" s="309">
        <f t="shared" si="29"/>
        <v>0</v>
      </c>
      <c r="V225" s="310"/>
      <c r="W225" s="309">
        <f t="shared" si="33"/>
        <v>0</v>
      </c>
      <c r="X225" s="310"/>
    </row>
    <row r="226" spans="2:24" x14ac:dyDescent="0.3">
      <c r="B226" s="437"/>
      <c r="C226" s="321" t="s">
        <v>94</v>
      </c>
      <c r="D226" s="322"/>
      <c r="E226" s="322"/>
      <c r="F226" s="322"/>
      <c r="G226" s="322"/>
      <c r="H226" s="323"/>
      <c r="I226" s="49"/>
      <c r="J226" s="142"/>
      <c r="K226" s="51"/>
      <c r="L226" s="51"/>
      <c r="M226" s="51"/>
      <c r="N226" s="51"/>
      <c r="O226" s="51"/>
      <c r="P226" s="51"/>
      <c r="Q226" s="51"/>
      <c r="R226" s="51"/>
      <c r="S226" s="52"/>
      <c r="T226" s="52">
        <v>0</v>
      </c>
      <c r="U226" s="309">
        <f t="shared" si="29"/>
        <v>0</v>
      </c>
      <c r="V226" s="310"/>
      <c r="W226" s="309">
        <f t="shared" si="33"/>
        <v>0</v>
      </c>
      <c r="X226" s="310"/>
    </row>
    <row r="227" spans="2:24" x14ac:dyDescent="0.3">
      <c r="B227" s="437"/>
      <c r="C227" s="321" t="s">
        <v>127</v>
      </c>
      <c r="D227" s="322"/>
      <c r="E227" s="322"/>
      <c r="F227" s="322"/>
      <c r="G227" s="322"/>
      <c r="H227" s="323"/>
      <c r="I227" s="49"/>
      <c r="J227" s="142"/>
      <c r="K227" s="51"/>
      <c r="L227" s="51"/>
      <c r="M227" s="51"/>
      <c r="N227" s="51"/>
      <c r="O227" s="51"/>
      <c r="P227" s="51"/>
      <c r="Q227" s="51"/>
      <c r="R227" s="51"/>
      <c r="S227" s="52"/>
      <c r="T227" s="52">
        <v>0</v>
      </c>
      <c r="U227" s="309">
        <f t="shared" si="29"/>
        <v>0</v>
      </c>
      <c r="V227" s="310"/>
      <c r="W227" s="309">
        <f t="shared" si="33"/>
        <v>0</v>
      </c>
      <c r="X227" s="310"/>
    </row>
    <row r="228" spans="2:24" x14ac:dyDescent="0.3">
      <c r="B228" s="437"/>
      <c r="C228" s="321" t="s">
        <v>128</v>
      </c>
      <c r="D228" s="322"/>
      <c r="E228" s="322"/>
      <c r="F228" s="322"/>
      <c r="G228" s="322"/>
      <c r="H228" s="323"/>
      <c r="I228" s="49"/>
      <c r="J228" s="142"/>
      <c r="K228" s="51"/>
      <c r="L228" s="51"/>
      <c r="M228" s="51"/>
      <c r="N228" s="51"/>
      <c r="O228" s="51"/>
      <c r="P228" s="51"/>
      <c r="Q228" s="51"/>
      <c r="R228" s="51"/>
      <c r="S228" s="52"/>
      <c r="T228" s="52">
        <v>0</v>
      </c>
      <c r="U228" s="309">
        <f t="shared" si="29"/>
        <v>0</v>
      </c>
      <c r="V228" s="310"/>
      <c r="W228" s="309">
        <f t="shared" si="33"/>
        <v>0</v>
      </c>
      <c r="X228" s="310"/>
    </row>
    <row r="229" spans="2:24" x14ac:dyDescent="0.3">
      <c r="B229" s="437"/>
      <c r="C229" s="300" t="s">
        <v>130</v>
      </c>
      <c r="D229" s="301"/>
      <c r="E229" s="301"/>
      <c r="F229" s="301"/>
      <c r="G229" s="301"/>
      <c r="H229" s="302"/>
      <c r="I229" s="49"/>
      <c r="J229" s="142"/>
      <c r="K229" s="51"/>
      <c r="L229" s="51"/>
      <c r="M229" s="51"/>
      <c r="N229" s="51"/>
      <c r="O229" s="51"/>
      <c r="P229" s="51"/>
      <c r="Q229" s="51"/>
      <c r="R229" s="51"/>
      <c r="S229" s="52">
        <f t="shared" ref="S229:T229" si="37">SUM(S230:S232)</f>
        <v>0</v>
      </c>
      <c r="T229" s="52">
        <f t="shared" si="37"/>
        <v>0</v>
      </c>
      <c r="U229" s="309">
        <f t="shared" si="29"/>
        <v>0</v>
      </c>
      <c r="V229" s="310"/>
      <c r="W229" s="309">
        <f t="shared" si="33"/>
        <v>0</v>
      </c>
      <c r="X229" s="310"/>
    </row>
    <row r="230" spans="2:24" x14ac:dyDescent="0.3">
      <c r="B230" s="437"/>
      <c r="C230" s="321" t="s">
        <v>132</v>
      </c>
      <c r="D230" s="322"/>
      <c r="E230" s="322"/>
      <c r="F230" s="322"/>
      <c r="G230" s="322"/>
      <c r="H230" s="323"/>
      <c r="I230" s="49"/>
      <c r="J230" s="142"/>
      <c r="K230" s="51"/>
      <c r="L230" s="51"/>
      <c r="M230" s="51"/>
      <c r="N230" s="51"/>
      <c r="O230" s="51"/>
      <c r="P230" s="51"/>
      <c r="Q230" s="51"/>
      <c r="R230" s="51"/>
      <c r="S230" s="52"/>
      <c r="T230" s="52">
        <v>0</v>
      </c>
      <c r="U230" s="309">
        <f t="shared" si="29"/>
        <v>0</v>
      </c>
      <c r="V230" s="310"/>
      <c r="W230" s="309">
        <f t="shared" si="33"/>
        <v>0</v>
      </c>
      <c r="X230" s="310"/>
    </row>
    <row r="231" spans="2:24" x14ac:dyDescent="0.3">
      <c r="B231" s="437"/>
      <c r="C231" s="321" t="s">
        <v>131</v>
      </c>
      <c r="D231" s="322"/>
      <c r="E231" s="322"/>
      <c r="F231" s="322"/>
      <c r="G231" s="322"/>
      <c r="H231" s="323"/>
      <c r="I231" s="49"/>
      <c r="J231" s="142"/>
      <c r="K231" s="51"/>
      <c r="L231" s="51"/>
      <c r="M231" s="51"/>
      <c r="N231" s="51"/>
      <c r="O231" s="51"/>
      <c r="P231" s="51"/>
      <c r="Q231" s="51"/>
      <c r="R231" s="51"/>
      <c r="S231" s="52"/>
      <c r="T231" s="52">
        <v>0</v>
      </c>
      <c r="U231" s="309">
        <f t="shared" si="29"/>
        <v>0</v>
      </c>
      <c r="V231" s="310"/>
      <c r="W231" s="309">
        <f t="shared" si="33"/>
        <v>0</v>
      </c>
      <c r="X231" s="310"/>
    </row>
    <row r="232" spans="2:24" x14ac:dyDescent="0.3">
      <c r="B232" s="437"/>
      <c r="C232" s="321" t="s">
        <v>133</v>
      </c>
      <c r="D232" s="322"/>
      <c r="E232" s="322"/>
      <c r="F232" s="322"/>
      <c r="G232" s="322"/>
      <c r="H232" s="323"/>
      <c r="I232" s="49"/>
      <c r="J232" s="142"/>
      <c r="K232" s="51"/>
      <c r="L232" s="51"/>
      <c r="M232" s="51"/>
      <c r="N232" s="51"/>
      <c r="O232" s="51"/>
      <c r="P232" s="51"/>
      <c r="Q232" s="51"/>
      <c r="R232" s="51"/>
      <c r="S232" s="52"/>
      <c r="T232" s="52">
        <v>0</v>
      </c>
      <c r="U232" s="309">
        <f t="shared" si="29"/>
        <v>0</v>
      </c>
      <c r="V232" s="310"/>
      <c r="W232" s="309">
        <f t="shared" si="33"/>
        <v>0</v>
      </c>
      <c r="X232" s="310"/>
    </row>
    <row r="233" spans="2:24" x14ac:dyDescent="0.3">
      <c r="B233" s="437"/>
      <c r="C233" s="300" t="s">
        <v>135</v>
      </c>
      <c r="D233" s="301"/>
      <c r="E233" s="301"/>
      <c r="F233" s="301"/>
      <c r="G233" s="301"/>
      <c r="H233" s="302"/>
      <c r="I233" s="49"/>
      <c r="J233" s="142"/>
      <c r="K233" s="51"/>
      <c r="L233" s="51"/>
      <c r="M233" s="51"/>
      <c r="N233" s="51"/>
      <c r="O233" s="51"/>
      <c r="P233" s="51"/>
      <c r="Q233" s="51"/>
      <c r="R233" s="51"/>
      <c r="S233" s="52">
        <f t="shared" ref="S233:T233" si="38">SUM(S234)</f>
        <v>0</v>
      </c>
      <c r="T233" s="52">
        <f t="shared" si="38"/>
        <v>0</v>
      </c>
      <c r="U233" s="309">
        <f t="shared" si="29"/>
        <v>0</v>
      </c>
      <c r="V233" s="310"/>
      <c r="W233" s="309">
        <f t="shared" si="33"/>
        <v>0</v>
      </c>
      <c r="X233" s="310"/>
    </row>
    <row r="234" spans="2:24" x14ac:dyDescent="0.3">
      <c r="B234" s="437"/>
      <c r="C234" s="321" t="s">
        <v>134</v>
      </c>
      <c r="D234" s="322"/>
      <c r="E234" s="322"/>
      <c r="F234" s="322"/>
      <c r="G234" s="322"/>
      <c r="H234" s="323"/>
      <c r="I234" s="49"/>
      <c r="J234" s="142"/>
      <c r="K234" s="51"/>
      <c r="L234" s="51"/>
      <c r="M234" s="51"/>
      <c r="N234" s="51"/>
      <c r="O234" s="51"/>
      <c r="P234" s="51"/>
      <c r="Q234" s="51"/>
      <c r="R234" s="51"/>
      <c r="S234" s="52"/>
      <c r="T234" s="52">
        <v>0</v>
      </c>
      <c r="U234" s="309">
        <f t="shared" si="29"/>
        <v>0</v>
      </c>
      <c r="V234" s="310"/>
      <c r="W234" s="309">
        <f t="shared" si="33"/>
        <v>0</v>
      </c>
      <c r="X234" s="310"/>
    </row>
    <row r="235" spans="2:24" x14ac:dyDescent="0.3">
      <c r="B235" s="437"/>
      <c r="C235" s="300" t="s">
        <v>136</v>
      </c>
      <c r="D235" s="301"/>
      <c r="E235" s="301"/>
      <c r="F235" s="301"/>
      <c r="G235" s="301"/>
      <c r="H235" s="302"/>
      <c r="I235" s="49"/>
      <c r="J235" s="142"/>
      <c r="K235" s="51"/>
      <c r="L235" s="51"/>
      <c r="M235" s="51"/>
      <c r="N235" s="51"/>
      <c r="O235" s="51"/>
      <c r="P235" s="51"/>
      <c r="Q235" s="51"/>
      <c r="R235" s="51"/>
      <c r="S235" s="52">
        <f t="shared" ref="S235:T235" si="39">SUM(S236:S242)</f>
        <v>0</v>
      </c>
      <c r="T235" s="52">
        <f t="shared" si="39"/>
        <v>0</v>
      </c>
      <c r="U235" s="309">
        <f t="shared" si="29"/>
        <v>0</v>
      </c>
      <c r="V235" s="310"/>
      <c r="W235" s="309">
        <f t="shared" si="33"/>
        <v>0</v>
      </c>
      <c r="X235" s="310"/>
    </row>
    <row r="236" spans="2:24" x14ac:dyDescent="0.3">
      <c r="B236" s="437"/>
      <c r="C236" s="321" t="s">
        <v>137</v>
      </c>
      <c r="D236" s="322"/>
      <c r="E236" s="322"/>
      <c r="F236" s="322"/>
      <c r="G236" s="322"/>
      <c r="H236" s="323"/>
      <c r="I236" s="49"/>
      <c r="J236" s="142"/>
      <c r="K236" s="51"/>
      <c r="L236" s="51"/>
      <c r="M236" s="51"/>
      <c r="N236" s="51"/>
      <c r="O236" s="51"/>
      <c r="P236" s="51"/>
      <c r="Q236" s="51"/>
      <c r="R236" s="51"/>
      <c r="S236" s="52"/>
      <c r="T236" s="52">
        <v>0</v>
      </c>
      <c r="U236" s="309">
        <f t="shared" si="29"/>
        <v>0</v>
      </c>
      <c r="V236" s="310"/>
      <c r="W236" s="309">
        <f t="shared" si="33"/>
        <v>0</v>
      </c>
      <c r="X236" s="310"/>
    </row>
    <row r="237" spans="2:24" x14ac:dyDescent="0.3">
      <c r="B237" s="437"/>
      <c r="C237" s="321" t="s">
        <v>93</v>
      </c>
      <c r="D237" s="322"/>
      <c r="E237" s="322"/>
      <c r="F237" s="322"/>
      <c r="G237" s="322"/>
      <c r="H237" s="323"/>
      <c r="I237" s="49"/>
      <c r="J237" s="142"/>
      <c r="K237" s="51"/>
      <c r="L237" s="51"/>
      <c r="M237" s="51"/>
      <c r="N237" s="51"/>
      <c r="O237" s="51"/>
      <c r="P237" s="51"/>
      <c r="Q237" s="51"/>
      <c r="R237" s="51"/>
      <c r="S237" s="52"/>
      <c r="T237" s="52">
        <v>0</v>
      </c>
      <c r="U237" s="309">
        <f t="shared" si="29"/>
        <v>0</v>
      </c>
      <c r="V237" s="310"/>
      <c r="W237" s="309">
        <f t="shared" si="33"/>
        <v>0</v>
      </c>
      <c r="X237" s="310"/>
    </row>
    <row r="238" spans="2:24" x14ac:dyDescent="0.3">
      <c r="B238" s="437"/>
      <c r="C238" s="321" t="s">
        <v>139</v>
      </c>
      <c r="D238" s="322"/>
      <c r="E238" s="322"/>
      <c r="F238" s="322"/>
      <c r="G238" s="322"/>
      <c r="H238" s="323"/>
      <c r="I238" s="49"/>
      <c r="J238" s="142"/>
      <c r="K238" s="51"/>
      <c r="L238" s="51"/>
      <c r="M238" s="51"/>
      <c r="N238" s="51"/>
      <c r="O238" s="51"/>
      <c r="P238" s="51"/>
      <c r="Q238" s="51"/>
      <c r="R238" s="51"/>
      <c r="S238" s="52"/>
      <c r="T238" s="52">
        <v>0</v>
      </c>
      <c r="U238" s="309">
        <f t="shared" si="29"/>
        <v>0</v>
      </c>
      <c r="V238" s="310"/>
      <c r="W238" s="309">
        <f t="shared" si="33"/>
        <v>0</v>
      </c>
      <c r="X238" s="310"/>
    </row>
    <row r="239" spans="2:24" x14ac:dyDescent="0.3">
      <c r="B239" s="437"/>
      <c r="C239" s="321" t="s">
        <v>124</v>
      </c>
      <c r="D239" s="322"/>
      <c r="E239" s="322"/>
      <c r="F239" s="322"/>
      <c r="G239" s="322"/>
      <c r="H239" s="323"/>
      <c r="I239" s="49"/>
      <c r="J239" s="142"/>
      <c r="K239" s="51"/>
      <c r="L239" s="51"/>
      <c r="M239" s="51"/>
      <c r="N239" s="51"/>
      <c r="O239" s="51"/>
      <c r="P239" s="51"/>
      <c r="Q239" s="51"/>
      <c r="R239" s="51"/>
      <c r="S239" s="52"/>
      <c r="T239" s="52">
        <v>0</v>
      </c>
      <c r="U239" s="309">
        <f t="shared" si="29"/>
        <v>0</v>
      </c>
      <c r="V239" s="310"/>
      <c r="W239" s="309">
        <f t="shared" si="33"/>
        <v>0</v>
      </c>
      <c r="X239" s="310"/>
    </row>
    <row r="240" spans="2:24" x14ac:dyDescent="0.3">
      <c r="B240" s="437"/>
      <c r="C240" s="321" t="s">
        <v>140</v>
      </c>
      <c r="D240" s="322"/>
      <c r="E240" s="322"/>
      <c r="F240" s="322"/>
      <c r="G240" s="322"/>
      <c r="H240" s="323"/>
      <c r="I240" s="49"/>
      <c r="J240" s="142"/>
      <c r="K240" s="51"/>
      <c r="L240" s="51"/>
      <c r="M240" s="51"/>
      <c r="N240" s="51"/>
      <c r="O240" s="51"/>
      <c r="P240" s="51"/>
      <c r="Q240" s="51"/>
      <c r="R240" s="51"/>
      <c r="S240" s="52"/>
      <c r="T240" s="52">
        <v>0</v>
      </c>
      <c r="U240" s="309">
        <f t="shared" si="29"/>
        <v>0</v>
      </c>
      <c r="V240" s="310"/>
      <c r="W240" s="309">
        <f t="shared" si="33"/>
        <v>0</v>
      </c>
      <c r="X240" s="310"/>
    </row>
    <row r="241" spans="2:24" x14ac:dyDescent="0.3">
      <c r="B241" s="437"/>
      <c r="C241" s="321" t="s">
        <v>127</v>
      </c>
      <c r="D241" s="322"/>
      <c r="E241" s="322"/>
      <c r="F241" s="322"/>
      <c r="G241" s="322"/>
      <c r="H241" s="323"/>
      <c r="I241" s="49"/>
      <c r="J241" s="142"/>
      <c r="K241" s="51"/>
      <c r="L241" s="51"/>
      <c r="M241" s="51"/>
      <c r="N241" s="51"/>
      <c r="O241" s="51"/>
      <c r="P241" s="51"/>
      <c r="Q241" s="51"/>
      <c r="R241" s="51"/>
      <c r="S241" s="52"/>
      <c r="T241" s="52">
        <v>0</v>
      </c>
      <c r="U241" s="309">
        <f t="shared" si="29"/>
        <v>0</v>
      </c>
      <c r="V241" s="310"/>
      <c r="W241" s="309">
        <f t="shared" si="33"/>
        <v>0</v>
      </c>
      <c r="X241" s="310"/>
    </row>
    <row r="242" spans="2:24" x14ac:dyDescent="0.3">
      <c r="B242" s="437"/>
      <c r="C242" s="321" t="s">
        <v>81</v>
      </c>
      <c r="D242" s="322"/>
      <c r="E242" s="322"/>
      <c r="F242" s="322"/>
      <c r="G242" s="322"/>
      <c r="H242" s="323"/>
      <c r="I242" s="49"/>
      <c r="J242" s="142"/>
      <c r="K242" s="51"/>
      <c r="L242" s="51"/>
      <c r="M242" s="51"/>
      <c r="N242" s="51"/>
      <c r="O242" s="51"/>
      <c r="P242" s="51"/>
      <c r="Q242" s="51"/>
      <c r="R242" s="51"/>
      <c r="S242" s="52"/>
      <c r="T242" s="52">
        <v>0</v>
      </c>
      <c r="U242" s="309">
        <f t="shared" si="29"/>
        <v>0</v>
      </c>
      <c r="V242" s="310"/>
      <c r="W242" s="309">
        <f t="shared" si="33"/>
        <v>0</v>
      </c>
      <c r="X242" s="310"/>
    </row>
    <row r="243" spans="2:24" x14ac:dyDescent="0.3">
      <c r="B243" s="437"/>
      <c r="C243" s="300" t="s">
        <v>141</v>
      </c>
      <c r="D243" s="301"/>
      <c r="E243" s="301"/>
      <c r="F243" s="301"/>
      <c r="G243" s="301"/>
      <c r="H243" s="302"/>
      <c r="I243" s="49"/>
      <c r="J243" s="142"/>
      <c r="K243" s="51"/>
      <c r="L243" s="51"/>
      <c r="M243" s="51"/>
      <c r="N243" s="51"/>
      <c r="O243" s="51"/>
      <c r="P243" s="51"/>
      <c r="Q243" s="51"/>
      <c r="R243" s="51"/>
      <c r="S243" s="52">
        <f t="shared" ref="S243:T243" si="40">SUM(S244)</f>
        <v>0</v>
      </c>
      <c r="T243" s="52">
        <f t="shared" si="40"/>
        <v>0</v>
      </c>
      <c r="U243" s="309">
        <f t="shared" si="29"/>
        <v>0</v>
      </c>
      <c r="V243" s="310"/>
      <c r="W243" s="309">
        <f t="shared" si="33"/>
        <v>0</v>
      </c>
      <c r="X243" s="310"/>
    </row>
    <row r="244" spans="2:24" x14ac:dyDescent="0.3">
      <c r="B244" s="437"/>
      <c r="C244" s="321" t="s">
        <v>142</v>
      </c>
      <c r="D244" s="322"/>
      <c r="E244" s="322"/>
      <c r="F244" s="322"/>
      <c r="G244" s="322"/>
      <c r="H244" s="323"/>
      <c r="I244" s="49"/>
      <c r="J244" s="142"/>
      <c r="K244" s="51"/>
      <c r="L244" s="51"/>
      <c r="M244" s="51"/>
      <c r="N244" s="51"/>
      <c r="O244" s="51"/>
      <c r="P244" s="51"/>
      <c r="Q244" s="51"/>
      <c r="R244" s="51"/>
      <c r="S244" s="52"/>
      <c r="T244" s="52">
        <v>0</v>
      </c>
      <c r="U244" s="309">
        <f t="shared" si="29"/>
        <v>0</v>
      </c>
      <c r="V244" s="310"/>
      <c r="W244" s="309">
        <f t="shared" si="33"/>
        <v>0</v>
      </c>
      <c r="X244" s="310"/>
    </row>
    <row r="245" spans="2:24" x14ac:dyDescent="0.3">
      <c r="B245" s="437"/>
      <c r="C245" s="300" t="s">
        <v>143</v>
      </c>
      <c r="D245" s="301"/>
      <c r="E245" s="301"/>
      <c r="F245" s="301"/>
      <c r="G245" s="301"/>
      <c r="H245" s="302"/>
      <c r="I245" s="49"/>
      <c r="J245" s="142"/>
      <c r="K245" s="51"/>
      <c r="L245" s="51"/>
      <c r="M245" s="51"/>
      <c r="N245" s="51"/>
      <c r="O245" s="51"/>
      <c r="P245" s="51"/>
      <c r="Q245" s="51"/>
      <c r="R245" s="51"/>
      <c r="S245" s="52">
        <f t="shared" ref="S245:T245" si="41">SUM(S246:S247)</f>
        <v>0</v>
      </c>
      <c r="T245" s="52">
        <f t="shared" si="41"/>
        <v>0</v>
      </c>
      <c r="U245" s="309">
        <f t="shared" si="29"/>
        <v>0</v>
      </c>
      <c r="V245" s="310"/>
      <c r="W245" s="309">
        <f t="shared" si="33"/>
        <v>0</v>
      </c>
      <c r="X245" s="310"/>
    </row>
    <row r="246" spans="2:24" x14ac:dyDescent="0.3">
      <c r="B246" s="437"/>
      <c r="C246" s="321" t="s">
        <v>139</v>
      </c>
      <c r="D246" s="322"/>
      <c r="E246" s="322"/>
      <c r="F246" s="322"/>
      <c r="G246" s="322"/>
      <c r="H246" s="323"/>
      <c r="I246" s="49"/>
      <c r="J246" s="142"/>
      <c r="K246" s="51"/>
      <c r="L246" s="51"/>
      <c r="M246" s="51"/>
      <c r="N246" s="51"/>
      <c r="O246" s="51"/>
      <c r="P246" s="51"/>
      <c r="Q246" s="51"/>
      <c r="R246" s="51"/>
      <c r="S246" s="52"/>
      <c r="T246" s="52">
        <v>0</v>
      </c>
      <c r="U246" s="309">
        <f t="shared" si="29"/>
        <v>0</v>
      </c>
      <c r="V246" s="310"/>
      <c r="W246" s="309">
        <f t="shared" si="33"/>
        <v>0</v>
      </c>
      <c r="X246" s="310"/>
    </row>
    <row r="247" spans="2:24" x14ac:dyDescent="0.3">
      <c r="B247" s="437"/>
      <c r="C247" s="321" t="s">
        <v>144</v>
      </c>
      <c r="D247" s="322"/>
      <c r="E247" s="322"/>
      <c r="F247" s="322"/>
      <c r="G247" s="322"/>
      <c r="H247" s="323"/>
      <c r="I247" s="49"/>
      <c r="J247" s="142"/>
      <c r="K247" s="51"/>
      <c r="L247" s="51"/>
      <c r="M247" s="51"/>
      <c r="N247" s="51"/>
      <c r="O247" s="51"/>
      <c r="P247" s="51"/>
      <c r="Q247" s="51"/>
      <c r="R247" s="51"/>
      <c r="S247" s="52"/>
      <c r="T247" s="52">
        <v>0</v>
      </c>
      <c r="U247" s="309">
        <f t="shared" si="29"/>
        <v>0</v>
      </c>
      <c r="V247" s="310"/>
      <c r="W247" s="309">
        <f t="shared" si="33"/>
        <v>0</v>
      </c>
      <c r="X247" s="310"/>
    </row>
    <row r="248" spans="2:24" x14ac:dyDescent="0.3">
      <c r="B248" s="437"/>
      <c r="C248" s="300" t="s">
        <v>145</v>
      </c>
      <c r="D248" s="301"/>
      <c r="E248" s="301"/>
      <c r="F248" s="301"/>
      <c r="G248" s="301"/>
      <c r="H248" s="302"/>
      <c r="I248" s="49"/>
      <c r="J248" s="142"/>
      <c r="K248" s="51"/>
      <c r="L248" s="51"/>
      <c r="M248" s="51"/>
      <c r="N248" s="51"/>
      <c r="O248" s="51"/>
      <c r="P248" s="51"/>
      <c r="Q248" s="51"/>
      <c r="R248" s="51"/>
      <c r="S248" s="52">
        <f t="shared" ref="S248:T248" si="42">SUM(S249:S252)</f>
        <v>0</v>
      </c>
      <c r="T248" s="52">
        <f t="shared" si="42"/>
        <v>0</v>
      </c>
      <c r="U248" s="309">
        <f t="shared" si="29"/>
        <v>0</v>
      </c>
      <c r="V248" s="310"/>
      <c r="W248" s="309">
        <f t="shared" si="33"/>
        <v>0</v>
      </c>
      <c r="X248" s="310"/>
    </row>
    <row r="249" spans="2:24" x14ac:dyDescent="0.3">
      <c r="B249" s="437"/>
      <c r="C249" s="321" t="s">
        <v>146</v>
      </c>
      <c r="D249" s="322"/>
      <c r="E249" s="322"/>
      <c r="F249" s="322"/>
      <c r="G249" s="322"/>
      <c r="H249" s="323"/>
      <c r="I249" s="49"/>
      <c r="J249" s="142"/>
      <c r="K249" s="51"/>
      <c r="L249" s="51"/>
      <c r="M249" s="51"/>
      <c r="N249" s="51"/>
      <c r="O249" s="51"/>
      <c r="P249" s="51"/>
      <c r="Q249" s="51"/>
      <c r="R249" s="51"/>
      <c r="S249" s="52"/>
      <c r="T249" s="52">
        <v>0</v>
      </c>
      <c r="U249" s="309">
        <f t="shared" si="29"/>
        <v>0</v>
      </c>
      <c r="V249" s="310"/>
      <c r="W249" s="309">
        <f t="shared" si="33"/>
        <v>0</v>
      </c>
      <c r="X249" s="310"/>
    </row>
    <row r="250" spans="2:24" x14ac:dyDescent="0.3">
      <c r="B250" s="437"/>
      <c r="C250" s="321" t="s">
        <v>147</v>
      </c>
      <c r="D250" s="322"/>
      <c r="E250" s="322"/>
      <c r="F250" s="322"/>
      <c r="G250" s="322"/>
      <c r="H250" s="323"/>
      <c r="I250" s="49"/>
      <c r="J250" s="142"/>
      <c r="K250" s="51"/>
      <c r="L250" s="51"/>
      <c r="M250" s="51"/>
      <c r="N250" s="51"/>
      <c r="O250" s="51"/>
      <c r="P250" s="51"/>
      <c r="Q250" s="51"/>
      <c r="R250" s="51"/>
      <c r="S250" s="52"/>
      <c r="T250" s="52">
        <v>0</v>
      </c>
      <c r="U250" s="309">
        <f t="shared" si="29"/>
        <v>0</v>
      </c>
      <c r="V250" s="310"/>
      <c r="W250" s="309">
        <f t="shared" si="33"/>
        <v>0</v>
      </c>
      <c r="X250" s="310"/>
    </row>
    <row r="251" spans="2:24" x14ac:dyDescent="0.3">
      <c r="B251" s="437"/>
      <c r="C251" s="321" t="s">
        <v>148</v>
      </c>
      <c r="D251" s="322"/>
      <c r="E251" s="322"/>
      <c r="F251" s="322"/>
      <c r="G251" s="322"/>
      <c r="H251" s="323"/>
      <c r="I251" s="49"/>
      <c r="J251" s="142"/>
      <c r="K251" s="51"/>
      <c r="L251" s="51"/>
      <c r="M251" s="51"/>
      <c r="N251" s="51"/>
      <c r="O251" s="51"/>
      <c r="P251" s="51"/>
      <c r="Q251" s="51"/>
      <c r="R251" s="51"/>
      <c r="S251" s="52"/>
      <c r="T251" s="52">
        <v>0</v>
      </c>
      <c r="U251" s="309">
        <f t="shared" si="29"/>
        <v>0</v>
      </c>
      <c r="V251" s="310"/>
      <c r="W251" s="309">
        <f t="shared" si="33"/>
        <v>0</v>
      </c>
      <c r="X251" s="310"/>
    </row>
    <row r="252" spans="2:24" x14ac:dyDescent="0.3">
      <c r="B252" s="437"/>
      <c r="C252" s="321" t="s">
        <v>149</v>
      </c>
      <c r="D252" s="322"/>
      <c r="E252" s="322"/>
      <c r="F252" s="322"/>
      <c r="G252" s="322"/>
      <c r="H252" s="323"/>
      <c r="I252" s="49"/>
      <c r="J252" s="142"/>
      <c r="K252" s="51"/>
      <c r="L252" s="51"/>
      <c r="M252" s="51"/>
      <c r="N252" s="51"/>
      <c r="O252" s="51"/>
      <c r="P252" s="51"/>
      <c r="Q252" s="51"/>
      <c r="R252" s="51"/>
      <c r="S252" s="52"/>
      <c r="T252" s="52">
        <v>0</v>
      </c>
      <c r="U252" s="309">
        <f t="shared" si="29"/>
        <v>0</v>
      </c>
      <c r="V252" s="310"/>
      <c r="W252" s="309">
        <f t="shared" si="33"/>
        <v>0</v>
      </c>
      <c r="X252" s="310"/>
    </row>
    <row r="253" spans="2:24" x14ac:dyDescent="0.3">
      <c r="B253" s="437"/>
      <c r="C253" s="300" t="s">
        <v>152</v>
      </c>
      <c r="D253" s="301"/>
      <c r="E253" s="301"/>
      <c r="F253" s="301"/>
      <c r="G253" s="301"/>
      <c r="H253" s="302"/>
      <c r="I253" s="49"/>
      <c r="J253" s="142"/>
      <c r="K253" s="51"/>
      <c r="L253" s="51"/>
      <c r="M253" s="51"/>
      <c r="N253" s="51"/>
      <c r="O253" s="51"/>
      <c r="P253" s="51"/>
      <c r="Q253" s="51"/>
      <c r="R253" s="51"/>
      <c r="S253" s="52">
        <f t="shared" ref="S253:T253" si="43">SUM(S254:S256)</f>
        <v>0</v>
      </c>
      <c r="T253" s="52">
        <f t="shared" si="43"/>
        <v>0</v>
      </c>
      <c r="U253" s="309">
        <f t="shared" si="29"/>
        <v>0</v>
      </c>
      <c r="V253" s="310"/>
      <c r="W253" s="309">
        <f t="shared" si="33"/>
        <v>0</v>
      </c>
      <c r="X253" s="310"/>
    </row>
    <row r="254" spans="2:24" x14ac:dyDescent="0.3">
      <c r="B254" s="437"/>
      <c r="C254" s="321" t="s">
        <v>137</v>
      </c>
      <c r="D254" s="322"/>
      <c r="E254" s="322"/>
      <c r="F254" s="322"/>
      <c r="G254" s="322"/>
      <c r="H254" s="323"/>
      <c r="I254" s="49"/>
      <c r="J254" s="142"/>
      <c r="K254" s="51"/>
      <c r="L254" s="51"/>
      <c r="M254" s="51"/>
      <c r="N254" s="51"/>
      <c r="O254" s="51"/>
      <c r="P254" s="51"/>
      <c r="Q254" s="51"/>
      <c r="R254" s="51"/>
      <c r="S254" s="52"/>
      <c r="T254" s="52">
        <v>0</v>
      </c>
      <c r="U254" s="309">
        <f t="shared" si="29"/>
        <v>0</v>
      </c>
      <c r="V254" s="310"/>
      <c r="W254" s="309">
        <f t="shared" si="33"/>
        <v>0</v>
      </c>
      <c r="X254" s="310"/>
    </row>
    <row r="255" spans="2:24" x14ac:dyDescent="0.3">
      <c r="B255" s="437"/>
      <c r="C255" s="321" t="s">
        <v>93</v>
      </c>
      <c r="D255" s="322"/>
      <c r="E255" s="322"/>
      <c r="F255" s="322"/>
      <c r="G255" s="322"/>
      <c r="H255" s="323"/>
      <c r="I255" s="49"/>
      <c r="J255" s="142"/>
      <c r="K255" s="51"/>
      <c r="L255" s="51"/>
      <c r="M255" s="51"/>
      <c r="N255" s="51"/>
      <c r="O255" s="51"/>
      <c r="P255" s="51"/>
      <c r="Q255" s="51"/>
      <c r="R255" s="51"/>
      <c r="S255" s="52"/>
      <c r="T255" s="52">
        <v>0</v>
      </c>
      <c r="U255" s="309">
        <f t="shared" si="29"/>
        <v>0</v>
      </c>
      <c r="V255" s="310"/>
      <c r="W255" s="309">
        <f t="shared" si="33"/>
        <v>0</v>
      </c>
      <c r="X255" s="310"/>
    </row>
    <row r="256" spans="2:24" x14ac:dyDescent="0.3">
      <c r="B256" s="437"/>
      <c r="C256" s="321" t="s">
        <v>124</v>
      </c>
      <c r="D256" s="322"/>
      <c r="E256" s="322"/>
      <c r="F256" s="322"/>
      <c r="G256" s="322"/>
      <c r="H256" s="323"/>
      <c r="I256" s="49"/>
      <c r="J256" s="142"/>
      <c r="K256" s="51"/>
      <c r="L256" s="51"/>
      <c r="M256" s="51"/>
      <c r="N256" s="51"/>
      <c r="O256" s="51"/>
      <c r="P256" s="51"/>
      <c r="Q256" s="51"/>
      <c r="R256" s="51"/>
      <c r="S256" s="52"/>
      <c r="T256" s="52">
        <v>0</v>
      </c>
      <c r="U256" s="309">
        <f t="shared" si="29"/>
        <v>0</v>
      </c>
      <c r="V256" s="310"/>
      <c r="W256" s="309">
        <f t="shared" si="33"/>
        <v>0</v>
      </c>
      <c r="X256" s="310"/>
    </row>
    <row r="257" spans="2:24" x14ac:dyDescent="0.3">
      <c r="B257" s="437"/>
      <c r="C257" s="300" t="s">
        <v>151</v>
      </c>
      <c r="D257" s="301"/>
      <c r="E257" s="301"/>
      <c r="F257" s="301"/>
      <c r="G257" s="301"/>
      <c r="H257" s="302"/>
      <c r="I257" s="49"/>
      <c r="J257" s="142"/>
      <c r="K257" s="51"/>
      <c r="L257" s="51"/>
      <c r="M257" s="51"/>
      <c r="N257" s="51"/>
      <c r="O257" s="51"/>
      <c r="P257" s="51"/>
      <c r="Q257" s="51"/>
      <c r="R257" s="51"/>
      <c r="S257" s="52">
        <f t="shared" ref="S257:T257" si="44">SUM(S258)</f>
        <v>0</v>
      </c>
      <c r="T257" s="52">
        <f t="shared" si="44"/>
        <v>0</v>
      </c>
      <c r="U257" s="309">
        <f t="shared" si="29"/>
        <v>0</v>
      </c>
      <c r="V257" s="310"/>
      <c r="W257" s="309">
        <f t="shared" si="33"/>
        <v>0</v>
      </c>
      <c r="X257" s="310"/>
    </row>
    <row r="258" spans="2:24" x14ac:dyDescent="0.3">
      <c r="B258" s="437"/>
      <c r="C258" s="321" t="s">
        <v>142</v>
      </c>
      <c r="D258" s="322"/>
      <c r="E258" s="322"/>
      <c r="F258" s="322"/>
      <c r="G258" s="322"/>
      <c r="H258" s="323"/>
      <c r="I258" s="49"/>
      <c r="J258" s="142"/>
      <c r="K258" s="51"/>
      <c r="L258" s="51"/>
      <c r="M258" s="51"/>
      <c r="N258" s="51"/>
      <c r="O258" s="51"/>
      <c r="P258" s="51"/>
      <c r="Q258" s="51"/>
      <c r="R258" s="51"/>
      <c r="S258" s="52"/>
      <c r="T258" s="52">
        <v>0</v>
      </c>
      <c r="U258" s="309">
        <f t="shared" si="29"/>
        <v>0</v>
      </c>
      <c r="V258" s="310"/>
      <c r="W258" s="309">
        <f t="shared" si="33"/>
        <v>0</v>
      </c>
      <c r="X258" s="310"/>
    </row>
    <row r="259" spans="2:24" x14ac:dyDescent="0.3">
      <c r="B259" s="437"/>
      <c r="C259" s="300" t="s">
        <v>150</v>
      </c>
      <c r="D259" s="301"/>
      <c r="E259" s="301"/>
      <c r="F259" s="301"/>
      <c r="G259" s="301"/>
      <c r="H259" s="302"/>
      <c r="I259" s="49"/>
      <c r="J259" s="142"/>
      <c r="K259" s="51"/>
      <c r="L259" s="51"/>
      <c r="M259" s="51"/>
      <c r="N259" s="51"/>
      <c r="O259" s="51"/>
      <c r="P259" s="51"/>
      <c r="Q259" s="51"/>
      <c r="R259" s="51"/>
      <c r="S259" s="52">
        <f t="shared" ref="S259:T259" si="45">SUM(S260)</f>
        <v>0</v>
      </c>
      <c r="T259" s="52">
        <f t="shared" si="45"/>
        <v>0</v>
      </c>
      <c r="U259" s="309">
        <f t="shared" si="29"/>
        <v>0</v>
      </c>
      <c r="V259" s="310"/>
      <c r="W259" s="309">
        <f t="shared" si="33"/>
        <v>0</v>
      </c>
      <c r="X259" s="310"/>
    </row>
    <row r="260" spans="2:24" x14ac:dyDescent="0.3">
      <c r="B260" s="437"/>
      <c r="C260" s="321" t="s">
        <v>134</v>
      </c>
      <c r="D260" s="322"/>
      <c r="E260" s="322"/>
      <c r="F260" s="322"/>
      <c r="G260" s="322"/>
      <c r="H260" s="323"/>
      <c r="I260" s="49"/>
      <c r="J260" s="142"/>
      <c r="K260" s="51"/>
      <c r="L260" s="51"/>
      <c r="M260" s="51"/>
      <c r="N260" s="51"/>
      <c r="O260" s="51"/>
      <c r="P260" s="51"/>
      <c r="Q260" s="51"/>
      <c r="R260" s="51"/>
      <c r="S260" s="52"/>
      <c r="T260" s="52">
        <v>0</v>
      </c>
      <c r="U260" s="309">
        <f t="shared" si="29"/>
        <v>0</v>
      </c>
      <c r="V260" s="310"/>
      <c r="W260" s="309">
        <f t="shared" si="33"/>
        <v>0</v>
      </c>
      <c r="X260" s="310"/>
    </row>
    <row r="261" spans="2:24" x14ac:dyDescent="0.3">
      <c r="B261" s="437"/>
      <c r="C261" s="300" t="s">
        <v>122</v>
      </c>
      <c r="D261" s="301"/>
      <c r="E261" s="301"/>
      <c r="F261" s="301"/>
      <c r="G261" s="301"/>
      <c r="H261" s="302"/>
      <c r="I261" s="49"/>
      <c r="J261" s="142"/>
      <c r="K261" s="51"/>
      <c r="L261" s="51"/>
      <c r="M261" s="51"/>
      <c r="N261" s="51"/>
      <c r="O261" s="51"/>
      <c r="P261" s="51"/>
      <c r="Q261" s="51"/>
      <c r="R261" s="51"/>
      <c r="S261" s="52">
        <f t="shared" ref="S261:T261" si="46">SUM(S262+S269+S275+S279+S285+S290)</f>
        <v>1</v>
      </c>
      <c r="T261" s="52">
        <f t="shared" si="46"/>
        <v>0</v>
      </c>
      <c r="U261" s="309">
        <f t="shared" si="29"/>
        <v>0.5</v>
      </c>
      <c r="V261" s="310"/>
      <c r="W261" s="309">
        <f t="shared" si="33"/>
        <v>1</v>
      </c>
      <c r="X261" s="310"/>
    </row>
    <row r="262" spans="2:24" x14ac:dyDescent="0.3">
      <c r="B262" s="437"/>
      <c r="C262" s="300" t="s">
        <v>153</v>
      </c>
      <c r="D262" s="301"/>
      <c r="E262" s="301"/>
      <c r="F262" s="301"/>
      <c r="G262" s="301"/>
      <c r="H262" s="302"/>
      <c r="I262" s="49"/>
      <c r="J262" s="142"/>
      <c r="K262" s="51"/>
      <c r="L262" s="51"/>
      <c r="M262" s="51"/>
      <c r="N262" s="51"/>
      <c r="O262" s="51"/>
      <c r="P262" s="51"/>
      <c r="Q262" s="51"/>
      <c r="R262" s="51"/>
      <c r="S262" s="52">
        <f t="shared" ref="S262:T262" si="47">SUM(S263:S268)</f>
        <v>0</v>
      </c>
      <c r="T262" s="52">
        <f t="shared" si="47"/>
        <v>0</v>
      </c>
      <c r="U262" s="309">
        <f t="shared" si="29"/>
        <v>0</v>
      </c>
      <c r="V262" s="310"/>
      <c r="W262" s="309">
        <f t="shared" si="33"/>
        <v>0</v>
      </c>
      <c r="X262" s="310"/>
    </row>
    <row r="263" spans="2:24" x14ac:dyDescent="0.3">
      <c r="B263" s="437"/>
      <c r="C263" s="321" t="s">
        <v>137</v>
      </c>
      <c r="D263" s="322"/>
      <c r="E263" s="322"/>
      <c r="F263" s="322"/>
      <c r="G263" s="322"/>
      <c r="H263" s="323"/>
      <c r="I263" s="49"/>
      <c r="J263" s="142"/>
      <c r="K263" s="51"/>
      <c r="L263" s="51"/>
      <c r="M263" s="51"/>
      <c r="N263" s="51"/>
      <c r="O263" s="51"/>
      <c r="P263" s="51"/>
      <c r="Q263" s="51"/>
      <c r="R263" s="51"/>
      <c r="S263" s="52"/>
      <c r="T263" s="52">
        <v>0</v>
      </c>
      <c r="U263" s="309">
        <f t="shared" si="29"/>
        <v>0</v>
      </c>
      <c r="V263" s="310"/>
      <c r="W263" s="309">
        <f t="shared" si="33"/>
        <v>0</v>
      </c>
      <c r="X263" s="310"/>
    </row>
    <row r="264" spans="2:24" x14ac:dyDescent="0.3">
      <c r="B264" s="437"/>
      <c r="C264" s="321" t="s">
        <v>93</v>
      </c>
      <c r="D264" s="322"/>
      <c r="E264" s="322"/>
      <c r="F264" s="322"/>
      <c r="G264" s="322"/>
      <c r="H264" s="323"/>
      <c r="I264" s="49"/>
      <c r="J264" s="142"/>
      <c r="K264" s="51"/>
      <c r="L264" s="51"/>
      <c r="M264" s="51"/>
      <c r="N264" s="51"/>
      <c r="O264" s="51"/>
      <c r="P264" s="51"/>
      <c r="Q264" s="51"/>
      <c r="R264" s="51"/>
      <c r="S264" s="52"/>
      <c r="T264" s="52">
        <v>0</v>
      </c>
      <c r="U264" s="309">
        <f t="shared" si="29"/>
        <v>0</v>
      </c>
      <c r="V264" s="310"/>
      <c r="W264" s="309">
        <f t="shared" si="33"/>
        <v>0</v>
      </c>
      <c r="X264" s="310"/>
    </row>
    <row r="265" spans="2:24" x14ac:dyDescent="0.3">
      <c r="B265" s="437"/>
      <c r="C265" s="321" t="s">
        <v>154</v>
      </c>
      <c r="D265" s="322"/>
      <c r="E265" s="322"/>
      <c r="F265" s="322"/>
      <c r="G265" s="322"/>
      <c r="H265" s="323"/>
      <c r="I265" s="49"/>
      <c r="J265" s="142"/>
      <c r="K265" s="51"/>
      <c r="L265" s="51"/>
      <c r="M265" s="51"/>
      <c r="N265" s="51"/>
      <c r="O265" s="51"/>
      <c r="P265" s="51"/>
      <c r="Q265" s="51"/>
      <c r="R265" s="51"/>
      <c r="S265" s="52"/>
      <c r="T265" s="52">
        <v>0</v>
      </c>
      <c r="U265" s="309">
        <f t="shared" si="29"/>
        <v>0</v>
      </c>
      <c r="V265" s="310"/>
      <c r="W265" s="309">
        <f t="shared" si="33"/>
        <v>0</v>
      </c>
      <c r="X265" s="310"/>
    </row>
    <row r="266" spans="2:24" x14ac:dyDescent="0.3">
      <c r="B266" s="437"/>
      <c r="C266" s="321" t="s">
        <v>94</v>
      </c>
      <c r="D266" s="322"/>
      <c r="E266" s="322"/>
      <c r="F266" s="322"/>
      <c r="G266" s="322"/>
      <c r="H266" s="323"/>
      <c r="I266" s="49"/>
      <c r="J266" s="142"/>
      <c r="K266" s="51"/>
      <c r="L266" s="51"/>
      <c r="M266" s="51"/>
      <c r="N266" s="51"/>
      <c r="O266" s="51"/>
      <c r="P266" s="51"/>
      <c r="Q266" s="51"/>
      <c r="R266" s="51"/>
      <c r="S266" s="52"/>
      <c r="T266" s="52">
        <v>0</v>
      </c>
      <c r="U266" s="309">
        <f t="shared" si="29"/>
        <v>0</v>
      </c>
      <c r="V266" s="310"/>
      <c r="W266" s="309">
        <f t="shared" si="33"/>
        <v>0</v>
      </c>
      <c r="X266" s="310"/>
    </row>
    <row r="267" spans="2:24" x14ac:dyDescent="0.3">
      <c r="B267" s="437"/>
      <c r="C267" s="321" t="s">
        <v>142</v>
      </c>
      <c r="D267" s="322"/>
      <c r="E267" s="322"/>
      <c r="F267" s="322"/>
      <c r="G267" s="322"/>
      <c r="H267" s="323"/>
      <c r="I267" s="49"/>
      <c r="J267" s="142"/>
      <c r="K267" s="51"/>
      <c r="L267" s="51"/>
      <c r="M267" s="51"/>
      <c r="N267" s="51"/>
      <c r="O267" s="51"/>
      <c r="P267" s="51"/>
      <c r="Q267" s="51"/>
      <c r="R267" s="51"/>
      <c r="S267" s="52"/>
      <c r="T267" s="52">
        <v>0</v>
      </c>
      <c r="U267" s="309">
        <f t="shared" si="29"/>
        <v>0</v>
      </c>
      <c r="V267" s="310"/>
      <c r="W267" s="309">
        <f t="shared" si="33"/>
        <v>0</v>
      </c>
      <c r="X267" s="310"/>
    </row>
    <row r="268" spans="2:24" x14ac:dyDescent="0.3">
      <c r="B268" s="437"/>
      <c r="C268" s="321" t="s">
        <v>144</v>
      </c>
      <c r="D268" s="322"/>
      <c r="E268" s="322"/>
      <c r="F268" s="322"/>
      <c r="G268" s="322"/>
      <c r="H268" s="323"/>
      <c r="I268" s="49"/>
      <c r="J268" s="142"/>
      <c r="K268" s="51"/>
      <c r="L268" s="51"/>
      <c r="M268" s="51"/>
      <c r="N268" s="51"/>
      <c r="O268" s="51"/>
      <c r="P268" s="51"/>
      <c r="Q268" s="51"/>
      <c r="R268" s="51"/>
      <c r="S268" s="52"/>
      <c r="T268" s="52">
        <v>0</v>
      </c>
      <c r="U268" s="309">
        <f t="shared" si="29"/>
        <v>0</v>
      </c>
      <c r="V268" s="310"/>
      <c r="W268" s="309">
        <f t="shared" si="33"/>
        <v>0</v>
      </c>
      <c r="X268" s="310"/>
    </row>
    <row r="269" spans="2:24" x14ac:dyDescent="0.3">
      <c r="B269" s="437"/>
      <c r="C269" s="300" t="s">
        <v>155</v>
      </c>
      <c r="D269" s="301"/>
      <c r="E269" s="301"/>
      <c r="F269" s="301"/>
      <c r="G269" s="301"/>
      <c r="H269" s="302"/>
      <c r="I269" s="49"/>
      <c r="J269" s="142"/>
      <c r="K269" s="51"/>
      <c r="L269" s="51"/>
      <c r="M269" s="51"/>
      <c r="N269" s="51"/>
      <c r="O269" s="51"/>
      <c r="P269" s="51"/>
      <c r="Q269" s="51"/>
      <c r="R269" s="51"/>
      <c r="S269" s="52">
        <f t="shared" ref="S269" si="48">SUM(S270:S274)</f>
        <v>0</v>
      </c>
      <c r="T269" s="52">
        <v>0</v>
      </c>
      <c r="U269" s="309">
        <f t="shared" si="29"/>
        <v>0</v>
      </c>
      <c r="V269" s="310"/>
      <c r="W269" s="309">
        <f t="shared" si="33"/>
        <v>0</v>
      </c>
      <c r="X269" s="310"/>
    </row>
    <row r="270" spans="2:24" x14ac:dyDescent="0.3">
      <c r="B270" s="437"/>
      <c r="C270" s="321" t="s">
        <v>139</v>
      </c>
      <c r="D270" s="322"/>
      <c r="E270" s="322"/>
      <c r="F270" s="322"/>
      <c r="G270" s="322"/>
      <c r="H270" s="323"/>
      <c r="I270" s="49"/>
      <c r="J270" s="142"/>
      <c r="K270" s="51"/>
      <c r="L270" s="51"/>
      <c r="M270" s="51"/>
      <c r="N270" s="51"/>
      <c r="O270" s="51"/>
      <c r="P270" s="51"/>
      <c r="Q270" s="51"/>
      <c r="R270" s="51"/>
      <c r="S270" s="52"/>
      <c r="T270" s="52">
        <v>0</v>
      </c>
      <c r="U270" s="309">
        <f t="shared" si="29"/>
        <v>0</v>
      </c>
      <c r="V270" s="310"/>
      <c r="W270" s="309">
        <f t="shared" si="33"/>
        <v>0</v>
      </c>
      <c r="X270" s="310"/>
    </row>
    <row r="271" spans="2:24" x14ac:dyDescent="0.3">
      <c r="B271" s="437"/>
      <c r="C271" s="321" t="s">
        <v>140</v>
      </c>
      <c r="D271" s="322"/>
      <c r="E271" s="322"/>
      <c r="F271" s="322"/>
      <c r="G271" s="322"/>
      <c r="H271" s="323"/>
      <c r="I271" s="49"/>
      <c r="J271" s="142"/>
      <c r="K271" s="51"/>
      <c r="L271" s="51"/>
      <c r="M271" s="51"/>
      <c r="N271" s="51"/>
      <c r="O271" s="51"/>
      <c r="P271" s="51"/>
      <c r="Q271" s="51"/>
      <c r="R271" s="51"/>
      <c r="S271" s="52"/>
      <c r="T271" s="52">
        <v>0</v>
      </c>
      <c r="U271" s="309">
        <f t="shared" si="29"/>
        <v>0</v>
      </c>
      <c r="V271" s="310"/>
      <c r="W271" s="309">
        <f t="shared" si="33"/>
        <v>0</v>
      </c>
      <c r="X271" s="310"/>
    </row>
    <row r="272" spans="2:24" x14ac:dyDescent="0.3">
      <c r="B272" s="437"/>
      <c r="C272" s="321" t="s">
        <v>125</v>
      </c>
      <c r="D272" s="322"/>
      <c r="E272" s="322"/>
      <c r="F272" s="322"/>
      <c r="G272" s="322"/>
      <c r="H272" s="323"/>
      <c r="I272" s="49"/>
      <c r="J272" s="142"/>
      <c r="K272" s="51"/>
      <c r="L272" s="51"/>
      <c r="M272" s="51"/>
      <c r="N272" s="51"/>
      <c r="O272" s="51"/>
      <c r="P272" s="51"/>
      <c r="Q272" s="51"/>
      <c r="R272" s="51"/>
      <c r="S272" s="52"/>
      <c r="T272" s="52">
        <v>0</v>
      </c>
      <c r="U272" s="309">
        <f t="shared" si="29"/>
        <v>0</v>
      </c>
      <c r="V272" s="310"/>
      <c r="W272" s="309">
        <f t="shared" si="33"/>
        <v>0</v>
      </c>
      <c r="X272" s="310"/>
    </row>
    <row r="273" spans="2:24" x14ac:dyDescent="0.3">
      <c r="B273" s="437"/>
      <c r="C273" s="321" t="s">
        <v>127</v>
      </c>
      <c r="D273" s="322"/>
      <c r="E273" s="322"/>
      <c r="F273" s="322"/>
      <c r="G273" s="322"/>
      <c r="H273" s="323"/>
      <c r="I273" s="49"/>
      <c r="J273" s="142"/>
      <c r="K273" s="51"/>
      <c r="L273" s="51"/>
      <c r="M273" s="51"/>
      <c r="N273" s="51"/>
      <c r="O273" s="51"/>
      <c r="P273" s="51"/>
      <c r="Q273" s="51"/>
      <c r="R273" s="51"/>
      <c r="S273" s="52"/>
      <c r="T273" s="52">
        <v>0</v>
      </c>
      <c r="U273" s="309">
        <f t="shared" si="29"/>
        <v>0</v>
      </c>
      <c r="V273" s="310"/>
      <c r="W273" s="309">
        <f t="shared" si="33"/>
        <v>0</v>
      </c>
      <c r="X273" s="310"/>
    </row>
    <row r="274" spans="2:24" x14ac:dyDescent="0.3">
      <c r="B274" s="437"/>
      <c r="C274" s="321" t="s">
        <v>81</v>
      </c>
      <c r="D274" s="322"/>
      <c r="E274" s="322"/>
      <c r="F274" s="322"/>
      <c r="G274" s="322"/>
      <c r="H274" s="323"/>
      <c r="I274" s="49"/>
      <c r="J274" s="142"/>
      <c r="K274" s="51"/>
      <c r="L274" s="51"/>
      <c r="M274" s="51"/>
      <c r="N274" s="51"/>
      <c r="O274" s="51"/>
      <c r="P274" s="51"/>
      <c r="Q274" s="51"/>
      <c r="R274" s="51"/>
      <c r="S274" s="52"/>
      <c r="T274" s="52">
        <v>0</v>
      </c>
      <c r="U274" s="309">
        <f t="shared" si="29"/>
        <v>0</v>
      </c>
      <c r="V274" s="310"/>
      <c r="W274" s="309">
        <f t="shared" si="33"/>
        <v>0</v>
      </c>
      <c r="X274" s="310"/>
    </row>
    <row r="275" spans="2:24" x14ac:dyDescent="0.3">
      <c r="B275" s="437"/>
      <c r="C275" s="300" t="s">
        <v>130</v>
      </c>
      <c r="D275" s="301"/>
      <c r="E275" s="301"/>
      <c r="F275" s="301"/>
      <c r="G275" s="301"/>
      <c r="H275" s="302"/>
      <c r="I275" s="49"/>
      <c r="J275" s="142"/>
      <c r="K275" s="51"/>
      <c r="L275" s="51"/>
      <c r="M275" s="51"/>
      <c r="N275" s="51"/>
      <c r="O275" s="51"/>
      <c r="P275" s="51"/>
      <c r="Q275" s="51"/>
      <c r="R275" s="51"/>
      <c r="S275" s="52">
        <f t="shared" ref="S275:T275" si="49">SUM(S276:S278)</f>
        <v>0</v>
      </c>
      <c r="T275" s="52">
        <f t="shared" si="49"/>
        <v>0</v>
      </c>
      <c r="U275" s="309">
        <f t="shared" si="29"/>
        <v>0</v>
      </c>
      <c r="V275" s="310"/>
      <c r="W275" s="309">
        <f t="shared" si="33"/>
        <v>0</v>
      </c>
      <c r="X275" s="310"/>
    </row>
    <row r="276" spans="2:24" x14ac:dyDescent="0.3">
      <c r="B276" s="437"/>
      <c r="C276" s="321" t="s">
        <v>132</v>
      </c>
      <c r="D276" s="322"/>
      <c r="E276" s="322"/>
      <c r="F276" s="322"/>
      <c r="G276" s="322"/>
      <c r="H276" s="323"/>
      <c r="I276" s="49"/>
      <c r="J276" s="142"/>
      <c r="K276" s="51"/>
      <c r="L276" s="51"/>
      <c r="M276" s="51"/>
      <c r="N276" s="51"/>
      <c r="O276" s="51"/>
      <c r="P276" s="51"/>
      <c r="Q276" s="51"/>
      <c r="R276" s="51"/>
      <c r="S276" s="52"/>
      <c r="T276" s="52">
        <v>0</v>
      </c>
      <c r="U276" s="309">
        <f t="shared" si="29"/>
        <v>0</v>
      </c>
      <c r="V276" s="310"/>
      <c r="W276" s="309">
        <f t="shared" si="33"/>
        <v>0</v>
      </c>
      <c r="X276" s="310"/>
    </row>
    <row r="277" spans="2:24" x14ac:dyDescent="0.3">
      <c r="B277" s="437"/>
      <c r="C277" s="321" t="s">
        <v>131</v>
      </c>
      <c r="D277" s="322"/>
      <c r="E277" s="322"/>
      <c r="F277" s="322"/>
      <c r="G277" s="322"/>
      <c r="H277" s="323"/>
      <c r="I277" s="49"/>
      <c r="J277" s="142"/>
      <c r="K277" s="51"/>
      <c r="L277" s="51"/>
      <c r="M277" s="51"/>
      <c r="N277" s="51"/>
      <c r="O277" s="51"/>
      <c r="P277" s="51"/>
      <c r="Q277" s="51"/>
      <c r="R277" s="51"/>
      <c r="S277" s="52"/>
      <c r="T277" s="52">
        <v>0</v>
      </c>
      <c r="U277" s="309">
        <f t="shared" si="29"/>
        <v>0</v>
      </c>
      <c r="V277" s="310"/>
      <c r="W277" s="309">
        <f t="shared" si="33"/>
        <v>0</v>
      </c>
      <c r="X277" s="310"/>
    </row>
    <row r="278" spans="2:24" x14ac:dyDescent="0.3">
      <c r="B278" s="437"/>
      <c r="C278" s="321" t="s">
        <v>133</v>
      </c>
      <c r="D278" s="322"/>
      <c r="E278" s="322"/>
      <c r="F278" s="322"/>
      <c r="G278" s="322"/>
      <c r="H278" s="323"/>
      <c r="I278" s="49"/>
      <c r="J278" s="142"/>
      <c r="K278" s="51"/>
      <c r="L278" s="51"/>
      <c r="M278" s="51"/>
      <c r="N278" s="51"/>
      <c r="O278" s="51"/>
      <c r="P278" s="51"/>
      <c r="Q278" s="51"/>
      <c r="R278" s="51"/>
      <c r="S278" s="52"/>
      <c r="T278" s="52">
        <v>0</v>
      </c>
      <c r="U278" s="309">
        <f t="shared" ref="U278:U291" si="50">AVERAGE(I278:T278)</f>
        <v>0</v>
      </c>
      <c r="V278" s="310"/>
      <c r="W278" s="309">
        <f t="shared" si="33"/>
        <v>0</v>
      </c>
      <c r="X278" s="310"/>
    </row>
    <row r="279" spans="2:24" x14ac:dyDescent="0.3">
      <c r="B279" s="437"/>
      <c r="C279" s="300" t="s">
        <v>156</v>
      </c>
      <c r="D279" s="301"/>
      <c r="E279" s="301"/>
      <c r="F279" s="301"/>
      <c r="G279" s="301"/>
      <c r="H279" s="302"/>
      <c r="I279" s="49"/>
      <c r="J279" s="142"/>
      <c r="K279" s="51"/>
      <c r="L279" s="51"/>
      <c r="M279" s="51"/>
      <c r="N279" s="51"/>
      <c r="O279" s="51"/>
      <c r="P279" s="51"/>
      <c r="Q279" s="51"/>
      <c r="R279" s="51"/>
      <c r="S279" s="52">
        <f t="shared" ref="S279:T279" si="51">SUM(S280:S284)</f>
        <v>0</v>
      </c>
      <c r="T279" s="52">
        <f t="shared" si="51"/>
        <v>0</v>
      </c>
      <c r="U279" s="309">
        <f t="shared" si="50"/>
        <v>0</v>
      </c>
      <c r="V279" s="310"/>
      <c r="W279" s="309">
        <f t="shared" si="33"/>
        <v>0</v>
      </c>
      <c r="X279" s="310"/>
    </row>
    <row r="280" spans="2:24" x14ac:dyDescent="0.3">
      <c r="B280" s="437"/>
      <c r="C280" s="321" t="s">
        <v>134</v>
      </c>
      <c r="D280" s="322"/>
      <c r="E280" s="322"/>
      <c r="F280" s="322"/>
      <c r="G280" s="322"/>
      <c r="H280" s="323"/>
      <c r="I280" s="49"/>
      <c r="J280" s="142"/>
      <c r="K280" s="51"/>
      <c r="L280" s="51"/>
      <c r="M280" s="51"/>
      <c r="N280" s="51"/>
      <c r="O280" s="51"/>
      <c r="P280" s="51"/>
      <c r="Q280" s="51"/>
      <c r="R280" s="51"/>
      <c r="S280" s="52"/>
      <c r="T280" s="52">
        <v>0</v>
      </c>
      <c r="U280" s="309">
        <f t="shared" si="50"/>
        <v>0</v>
      </c>
      <c r="V280" s="310"/>
      <c r="W280" s="309">
        <f t="shared" si="33"/>
        <v>0</v>
      </c>
      <c r="X280" s="310"/>
    </row>
    <row r="281" spans="2:24" x14ac:dyDescent="0.3">
      <c r="B281" s="437"/>
      <c r="C281" s="321" t="s">
        <v>146</v>
      </c>
      <c r="D281" s="322"/>
      <c r="E281" s="322"/>
      <c r="F281" s="322"/>
      <c r="G281" s="322"/>
      <c r="H281" s="323"/>
      <c r="I281" s="49"/>
      <c r="J281" s="142"/>
      <c r="K281" s="51"/>
      <c r="L281" s="51"/>
      <c r="M281" s="51"/>
      <c r="N281" s="51"/>
      <c r="O281" s="51"/>
      <c r="P281" s="51"/>
      <c r="Q281" s="51"/>
      <c r="R281" s="51"/>
      <c r="S281" s="52"/>
      <c r="T281" s="52">
        <v>0</v>
      </c>
      <c r="U281" s="309">
        <f t="shared" si="50"/>
        <v>0</v>
      </c>
      <c r="V281" s="310"/>
      <c r="W281" s="309">
        <f t="shared" si="33"/>
        <v>0</v>
      </c>
      <c r="X281" s="310"/>
    </row>
    <row r="282" spans="2:24" x14ac:dyDescent="0.3">
      <c r="B282" s="437"/>
      <c r="C282" s="321" t="s">
        <v>147</v>
      </c>
      <c r="D282" s="322"/>
      <c r="E282" s="322"/>
      <c r="F282" s="322"/>
      <c r="G282" s="322"/>
      <c r="H282" s="323"/>
      <c r="I282" s="49"/>
      <c r="J282" s="142"/>
      <c r="K282" s="51"/>
      <c r="L282" s="51"/>
      <c r="M282" s="51"/>
      <c r="N282" s="51"/>
      <c r="O282" s="51"/>
      <c r="P282" s="51"/>
      <c r="Q282" s="51"/>
      <c r="R282" s="51"/>
      <c r="S282" s="52"/>
      <c r="T282" s="52">
        <v>0</v>
      </c>
      <c r="U282" s="309">
        <f t="shared" si="50"/>
        <v>0</v>
      </c>
      <c r="V282" s="310"/>
      <c r="W282" s="309">
        <f t="shared" ref="W282:W291" si="52">SUM(I282:T282)</f>
        <v>0</v>
      </c>
      <c r="X282" s="310"/>
    </row>
    <row r="283" spans="2:24" x14ac:dyDescent="0.3">
      <c r="B283" s="437"/>
      <c r="C283" s="321" t="s">
        <v>148</v>
      </c>
      <c r="D283" s="322"/>
      <c r="E283" s="322"/>
      <c r="F283" s="322"/>
      <c r="G283" s="322"/>
      <c r="H283" s="323"/>
      <c r="I283" s="49"/>
      <c r="J283" s="142"/>
      <c r="K283" s="51"/>
      <c r="L283" s="51"/>
      <c r="M283" s="51"/>
      <c r="N283" s="51"/>
      <c r="O283" s="51"/>
      <c r="P283" s="51"/>
      <c r="Q283" s="51"/>
      <c r="R283" s="51"/>
      <c r="S283" s="52"/>
      <c r="T283" s="52">
        <v>0</v>
      </c>
      <c r="U283" s="309">
        <f t="shared" si="50"/>
        <v>0</v>
      </c>
      <c r="V283" s="310"/>
      <c r="W283" s="309">
        <f t="shared" si="52"/>
        <v>0</v>
      </c>
      <c r="X283" s="310"/>
    </row>
    <row r="284" spans="2:24" x14ac:dyDescent="0.3">
      <c r="B284" s="437"/>
      <c r="C284" s="321" t="s">
        <v>149</v>
      </c>
      <c r="D284" s="322"/>
      <c r="E284" s="322"/>
      <c r="F284" s="322"/>
      <c r="G284" s="322"/>
      <c r="H284" s="323"/>
      <c r="I284" s="49"/>
      <c r="J284" s="142"/>
      <c r="K284" s="51"/>
      <c r="L284" s="51"/>
      <c r="M284" s="51"/>
      <c r="N284" s="51"/>
      <c r="O284" s="51"/>
      <c r="P284" s="51"/>
      <c r="Q284" s="51"/>
      <c r="R284" s="51"/>
      <c r="S284" s="52"/>
      <c r="T284" s="52">
        <v>0</v>
      </c>
      <c r="U284" s="309">
        <f t="shared" si="50"/>
        <v>0</v>
      </c>
      <c r="V284" s="310"/>
      <c r="W284" s="309">
        <f t="shared" si="52"/>
        <v>0</v>
      </c>
      <c r="X284" s="310"/>
    </row>
    <row r="285" spans="2:24" x14ac:dyDescent="0.3">
      <c r="B285" s="437"/>
      <c r="C285" s="300" t="s">
        <v>30</v>
      </c>
      <c r="D285" s="301"/>
      <c r="E285" s="301"/>
      <c r="F285" s="301"/>
      <c r="G285" s="301"/>
      <c r="H285" s="302"/>
      <c r="I285" s="133"/>
      <c r="J285" s="134"/>
      <c r="K285" s="135"/>
      <c r="L285" s="135"/>
      <c r="M285" s="135"/>
      <c r="N285" s="135"/>
      <c r="O285" s="135"/>
      <c r="P285" s="135"/>
      <c r="Q285" s="135"/>
      <c r="R285" s="135"/>
      <c r="S285" s="136">
        <f t="shared" ref="S285:T285" si="53">SUM(S286:S289)</f>
        <v>0</v>
      </c>
      <c r="T285" s="136">
        <f t="shared" si="53"/>
        <v>0</v>
      </c>
      <c r="U285" s="309">
        <f t="shared" si="50"/>
        <v>0</v>
      </c>
      <c r="V285" s="310"/>
      <c r="W285" s="309">
        <f t="shared" si="52"/>
        <v>0</v>
      </c>
      <c r="X285" s="310"/>
    </row>
    <row r="286" spans="2:24" x14ac:dyDescent="0.3">
      <c r="B286" s="437"/>
      <c r="C286" s="321" t="s">
        <v>159</v>
      </c>
      <c r="D286" s="322"/>
      <c r="E286" s="322"/>
      <c r="F286" s="322"/>
      <c r="G286" s="322"/>
      <c r="H286" s="323"/>
      <c r="I286" s="133"/>
      <c r="J286" s="134"/>
      <c r="K286" s="135"/>
      <c r="L286" s="135"/>
      <c r="M286" s="135"/>
      <c r="N286" s="135"/>
      <c r="O286" s="135"/>
      <c r="P286" s="135"/>
      <c r="Q286" s="135"/>
      <c r="R286" s="135"/>
      <c r="S286" s="136"/>
      <c r="T286" s="52">
        <v>0</v>
      </c>
      <c r="U286" s="309">
        <f t="shared" si="50"/>
        <v>0</v>
      </c>
      <c r="V286" s="310"/>
      <c r="W286" s="309">
        <f t="shared" si="52"/>
        <v>0</v>
      </c>
      <c r="X286" s="310"/>
    </row>
    <row r="287" spans="2:24" x14ac:dyDescent="0.3">
      <c r="B287" s="437"/>
      <c r="C287" s="321" t="s">
        <v>158</v>
      </c>
      <c r="D287" s="322"/>
      <c r="E287" s="322"/>
      <c r="F287" s="322"/>
      <c r="G287" s="322"/>
      <c r="H287" s="323"/>
      <c r="I287" s="133"/>
      <c r="J287" s="134"/>
      <c r="K287" s="135"/>
      <c r="L287" s="135"/>
      <c r="M287" s="135"/>
      <c r="N287" s="135"/>
      <c r="O287" s="135"/>
      <c r="P287" s="135"/>
      <c r="Q287" s="135"/>
      <c r="R287" s="135"/>
      <c r="S287" s="136"/>
      <c r="T287" s="52">
        <v>0</v>
      </c>
      <c r="U287" s="309">
        <f t="shared" si="50"/>
        <v>0</v>
      </c>
      <c r="V287" s="310"/>
      <c r="W287" s="309">
        <f t="shared" si="52"/>
        <v>0</v>
      </c>
      <c r="X287" s="310"/>
    </row>
    <row r="288" spans="2:24" x14ac:dyDescent="0.3">
      <c r="B288" s="437"/>
      <c r="C288" s="321" t="s">
        <v>157</v>
      </c>
      <c r="D288" s="322"/>
      <c r="E288" s="322"/>
      <c r="F288" s="322"/>
      <c r="G288" s="322"/>
      <c r="H288" s="323"/>
      <c r="I288" s="133"/>
      <c r="J288" s="134"/>
      <c r="K288" s="135"/>
      <c r="L288" s="135"/>
      <c r="M288" s="135"/>
      <c r="N288" s="135"/>
      <c r="O288" s="135"/>
      <c r="P288" s="135"/>
      <c r="Q288" s="135"/>
      <c r="R288" s="135"/>
      <c r="S288" s="136"/>
      <c r="T288" s="52">
        <v>0</v>
      </c>
      <c r="U288" s="309">
        <f t="shared" si="50"/>
        <v>0</v>
      </c>
      <c r="V288" s="310"/>
      <c r="W288" s="309">
        <f t="shared" si="52"/>
        <v>0</v>
      </c>
      <c r="X288" s="310"/>
    </row>
    <row r="289" spans="2:24" x14ac:dyDescent="0.3">
      <c r="B289" s="437"/>
      <c r="C289" s="321" t="s">
        <v>160</v>
      </c>
      <c r="D289" s="322"/>
      <c r="E289" s="322"/>
      <c r="F289" s="322"/>
      <c r="G289" s="322"/>
      <c r="H289" s="323"/>
      <c r="I289" s="133"/>
      <c r="J289" s="134"/>
      <c r="K289" s="135"/>
      <c r="L289" s="135"/>
      <c r="M289" s="135"/>
      <c r="N289" s="135"/>
      <c r="O289" s="135"/>
      <c r="P289" s="135"/>
      <c r="Q289" s="135"/>
      <c r="R289" s="135"/>
      <c r="S289" s="136"/>
      <c r="T289" s="52">
        <v>0</v>
      </c>
      <c r="U289" s="309">
        <f t="shared" si="50"/>
        <v>0</v>
      </c>
      <c r="V289" s="310"/>
      <c r="W289" s="309">
        <f t="shared" si="52"/>
        <v>0</v>
      </c>
      <c r="X289" s="310"/>
    </row>
    <row r="290" spans="2:24" x14ac:dyDescent="0.3">
      <c r="B290" s="437"/>
      <c r="C290" s="300" t="s">
        <v>34</v>
      </c>
      <c r="D290" s="301"/>
      <c r="E290" s="301"/>
      <c r="F290" s="301"/>
      <c r="G290" s="301"/>
      <c r="H290" s="302"/>
      <c r="I290" s="133"/>
      <c r="J290" s="134"/>
      <c r="K290" s="135"/>
      <c r="L290" s="135"/>
      <c r="M290" s="135"/>
      <c r="N290" s="135"/>
      <c r="O290" s="135"/>
      <c r="P290" s="135"/>
      <c r="Q290" s="135"/>
      <c r="R290" s="135"/>
      <c r="S290" s="136">
        <v>1</v>
      </c>
      <c r="T290" s="52">
        <v>0</v>
      </c>
      <c r="U290" s="309">
        <f t="shared" si="50"/>
        <v>0.5</v>
      </c>
      <c r="V290" s="310"/>
      <c r="W290" s="309">
        <f t="shared" si="52"/>
        <v>1</v>
      </c>
      <c r="X290" s="310"/>
    </row>
    <row r="291" spans="2:24" x14ac:dyDescent="0.3">
      <c r="B291" s="437"/>
      <c r="C291" s="327" t="s">
        <v>26</v>
      </c>
      <c r="D291" s="328"/>
      <c r="E291" s="328"/>
      <c r="F291" s="328"/>
      <c r="G291" s="328"/>
      <c r="H291" s="329"/>
      <c r="I291" s="152"/>
      <c r="J291" s="153"/>
      <c r="K291" s="154"/>
      <c r="L291" s="154"/>
      <c r="M291" s="154"/>
      <c r="N291" s="154"/>
      <c r="O291" s="154"/>
      <c r="P291" s="154"/>
      <c r="Q291" s="154"/>
      <c r="R291" s="154"/>
      <c r="S291" s="155">
        <v>2</v>
      </c>
      <c r="T291" s="155">
        <v>0</v>
      </c>
      <c r="U291" s="475">
        <f t="shared" si="50"/>
        <v>1</v>
      </c>
      <c r="V291" s="476"/>
      <c r="W291" s="309">
        <f t="shared" si="52"/>
        <v>2</v>
      </c>
      <c r="X291" s="310"/>
    </row>
    <row r="292" spans="2:24" x14ac:dyDescent="0.3">
      <c r="B292" s="437"/>
      <c r="C292" s="340" t="s">
        <v>2</v>
      </c>
      <c r="D292" s="341"/>
      <c r="E292" s="341"/>
      <c r="F292" s="341"/>
      <c r="G292" s="341"/>
      <c r="H292" s="342"/>
      <c r="I292" s="156"/>
      <c r="J292" s="157"/>
      <c r="K292" s="158"/>
      <c r="L292" s="158"/>
      <c r="M292" s="158"/>
      <c r="N292" s="158"/>
      <c r="O292" s="158"/>
      <c r="P292" s="158"/>
      <c r="Q292" s="158"/>
      <c r="R292" s="158"/>
      <c r="S292" s="159"/>
      <c r="T292" s="159"/>
      <c r="U292" s="343"/>
      <c r="V292" s="344"/>
      <c r="W292" s="345"/>
      <c r="X292" s="346"/>
    </row>
    <row r="293" spans="2:24" x14ac:dyDescent="0.3">
      <c r="B293" s="437"/>
      <c r="C293" s="347" t="s">
        <v>172</v>
      </c>
      <c r="D293" s="348"/>
      <c r="E293" s="348"/>
      <c r="F293" s="348"/>
      <c r="G293" s="348"/>
      <c r="H293" s="349"/>
      <c r="I293" s="160"/>
      <c r="J293" s="161"/>
      <c r="K293" s="162"/>
      <c r="L293" s="162"/>
      <c r="M293" s="162"/>
      <c r="N293" s="162"/>
      <c r="O293" s="162"/>
      <c r="P293" s="162"/>
      <c r="Q293" s="162"/>
      <c r="R293" s="162"/>
      <c r="S293" s="163">
        <f t="shared" ref="S293:T293" si="54">S216/S199</f>
        <v>1.2</v>
      </c>
      <c r="T293" s="163">
        <f t="shared" si="54"/>
        <v>2.1666666666666665</v>
      </c>
      <c r="U293" s="350" t="s">
        <v>62</v>
      </c>
      <c r="V293" s="351"/>
      <c r="W293" s="350">
        <f t="shared" ref="W293:X293" si="55">W216/W199</f>
        <v>1.7272727272727273</v>
      </c>
      <c r="X293" s="351" t="e">
        <f t="shared" si="55"/>
        <v>#DIV/0!</v>
      </c>
    </row>
    <row r="294" spans="2:24" x14ac:dyDescent="0.3">
      <c r="B294" s="437"/>
      <c r="C294" s="273" t="s">
        <v>173</v>
      </c>
      <c r="D294" s="274"/>
      <c r="E294" s="274"/>
      <c r="F294" s="274"/>
      <c r="G294" s="274"/>
      <c r="H294" s="275"/>
      <c r="I294" s="164"/>
      <c r="J294" s="165"/>
      <c r="K294" s="166"/>
      <c r="L294" s="166"/>
      <c r="M294" s="166"/>
      <c r="N294" s="166"/>
      <c r="O294" s="166"/>
      <c r="P294" s="166"/>
      <c r="Q294" s="166"/>
      <c r="R294" s="166"/>
      <c r="S294" s="167">
        <f t="shared" ref="S294:T294" si="56">(S218+S221+S291)/S199</f>
        <v>1.8</v>
      </c>
      <c r="T294" s="167">
        <f t="shared" si="56"/>
        <v>0.16666666666666666</v>
      </c>
      <c r="U294" s="352" t="s">
        <v>62</v>
      </c>
      <c r="V294" s="353"/>
      <c r="W294" s="352">
        <f t="shared" ref="W294:X294" si="57">(W218+W221+W291)/W199</f>
        <v>0.90909090909090906</v>
      </c>
      <c r="X294" s="353" t="e">
        <f t="shared" si="57"/>
        <v>#DIV/0!</v>
      </c>
    </row>
    <row r="295" spans="2:24" x14ac:dyDescent="0.3">
      <c r="B295" s="437"/>
      <c r="C295" s="291" t="s">
        <v>8</v>
      </c>
      <c r="D295" s="292"/>
      <c r="E295" s="292"/>
      <c r="F295" s="292"/>
      <c r="G295" s="292"/>
      <c r="H295" s="293"/>
      <c r="I295" s="105"/>
      <c r="J295" s="106"/>
      <c r="K295" s="168"/>
      <c r="L295" s="168"/>
      <c r="M295" s="168"/>
      <c r="N295" s="168"/>
      <c r="O295" s="168"/>
      <c r="P295" s="168"/>
      <c r="Q295" s="168"/>
      <c r="R295" s="168"/>
      <c r="S295" s="169">
        <f t="shared" ref="S295:T295" si="58">S297/S296</f>
        <v>0</v>
      </c>
      <c r="T295" s="169">
        <f t="shared" si="58"/>
        <v>0</v>
      </c>
      <c r="U295" s="336" t="s">
        <v>62</v>
      </c>
      <c r="V295" s="337"/>
      <c r="W295" s="338">
        <f>W297/W296</f>
        <v>0</v>
      </c>
      <c r="X295" s="339"/>
    </row>
    <row r="296" spans="2:24" x14ac:dyDescent="0.3">
      <c r="B296" s="437"/>
      <c r="C296" s="358" t="s">
        <v>20</v>
      </c>
      <c r="D296" s="359"/>
      <c r="E296" s="359"/>
      <c r="F296" s="359"/>
      <c r="G296" s="359"/>
      <c r="H296" s="360"/>
      <c r="I296" s="170"/>
      <c r="J296" s="171"/>
      <c r="K296" s="89"/>
      <c r="L296" s="89"/>
      <c r="M296" s="89"/>
      <c r="N296" s="89"/>
      <c r="O296" s="89"/>
      <c r="P296" s="89"/>
      <c r="Q296" s="89"/>
      <c r="R296" s="89"/>
      <c r="S296" s="90">
        <f t="shared" ref="S296:T296" si="59">S199</f>
        <v>5</v>
      </c>
      <c r="T296" s="90">
        <f t="shared" si="59"/>
        <v>6</v>
      </c>
      <c r="U296" s="361" t="s">
        <v>62</v>
      </c>
      <c r="V296" s="362"/>
      <c r="W296" s="361">
        <f>SUM(I296:T296)</f>
        <v>11</v>
      </c>
      <c r="X296" s="362"/>
    </row>
    <row r="297" spans="2:24" ht="15" thickBot="1" x14ac:dyDescent="0.35">
      <c r="B297" s="437"/>
      <c r="C297" s="358" t="s">
        <v>104</v>
      </c>
      <c r="D297" s="359"/>
      <c r="E297" s="359"/>
      <c r="F297" s="359"/>
      <c r="G297" s="359"/>
      <c r="H297" s="360"/>
      <c r="I297" s="172"/>
      <c r="J297" s="50"/>
      <c r="K297" s="51"/>
      <c r="L297" s="51"/>
      <c r="M297" s="51"/>
      <c r="N297" s="51"/>
      <c r="O297" s="51"/>
      <c r="P297" s="51"/>
      <c r="Q297" s="51"/>
      <c r="R297" s="51"/>
      <c r="S297" s="52"/>
      <c r="T297" s="52"/>
      <c r="U297" s="366" t="s">
        <v>62</v>
      </c>
      <c r="V297" s="367"/>
      <c r="W297" s="311">
        <f>SUM(I297:T297)</f>
        <v>0</v>
      </c>
      <c r="X297" s="312"/>
    </row>
    <row r="298" spans="2:24" ht="15" thickBot="1" x14ac:dyDescent="0.35">
      <c r="B298" s="288" t="s">
        <v>9</v>
      </c>
      <c r="C298" s="297" t="s">
        <v>108</v>
      </c>
      <c r="D298" s="298"/>
      <c r="E298" s="298"/>
      <c r="F298" s="298"/>
      <c r="G298" s="298"/>
      <c r="H298" s="299"/>
      <c r="I298" s="173"/>
      <c r="J298" s="174"/>
      <c r="K298" s="175"/>
      <c r="L298" s="175"/>
      <c r="M298" s="175"/>
      <c r="N298" s="175"/>
      <c r="O298" s="175"/>
      <c r="P298" s="175"/>
      <c r="Q298" s="175"/>
      <c r="R298" s="175"/>
      <c r="S298" s="176">
        <f t="shared" ref="S298:V298" si="60">S301/S300</f>
        <v>0</v>
      </c>
      <c r="T298" s="176">
        <f t="shared" si="60"/>
        <v>0.33333333333333331</v>
      </c>
      <c r="U298" s="484">
        <f t="shared" si="60"/>
        <v>0.125</v>
      </c>
      <c r="V298" s="485" t="e">
        <f t="shared" si="60"/>
        <v>#DIV/0!</v>
      </c>
      <c r="W298" s="370" t="s">
        <v>62</v>
      </c>
      <c r="X298" s="371"/>
    </row>
    <row r="299" spans="2:24" x14ac:dyDescent="0.3">
      <c r="B299" s="289"/>
      <c r="C299" s="297" t="s">
        <v>43</v>
      </c>
      <c r="D299" s="298"/>
      <c r="E299" s="298"/>
      <c r="F299" s="298"/>
      <c r="G299" s="298"/>
      <c r="H299" s="299"/>
      <c r="I299" s="177"/>
      <c r="J299" s="178"/>
      <c r="K299" s="179"/>
      <c r="L299" s="179"/>
      <c r="M299" s="179"/>
      <c r="N299" s="179"/>
      <c r="O299" s="179"/>
      <c r="P299" s="179"/>
      <c r="Q299" s="179"/>
      <c r="R299" s="179"/>
      <c r="S299" s="180">
        <f t="shared" ref="S299:V299" si="61">S302/S300</f>
        <v>0</v>
      </c>
      <c r="T299" s="180">
        <f t="shared" si="61"/>
        <v>0.33333333333333331</v>
      </c>
      <c r="U299" s="484">
        <f t="shared" si="61"/>
        <v>0.125</v>
      </c>
      <c r="V299" s="485" t="e">
        <f t="shared" si="61"/>
        <v>#DIV/0!</v>
      </c>
      <c r="W299" s="370" t="s">
        <v>62</v>
      </c>
      <c r="X299" s="371"/>
    </row>
    <row r="300" spans="2:24" x14ac:dyDescent="0.3">
      <c r="B300" s="289"/>
      <c r="C300" s="270" t="s">
        <v>118</v>
      </c>
      <c r="D300" s="271"/>
      <c r="E300" s="271"/>
      <c r="F300" s="271"/>
      <c r="G300" s="271"/>
      <c r="H300" s="272"/>
      <c r="I300" s="172"/>
      <c r="J300" s="50"/>
      <c r="K300" s="51"/>
      <c r="L300" s="51"/>
      <c r="M300" s="51"/>
      <c r="N300" s="51"/>
      <c r="O300" s="51"/>
      <c r="P300" s="51"/>
      <c r="Q300" s="51"/>
      <c r="R300" s="51"/>
      <c r="S300" s="52">
        <v>5</v>
      </c>
      <c r="T300" s="52">
        <v>3</v>
      </c>
      <c r="U300" s="361">
        <f>AVERAGE(I300:T300)</f>
        <v>4</v>
      </c>
      <c r="V300" s="362"/>
      <c r="W300" s="361" t="s">
        <v>62</v>
      </c>
      <c r="X300" s="362"/>
    </row>
    <row r="301" spans="2:24" x14ac:dyDescent="0.3">
      <c r="B301" s="289"/>
      <c r="C301" s="300" t="s">
        <v>27</v>
      </c>
      <c r="D301" s="301"/>
      <c r="E301" s="301"/>
      <c r="F301" s="301"/>
      <c r="G301" s="301"/>
      <c r="H301" s="302"/>
      <c r="I301" s="142"/>
      <c r="J301" s="50"/>
      <c r="K301" s="51"/>
      <c r="L301" s="51"/>
      <c r="M301" s="51"/>
      <c r="N301" s="51"/>
      <c r="O301" s="51"/>
      <c r="P301" s="51"/>
      <c r="Q301" s="51"/>
      <c r="R301" s="51"/>
      <c r="S301" s="52">
        <v>0</v>
      </c>
      <c r="T301" s="52">
        <v>1</v>
      </c>
      <c r="U301" s="361">
        <f>AVERAGE(I301:T301)</f>
        <v>0.5</v>
      </c>
      <c r="V301" s="362"/>
      <c r="W301" s="361" t="s">
        <v>62</v>
      </c>
      <c r="X301" s="362"/>
    </row>
    <row r="302" spans="2:24" x14ac:dyDescent="0.3">
      <c r="B302" s="289"/>
      <c r="C302" s="273" t="s">
        <v>28</v>
      </c>
      <c r="D302" s="274"/>
      <c r="E302" s="274"/>
      <c r="F302" s="274"/>
      <c r="G302" s="274"/>
      <c r="H302" s="275"/>
      <c r="I302" s="181"/>
      <c r="J302" s="182"/>
      <c r="K302" s="183"/>
      <c r="L302" s="183"/>
      <c r="M302" s="183"/>
      <c r="N302" s="183"/>
      <c r="O302" s="183"/>
      <c r="P302" s="183"/>
      <c r="Q302" s="183"/>
      <c r="R302" s="183"/>
      <c r="S302" s="184">
        <v>0</v>
      </c>
      <c r="T302" s="184">
        <v>1</v>
      </c>
      <c r="U302" s="372">
        <f>AVERAGE(I302:T302)</f>
        <v>0.5</v>
      </c>
      <c r="V302" s="373"/>
      <c r="W302" s="372" t="s">
        <v>62</v>
      </c>
      <c r="X302" s="373"/>
    </row>
    <row r="303" spans="2:24" x14ac:dyDescent="0.3">
      <c r="B303" s="289"/>
      <c r="C303" s="276" t="s">
        <v>10</v>
      </c>
      <c r="D303" s="277"/>
      <c r="E303" s="277"/>
      <c r="F303" s="277"/>
      <c r="G303" s="277"/>
      <c r="H303" s="278"/>
      <c r="I303" s="185"/>
      <c r="J303" s="186"/>
      <c r="K303" s="187"/>
      <c r="L303" s="187"/>
      <c r="M303" s="187"/>
      <c r="N303" s="187"/>
      <c r="O303" s="187"/>
      <c r="P303" s="187"/>
      <c r="Q303" s="187"/>
      <c r="R303" s="187"/>
      <c r="S303" s="188">
        <f t="shared" ref="S303:T303" si="62">S306/S305</f>
        <v>0</v>
      </c>
      <c r="T303" s="188">
        <f t="shared" si="62"/>
        <v>0.33333333333333331</v>
      </c>
      <c r="U303" s="354">
        <f>U306/U305</f>
        <v>0.125</v>
      </c>
      <c r="V303" s="355"/>
      <c r="W303" s="356" t="s">
        <v>62</v>
      </c>
      <c r="X303" s="357"/>
    </row>
    <row r="304" spans="2:24" x14ac:dyDescent="0.3">
      <c r="B304" s="289"/>
      <c r="C304" s="291" t="s">
        <v>11</v>
      </c>
      <c r="D304" s="292"/>
      <c r="E304" s="292"/>
      <c r="F304" s="292"/>
      <c r="G304" s="292"/>
      <c r="H304" s="293"/>
      <c r="I304" s="189"/>
      <c r="J304" s="190"/>
      <c r="K304" s="191"/>
      <c r="L304" s="191"/>
      <c r="M304" s="191"/>
      <c r="N304" s="191"/>
      <c r="O304" s="191"/>
      <c r="P304" s="191"/>
      <c r="Q304" s="191"/>
      <c r="R304" s="191"/>
      <c r="S304" s="192">
        <f t="shared" ref="S304:T304" si="63">S307/S305</f>
        <v>0</v>
      </c>
      <c r="T304" s="192">
        <f t="shared" si="63"/>
        <v>0</v>
      </c>
      <c r="U304" s="378">
        <f>U307/U305</f>
        <v>0</v>
      </c>
      <c r="V304" s="379"/>
      <c r="W304" s="380" t="s">
        <v>62</v>
      </c>
      <c r="X304" s="381"/>
    </row>
    <row r="305" spans="2:24" x14ac:dyDescent="0.3">
      <c r="B305" s="289"/>
      <c r="C305" s="270" t="s">
        <v>118</v>
      </c>
      <c r="D305" s="271"/>
      <c r="E305" s="271"/>
      <c r="F305" s="271"/>
      <c r="G305" s="271"/>
      <c r="H305" s="272"/>
      <c r="I305" s="172"/>
      <c r="J305" s="50"/>
      <c r="K305" s="51"/>
      <c r="L305" s="51"/>
      <c r="M305" s="51"/>
      <c r="N305" s="51"/>
      <c r="O305" s="51"/>
      <c r="P305" s="51"/>
      <c r="Q305" s="51"/>
      <c r="R305" s="51"/>
      <c r="S305" s="52">
        <v>5</v>
      </c>
      <c r="T305" s="52">
        <v>3</v>
      </c>
      <c r="U305" s="311">
        <f>AVERAGE(I305:T305)</f>
        <v>4</v>
      </c>
      <c r="V305" s="312"/>
      <c r="W305" s="311" t="s">
        <v>62</v>
      </c>
      <c r="X305" s="312"/>
    </row>
    <row r="306" spans="2:24" x14ac:dyDescent="0.3">
      <c r="B306" s="289"/>
      <c r="C306" s="270" t="s">
        <v>21</v>
      </c>
      <c r="D306" s="271"/>
      <c r="E306" s="271"/>
      <c r="F306" s="271"/>
      <c r="G306" s="271"/>
      <c r="H306" s="272"/>
      <c r="I306" s="172"/>
      <c r="J306" s="50"/>
      <c r="K306" s="51"/>
      <c r="L306" s="51"/>
      <c r="M306" s="51"/>
      <c r="N306" s="51"/>
      <c r="O306" s="51"/>
      <c r="P306" s="51"/>
      <c r="Q306" s="51"/>
      <c r="R306" s="51"/>
      <c r="S306" s="52">
        <v>0</v>
      </c>
      <c r="T306" s="52">
        <v>1</v>
      </c>
      <c r="U306" s="311">
        <f>AVERAGE(I306:T306)</f>
        <v>0.5</v>
      </c>
      <c r="V306" s="312"/>
      <c r="W306" s="311" t="s">
        <v>62</v>
      </c>
      <c r="X306" s="312"/>
    </row>
    <row r="307" spans="2:24" ht="15" thickBot="1" x14ac:dyDescent="0.35">
      <c r="B307" s="290"/>
      <c r="C307" s="2" t="s">
        <v>22</v>
      </c>
      <c r="D307" s="3"/>
      <c r="E307" s="3"/>
      <c r="F307" s="3"/>
      <c r="G307" s="3"/>
      <c r="H307" s="193"/>
      <c r="I307" s="194"/>
      <c r="J307" s="195"/>
      <c r="K307" s="196"/>
      <c r="L307" s="196"/>
      <c r="M307" s="196"/>
      <c r="N307" s="196"/>
      <c r="O307" s="196"/>
      <c r="P307" s="196"/>
      <c r="Q307" s="196"/>
      <c r="R307" s="196"/>
      <c r="S307" s="197">
        <v>0</v>
      </c>
      <c r="T307" s="197">
        <v>0</v>
      </c>
      <c r="U307" s="366">
        <f>AVERAGE(I307:T307)</f>
        <v>0</v>
      </c>
      <c r="V307" s="367"/>
      <c r="W307" s="366" t="s">
        <v>62</v>
      </c>
      <c r="X307" s="367"/>
    </row>
  </sheetData>
  <mergeCells count="696">
    <mergeCell ref="U307:V307"/>
    <mergeCell ref="W307:X307"/>
    <mergeCell ref="C304:H304"/>
    <mergeCell ref="U304:V304"/>
    <mergeCell ref="W304:X304"/>
    <mergeCell ref="C305:H305"/>
    <mergeCell ref="U305:V305"/>
    <mergeCell ref="W305:X305"/>
    <mergeCell ref="U303:V303"/>
    <mergeCell ref="W303:X303"/>
    <mergeCell ref="C300:H300"/>
    <mergeCell ref="U300:V300"/>
    <mergeCell ref="W300:X300"/>
    <mergeCell ref="C301:H301"/>
    <mergeCell ref="U301:V301"/>
    <mergeCell ref="W301:X301"/>
    <mergeCell ref="C306:H306"/>
    <mergeCell ref="U306:V306"/>
    <mergeCell ref="W306:X306"/>
    <mergeCell ref="C297:H297"/>
    <mergeCell ref="U297:V297"/>
    <mergeCell ref="W297:X297"/>
    <mergeCell ref="B298:B307"/>
    <mergeCell ref="C298:H298"/>
    <mergeCell ref="U298:V298"/>
    <mergeCell ref="W298:X298"/>
    <mergeCell ref="C299:H299"/>
    <mergeCell ref="U299:V299"/>
    <mergeCell ref="W299:X299"/>
    <mergeCell ref="B215:B297"/>
    <mergeCell ref="C215:H215"/>
    <mergeCell ref="U215:V215"/>
    <mergeCell ref="W215:X215"/>
    <mergeCell ref="C216:H216"/>
    <mergeCell ref="U216:V216"/>
    <mergeCell ref="W216:X216"/>
    <mergeCell ref="C302:H302"/>
    <mergeCell ref="U302:V302"/>
    <mergeCell ref="W302:X302"/>
    <mergeCell ref="C303:H303"/>
    <mergeCell ref="C295:H295"/>
    <mergeCell ref="U295:V295"/>
    <mergeCell ref="W295:X295"/>
    <mergeCell ref="C296:H296"/>
    <mergeCell ref="U296:V296"/>
    <mergeCell ref="W296:X296"/>
    <mergeCell ref="C293:H293"/>
    <mergeCell ref="U293:V293"/>
    <mergeCell ref="W293:X293"/>
    <mergeCell ref="C294:H294"/>
    <mergeCell ref="U294:V294"/>
    <mergeCell ref="W294:X294"/>
    <mergeCell ref="C291:H291"/>
    <mergeCell ref="U291:V291"/>
    <mergeCell ref="W291:X291"/>
    <mergeCell ref="C292:H292"/>
    <mergeCell ref="U292:V292"/>
    <mergeCell ref="W292:X292"/>
    <mergeCell ref="C289:H289"/>
    <mergeCell ref="U289:V289"/>
    <mergeCell ref="W289:X289"/>
    <mergeCell ref="C290:H290"/>
    <mergeCell ref="U290:V290"/>
    <mergeCell ref="W290:X290"/>
    <mergeCell ref="C287:H287"/>
    <mergeCell ref="U287:V287"/>
    <mergeCell ref="W287:X287"/>
    <mergeCell ref="C288:H288"/>
    <mergeCell ref="U288:V288"/>
    <mergeCell ref="W288:X288"/>
    <mergeCell ref="C285:H285"/>
    <mergeCell ref="U285:V285"/>
    <mergeCell ref="W285:X285"/>
    <mergeCell ref="C286:H286"/>
    <mergeCell ref="U286:V286"/>
    <mergeCell ref="W286:X286"/>
    <mergeCell ref="C283:H283"/>
    <mergeCell ref="U283:V283"/>
    <mergeCell ref="W283:X283"/>
    <mergeCell ref="C284:H284"/>
    <mergeCell ref="U284:V284"/>
    <mergeCell ref="W284:X284"/>
    <mergeCell ref="C281:H281"/>
    <mergeCell ref="U281:V281"/>
    <mergeCell ref="W281:X281"/>
    <mergeCell ref="C282:H282"/>
    <mergeCell ref="U282:V282"/>
    <mergeCell ref="W282:X282"/>
    <mergeCell ref="C279:H279"/>
    <mergeCell ref="U279:V279"/>
    <mergeCell ref="W279:X279"/>
    <mergeCell ref="C280:H280"/>
    <mergeCell ref="U280:V280"/>
    <mergeCell ref="W280:X280"/>
    <mergeCell ref="C277:H277"/>
    <mergeCell ref="U277:V277"/>
    <mergeCell ref="W277:X277"/>
    <mergeCell ref="C278:H278"/>
    <mergeCell ref="U278:V278"/>
    <mergeCell ref="W278:X278"/>
    <mergeCell ref="C275:H275"/>
    <mergeCell ref="U275:V275"/>
    <mergeCell ref="W275:X275"/>
    <mergeCell ref="C276:H276"/>
    <mergeCell ref="U276:V276"/>
    <mergeCell ref="W276:X276"/>
    <mergeCell ref="C273:H273"/>
    <mergeCell ref="U273:V273"/>
    <mergeCell ref="W273:X273"/>
    <mergeCell ref="C274:H274"/>
    <mergeCell ref="U274:V274"/>
    <mergeCell ref="W274:X274"/>
    <mergeCell ref="C271:H271"/>
    <mergeCell ref="U271:V271"/>
    <mergeCell ref="W271:X271"/>
    <mergeCell ref="C272:H272"/>
    <mergeCell ref="U272:V272"/>
    <mergeCell ref="W272:X272"/>
    <mergeCell ref="C269:H269"/>
    <mergeCell ref="U269:V269"/>
    <mergeCell ref="W269:X269"/>
    <mergeCell ref="C270:H270"/>
    <mergeCell ref="U270:V270"/>
    <mergeCell ref="W270:X270"/>
    <mergeCell ref="C267:H267"/>
    <mergeCell ref="U267:V267"/>
    <mergeCell ref="W267:X267"/>
    <mergeCell ref="C268:H268"/>
    <mergeCell ref="U268:V268"/>
    <mergeCell ref="W268:X268"/>
    <mergeCell ref="C265:H265"/>
    <mergeCell ref="U265:V265"/>
    <mergeCell ref="W265:X265"/>
    <mergeCell ref="C266:H266"/>
    <mergeCell ref="U266:V266"/>
    <mergeCell ref="W266:X266"/>
    <mergeCell ref="C263:H263"/>
    <mergeCell ref="U263:V263"/>
    <mergeCell ref="W263:X263"/>
    <mergeCell ref="C264:H264"/>
    <mergeCell ref="U264:V264"/>
    <mergeCell ref="W264:X264"/>
    <mergeCell ref="C261:H261"/>
    <mergeCell ref="U261:V261"/>
    <mergeCell ref="W261:X261"/>
    <mergeCell ref="C262:H262"/>
    <mergeCell ref="U262:V262"/>
    <mergeCell ref="W262:X262"/>
    <mergeCell ref="C259:H259"/>
    <mergeCell ref="U259:V259"/>
    <mergeCell ref="W259:X259"/>
    <mergeCell ref="C260:H260"/>
    <mergeCell ref="U260:V260"/>
    <mergeCell ref="W260:X260"/>
    <mergeCell ref="C257:H257"/>
    <mergeCell ref="U257:V257"/>
    <mergeCell ref="W257:X257"/>
    <mergeCell ref="C258:H258"/>
    <mergeCell ref="U258:V258"/>
    <mergeCell ref="W258:X258"/>
    <mergeCell ref="C255:H255"/>
    <mergeCell ref="U255:V255"/>
    <mergeCell ref="W255:X255"/>
    <mergeCell ref="C256:H256"/>
    <mergeCell ref="U256:V256"/>
    <mergeCell ref="W256:X256"/>
    <mergeCell ref="C253:H253"/>
    <mergeCell ref="U253:V253"/>
    <mergeCell ref="W253:X253"/>
    <mergeCell ref="C254:H254"/>
    <mergeCell ref="U254:V254"/>
    <mergeCell ref="W254:X254"/>
    <mergeCell ref="C251:H251"/>
    <mergeCell ref="U251:V251"/>
    <mergeCell ref="W251:X251"/>
    <mergeCell ref="C252:H252"/>
    <mergeCell ref="U252:V252"/>
    <mergeCell ref="W252:X252"/>
    <mergeCell ref="C249:H249"/>
    <mergeCell ref="U249:V249"/>
    <mergeCell ref="W249:X249"/>
    <mergeCell ref="C250:H250"/>
    <mergeCell ref="U250:V250"/>
    <mergeCell ref="W250:X250"/>
    <mergeCell ref="C247:H247"/>
    <mergeCell ref="U247:V247"/>
    <mergeCell ref="W247:X247"/>
    <mergeCell ref="C248:H248"/>
    <mergeCell ref="U248:V248"/>
    <mergeCell ref="W248:X248"/>
    <mergeCell ref="C245:H245"/>
    <mergeCell ref="U245:V245"/>
    <mergeCell ref="W245:X245"/>
    <mergeCell ref="C246:H246"/>
    <mergeCell ref="U246:V246"/>
    <mergeCell ref="W246:X246"/>
    <mergeCell ref="C243:H243"/>
    <mergeCell ref="U243:V243"/>
    <mergeCell ref="W243:X243"/>
    <mergeCell ref="C244:H244"/>
    <mergeCell ref="U244:V244"/>
    <mergeCell ref="W244:X244"/>
    <mergeCell ref="C241:H241"/>
    <mergeCell ref="U241:V241"/>
    <mergeCell ref="W241:X241"/>
    <mergeCell ref="C242:H242"/>
    <mergeCell ref="U242:V242"/>
    <mergeCell ref="W242:X242"/>
    <mergeCell ref="C239:H239"/>
    <mergeCell ref="U239:V239"/>
    <mergeCell ref="W239:X239"/>
    <mergeCell ref="C240:H240"/>
    <mergeCell ref="U240:V240"/>
    <mergeCell ref="W240:X240"/>
    <mergeCell ref="C237:H237"/>
    <mergeCell ref="U237:V237"/>
    <mergeCell ref="W237:X237"/>
    <mergeCell ref="C238:H238"/>
    <mergeCell ref="U238:V238"/>
    <mergeCell ref="W238:X238"/>
    <mergeCell ref="C235:H235"/>
    <mergeCell ref="U235:V235"/>
    <mergeCell ref="W235:X235"/>
    <mergeCell ref="C236:H236"/>
    <mergeCell ref="U236:V236"/>
    <mergeCell ref="W236:X236"/>
    <mergeCell ref="C233:H233"/>
    <mergeCell ref="U233:V233"/>
    <mergeCell ref="W233:X233"/>
    <mergeCell ref="C234:H234"/>
    <mergeCell ref="U234:V234"/>
    <mergeCell ref="W234:X234"/>
    <mergeCell ref="C231:H231"/>
    <mergeCell ref="U231:V231"/>
    <mergeCell ref="W231:X231"/>
    <mergeCell ref="C232:H232"/>
    <mergeCell ref="U232:V232"/>
    <mergeCell ref="W232:X232"/>
    <mergeCell ref="C229:H229"/>
    <mergeCell ref="U229:V229"/>
    <mergeCell ref="W229:X229"/>
    <mergeCell ref="C230:H230"/>
    <mergeCell ref="U230:V230"/>
    <mergeCell ref="W230:X230"/>
    <mergeCell ref="C227:H227"/>
    <mergeCell ref="U227:V227"/>
    <mergeCell ref="W227:X227"/>
    <mergeCell ref="C228:H228"/>
    <mergeCell ref="U228:V228"/>
    <mergeCell ref="W228:X228"/>
    <mergeCell ref="C225:H225"/>
    <mergeCell ref="U225:V225"/>
    <mergeCell ref="W225:X225"/>
    <mergeCell ref="C226:H226"/>
    <mergeCell ref="U226:V226"/>
    <mergeCell ref="W226:X226"/>
    <mergeCell ref="C223:H223"/>
    <mergeCell ref="U223:V223"/>
    <mergeCell ref="W223:X223"/>
    <mergeCell ref="C224:H224"/>
    <mergeCell ref="U224:V224"/>
    <mergeCell ref="W224:X224"/>
    <mergeCell ref="C221:H221"/>
    <mergeCell ref="U221:V221"/>
    <mergeCell ref="W221:X221"/>
    <mergeCell ref="C222:H222"/>
    <mergeCell ref="U222:V222"/>
    <mergeCell ref="W222:X222"/>
    <mergeCell ref="C219:H219"/>
    <mergeCell ref="U219:V219"/>
    <mergeCell ref="W219:X219"/>
    <mergeCell ref="C220:H220"/>
    <mergeCell ref="U220:V220"/>
    <mergeCell ref="W220:X220"/>
    <mergeCell ref="C217:H217"/>
    <mergeCell ref="U217:V217"/>
    <mergeCell ref="W217:X217"/>
    <mergeCell ref="C218:H218"/>
    <mergeCell ref="U218:V218"/>
    <mergeCell ref="W218:X218"/>
    <mergeCell ref="C213:H213"/>
    <mergeCell ref="U213:V213"/>
    <mergeCell ref="W213:X213"/>
    <mergeCell ref="C214:H214"/>
    <mergeCell ref="U214:V214"/>
    <mergeCell ref="W214:X214"/>
    <mergeCell ref="C211:H211"/>
    <mergeCell ref="U211:V211"/>
    <mergeCell ref="W211:X211"/>
    <mergeCell ref="C212:H212"/>
    <mergeCell ref="U212:V212"/>
    <mergeCell ref="W212:X212"/>
    <mergeCell ref="C209:H209"/>
    <mergeCell ref="U209:V209"/>
    <mergeCell ref="W209:X209"/>
    <mergeCell ref="C210:H210"/>
    <mergeCell ref="U210:V210"/>
    <mergeCell ref="W210:X210"/>
    <mergeCell ref="C207:H207"/>
    <mergeCell ref="U207:V207"/>
    <mergeCell ref="W207:X207"/>
    <mergeCell ref="C208:H208"/>
    <mergeCell ref="U208:V208"/>
    <mergeCell ref="W208:X208"/>
    <mergeCell ref="W199:X199"/>
    <mergeCell ref="C200:H200"/>
    <mergeCell ref="U200:V200"/>
    <mergeCell ref="W200:X200"/>
    <mergeCell ref="C205:H205"/>
    <mergeCell ref="U205:V205"/>
    <mergeCell ref="W205:X205"/>
    <mergeCell ref="C206:H206"/>
    <mergeCell ref="U206:V206"/>
    <mergeCell ref="W206:X206"/>
    <mergeCell ref="C203:H203"/>
    <mergeCell ref="U203:V203"/>
    <mergeCell ref="W203:X203"/>
    <mergeCell ref="C204:H204"/>
    <mergeCell ref="U204:V204"/>
    <mergeCell ref="W204:X204"/>
    <mergeCell ref="C197:H197"/>
    <mergeCell ref="U197:V197"/>
    <mergeCell ref="W197:X197"/>
    <mergeCell ref="C198:H198"/>
    <mergeCell ref="U198:V198"/>
    <mergeCell ref="W198:X198"/>
    <mergeCell ref="B194:B214"/>
    <mergeCell ref="C194:H194"/>
    <mergeCell ref="U194:V194"/>
    <mergeCell ref="W194:X194"/>
    <mergeCell ref="C195:H195"/>
    <mergeCell ref="U195:V195"/>
    <mergeCell ref="W195:X195"/>
    <mergeCell ref="C196:H196"/>
    <mergeCell ref="U196:V196"/>
    <mergeCell ref="W196:X196"/>
    <mergeCell ref="C201:H201"/>
    <mergeCell ref="U201:V201"/>
    <mergeCell ref="W201:X201"/>
    <mergeCell ref="C202:H202"/>
    <mergeCell ref="U202:V202"/>
    <mergeCell ref="W202:X202"/>
    <mergeCell ref="C199:H199"/>
    <mergeCell ref="U199:V199"/>
    <mergeCell ref="U188:V188"/>
    <mergeCell ref="W188:X188"/>
    <mergeCell ref="B192:H192"/>
    <mergeCell ref="U192:V192"/>
    <mergeCell ref="W192:X192"/>
    <mergeCell ref="B193:H193"/>
    <mergeCell ref="C186:H186"/>
    <mergeCell ref="U186:V186"/>
    <mergeCell ref="W186:X186"/>
    <mergeCell ref="C187:H187"/>
    <mergeCell ref="U187:V187"/>
    <mergeCell ref="W187:X187"/>
    <mergeCell ref="B179:B188"/>
    <mergeCell ref="C179:H179"/>
    <mergeCell ref="U179:V179"/>
    <mergeCell ref="W179:X179"/>
    <mergeCell ref="C180:H180"/>
    <mergeCell ref="U180:V180"/>
    <mergeCell ref="W180:X180"/>
    <mergeCell ref="C181:H181"/>
    <mergeCell ref="U181:V181"/>
    <mergeCell ref="W181:X181"/>
    <mergeCell ref="C184:H184"/>
    <mergeCell ref="U184:V184"/>
    <mergeCell ref="W184:X184"/>
    <mergeCell ref="C185:H185"/>
    <mergeCell ref="U185:V185"/>
    <mergeCell ref="W185:X185"/>
    <mergeCell ref="C182:H182"/>
    <mergeCell ref="U182:V182"/>
    <mergeCell ref="W182:X182"/>
    <mergeCell ref="C183:H183"/>
    <mergeCell ref="U183:V183"/>
    <mergeCell ref="W183:X183"/>
    <mergeCell ref="C177:H177"/>
    <mergeCell ref="U177:V177"/>
    <mergeCell ref="W177:X177"/>
    <mergeCell ref="C178:H178"/>
    <mergeCell ref="U178:V178"/>
    <mergeCell ref="W178:X178"/>
    <mergeCell ref="C175:H175"/>
    <mergeCell ref="U175:V175"/>
    <mergeCell ref="W175:X175"/>
    <mergeCell ref="C176:H176"/>
    <mergeCell ref="U176:V176"/>
    <mergeCell ref="W176:X176"/>
    <mergeCell ref="C173:H173"/>
    <mergeCell ref="U173:V173"/>
    <mergeCell ref="W173:X173"/>
    <mergeCell ref="C174:H174"/>
    <mergeCell ref="U174:V174"/>
    <mergeCell ref="W174:X174"/>
    <mergeCell ref="C171:H171"/>
    <mergeCell ref="U171:V171"/>
    <mergeCell ref="W171:X171"/>
    <mergeCell ref="C172:H172"/>
    <mergeCell ref="U172:V172"/>
    <mergeCell ref="W172:X172"/>
    <mergeCell ref="C169:H169"/>
    <mergeCell ref="U169:V169"/>
    <mergeCell ref="W169:X169"/>
    <mergeCell ref="C170:H170"/>
    <mergeCell ref="U170:V170"/>
    <mergeCell ref="W170:X170"/>
    <mergeCell ref="C167:H167"/>
    <mergeCell ref="U167:V167"/>
    <mergeCell ref="W167:X167"/>
    <mergeCell ref="C168:H168"/>
    <mergeCell ref="U168:V168"/>
    <mergeCell ref="W168:X168"/>
    <mergeCell ref="C165:H165"/>
    <mergeCell ref="U165:V165"/>
    <mergeCell ref="W165:X165"/>
    <mergeCell ref="C166:H166"/>
    <mergeCell ref="U166:V166"/>
    <mergeCell ref="W166:X166"/>
    <mergeCell ref="C163:H163"/>
    <mergeCell ref="U163:V163"/>
    <mergeCell ref="W163:X163"/>
    <mergeCell ref="C164:H164"/>
    <mergeCell ref="U164:V164"/>
    <mergeCell ref="W164:X164"/>
    <mergeCell ref="C161:H161"/>
    <mergeCell ref="U161:V161"/>
    <mergeCell ref="W161:X161"/>
    <mergeCell ref="C162:H162"/>
    <mergeCell ref="U162:V162"/>
    <mergeCell ref="W162:X162"/>
    <mergeCell ref="C159:H159"/>
    <mergeCell ref="U159:V159"/>
    <mergeCell ref="W159:X159"/>
    <mergeCell ref="C160:H160"/>
    <mergeCell ref="U160:V160"/>
    <mergeCell ref="W160:X160"/>
    <mergeCell ref="C157:H157"/>
    <mergeCell ref="U157:V157"/>
    <mergeCell ref="W157:X157"/>
    <mergeCell ref="C158:H158"/>
    <mergeCell ref="U158:V158"/>
    <mergeCell ref="W158:X158"/>
    <mergeCell ref="C155:H155"/>
    <mergeCell ref="U155:V155"/>
    <mergeCell ref="W155:X155"/>
    <mergeCell ref="C156:H156"/>
    <mergeCell ref="U156:V156"/>
    <mergeCell ref="W156:X156"/>
    <mergeCell ref="C153:H153"/>
    <mergeCell ref="U153:V153"/>
    <mergeCell ref="W153:X153"/>
    <mergeCell ref="C154:H154"/>
    <mergeCell ref="U154:V154"/>
    <mergeCell ref="W154:X154"/>
    <mergeCell ref="C151:H151"/>
    <mergeCell ref="U151:V151"/>
    <mergeCell ref="W151:X151"/>
    <mergeCell ref="C152:H152"/>
    <mergeCell ref="U152:V152"/>
    <mergeCell ref="W152:X152"/>
    <mergeCell ref="C149:H149"/>
    <mergeCell ref="U149:V149"/>
    <mergeCell ref="W149:X149"/>
    <mergeCell ref="C150:H150"/>
    <mergeCell ref="U150:V150"/>
    <mergeCell ref="W150:X150"/>
    <mergeCell ref="C147:H147"/>
    <mergeCell ref="U147:V147"/>
    <mergeCell ref="W147:X147"/>
    <mergeCell ref="C148:H148"/>
    <mergeCell ref="U148:V148"/>
    <mergeCell ref="W148:X148"/>
    <mergeCell ref="C145:H145"/>
    <mergeCell ref="U145:V145"/>
    <mergeCell ref="W145:X145"/>
    <mergeCell ref="C146:H146"/>
    <mergeCell ref="U146:V146"/>
    <mergeCell ref="W146:X146"/>
    <mergeCell ref="C143:H143"/>
    <mergeCell ref="U143:V143"/>
    <mergeCell ref="W143:X143"/>
    <mergeCell ref="C144:H144"/>
    <mergeCell ref="U144:V144"/>
    <mergeCell ref="W144:X144"/>
    <mergeCell ref="C141:H141"/>
    <mergeCell ref="U141:V141"/>
    <mergeCell ref="W141:X141"/>
    <mergeCell ref="C142:H142"/>
    <mergeCell ref="U142:V142"/>
    <mergeCell ref="W142:X142"/>
    <mergeCell ref="C139:H139"/>
    <mergeCell ref="U139:V139"/>
    <mergeCell ref="W139:X139"/>
    <mergeCell ref="C140:H140"/>
    <mergeCell ref="U140:V140"/>
    <mergeCell ref="W140:X140"/>
    <mergeCell ref="C137:H137"/>
    <mergeCell ref="U137:V137"/>
    <mergeCell ref="W137:X137"/>
    <mergeCell ref="C138:H138"/>
    <mergeCell ref="U138:V138"/>
    <mergeCell ref="W138:X138"/>
    <mergeCell ref="C135:H135"/>
    <mergeCell ref="U135:V135"/>
    <mergeCell ref="W135:X135"/>
    <mergeCell ref="C136:H136"/>
    <mergeCell ref="U136:V136"/>
    <mergeCell ref="W136:X136"/>
    <mergeCell ref="C133:H133"/>
    <mergeCell ref="U133:V133"/>
    <mergeCell ref="W133:X133"/>
    <mergeCell ref="C134:H134"/>
    <mergeCell ref="U134:V134"/>
    <mergeCell ref="W134:X134"/>
    <mergeCell ref="C131:H131"/>
    <mergeCell ref="U131:V131"/>
    <mergeCell ref="W131:X131"/>
    <mergeCell ref="C132:H132"/>
    <mergeCell ref="U132:V132"/>
    <mergeCell ref="W132:X132"/>
    <mergeCell ref="C129:H129"/>
    <mergeCell ref="U129:V129"/>
    <mergeCell ref="W129:X129"/>
    <mergeCell ref="C130:H130"/>
    <mergeCell ref="U130:V130"/>
    <mergeCell ref="W130:X130"/>
    <mergeCell ref="C127:H127"/>
    <mergeCell ref="U127:V127"/>
    <mergeCell ref="W127:X127"/>
    <mergeCell ref="C128:H128"/>
    <mergeCell ref="U128:V128"/>
    <mergeCell ref="W128:X128"/>
    <mergeCell ref="C125:H125"/>
    <mergeCell ref="U125:V125"/>
    <mergeCell ref="W125:X125"/>
    <mergeCell ref="C126:H126"/>
    <mergeCell ref="U126:V126"/>
    <mergeCell ref="W126:X126"/>
    <mergeCell ref="C123:H123"/>
    <mergeCell ref="U123:V123"/>
    <mergeCell ref="W123:X123"/>
    <mergeCell ref="C124:H124"/>
    <mergeCell ref="U124:V124"/>
    <mergeCell ref="W124:X124"/>
    <mergeCell ref="C121:H121"/>
    <mergeCell ref="U121:V121"/>
    <mergeCell ref="W121:X121"/>
    <mergeCell ref="C122:H122"/>
    <mergeCell ref="U122:V122"/>
    <mergeCell ref="W122:X122"/>
    <mergeCell ref="C119:H119"/>
    <mergeCell ref="U119:V119"/>
    <mergeCell ref="W119:X119"/>
    <mergeCell ref="C120:H120"/>
    <mergeCell ref="U120:V120"/>
    <mergeCell ref="W120:X120"/>
    <mergeCell ref="C117:H117"/>
    <mergeCell ref="U117:V117"/>
    <mergeCell ref="W117:X117"/>
    <mergeCell ref="C118:H118"/>
    <mergeCell ref="U118:V118"/>
    <mergeCell ref="W118:X118"/>
    <mergeCell ref="C115:H115"/>
    <mergeCell ref="U115:V115"/>
    <mergeCell ref="W115:X115"/>
    <mergeCell ref="C116:H116"/>
    <mergeCell ref="U116:V116"/>
    <mergeCell ref="W116:X116"/>
    <mergeCell ref="C113:H113"/>
    <mergeCell ref="U113:V113"/>
    <mergeCell ref="W113:X113"/>
    <mergeCell ref="C114:H114"/>
    <mergeCell ref="U114:V114"/>
    <mergeCell ref="W114:X114"/>
    <mergeCell ref="C111:H111"/>
    <mergeCell ref="U111:V111"/>
    <mergeCell ref="W111:X111"/>
    <mergeCell ref="C112:H112"/>
    <mergeCell ref="U112:V112"/>
    <mergeCell ref="W112:X112"/>
    <mergeCell ref="C109:H109"/>
    <mergeCell ref="U109:V109"/>
    <mergeCell ref="W109:X109"/>
    <mergeCell ref="C110:H110"/>
    <mergeCell ref="U110:V110"/>
    <mergeCell ref="W110:X110"/>
    <mergeCell ref="C107:H107"/>
    <mergeCell ref="U107:V107"/>
    <mergeCell ref="W107:X107"/>
    <mergeCell ref="C108:H108"/>
    <mergeCell ref="U108:V108"/>
    <mergeCell ref="W108:X108"/>
    <mergeCell ref="C105:H105"/>
    <mergeCell ref="U105:V105"/>
    <mergeCell ref="W105:X105"/>
    <mergeCell ref="C106:H106"/>
    <mergeCell ref="U106:V106"/>
    <mergeCell ref="W106:X106"/>
    <mergeCell ref="C103:H103"/>
    <mergeCell ref="U103:V103"/>
    <mergeCell ref="W103:X103"/>
    <mergeCell ref="C104:H104"/>
    <mergeCell ref="U104:V104"/>
    <mergeCell ref="W104:X104"/>
    <mergeCell ref="W101:X101"/>
    <mergeCell ref="C102:H102"/>
    <mergeCell ref="U102:V102"/>
    <mergeCell ref="W102:X102"/>
    <mergeCell ref="C99:H99"/>
    <mergeCell ref="U99:V99"/>
    <mergeCell ref="W99:X99"/>
    <mergeCell ref="C100:H100"/>
    <mergeCell ref="U100:V100"/>
    <mergeCell ref="W100:X100"/>
    <mergeCell ref="B96:B178"/>
    <mergeCell ref="C96:H96"/>
    <mergeCell ref="U96:V96"/>
    <mergeCell ref="W96:X96"/>
    <mergeCell ref="C93:H93"/>
    <mergeCell ref="U93:V93"/>
    <mergeCell ref="W93:X93"/>
    <mergeCell ref="C94:H94"/>
    <mergeCell ref="U94:V94"/>
    <mergeCell ref="W94:X94"/>
    <mergeCell ref="C97:H97"/>
    <mergeCell ref="U97:V97"/>
    <mergeCell ref="W97:X97"/>
    <mergeCell ref="C98:H98"/>
    <mergeCell ref="U98:V98"/>
    <mergeCell ref="W98:X98"/>
    <mergeCell ref="C95:H95"/>
    <mergeCell ref="U95:V95"/>
    <mergeCell ref="W95:X95"/>
    <mergeCell ref="C101:H101"/>
    <mergeCell ref="U101:V101"/>
    <mergeCell ref="B75:B95"/>
    <mergeCell ref="C75:H75"/>
    <mergeCell ref="U75:V75"/>
    <mergeCell ref="C91:H91"/>
    <mergeCell ref="U91:V91"/>
    <mergeCell ref="W91:X91"/>
    <mergeCell ref="C92:H92"/>
    <mergeCell ref="U92:V92"/>
    <mergeCell ref="W92:X92"/>
    <mergeCell ref="C89:H89"/>
    <mergeCell ref="U89:V89"/>
    <mergeCell ref="W89:X89"/>
    <mergeCell ref="C90:H90"/>
    <mergeCell ref="U90:V90"/>
    <mergeCell ref="W90:X90"/>
    <mergeCell ref="C88:H88"/>
    <mergeCell ref="U88:V88"/>
    <mergeCell ref="W88:X88"/>
    <mergeCell ref="C85:H85"/>
    <mergeCell ref="U85:V85"/>
    <mergeCell ref="W85:X85"/>
    <mergeCell ref="C86:H86"/>
    <mergeCell ref="U86:V86"/>
    <mergeCell ref="W86:X86"/>
    <mergeCell ref="W84:X84"/>
    <mergeCell ref="C81:H81"/>
    <mergeCell ref="U81:V81"/>
    <mergeCell ref="W81:X81"/>
    <mergeCell ref="C82:H82"/>
    <mergeCell ref="U82:V82"/>
    <mergeCell ref="W82:X82"/>
    <mergeCell ref="C87:H87"/>
    <mergeCell ref="U87:V87"/>
    <mergeCell ref="W87:X87"/>
    <mergeCell ref="C83:H83"/>
    <mergeCell ref="U83:V83"/>
    <mergeCell ref="W83:X83"/>
    <mergeCell ref="C84:H84"/>
    <mergeCell ref="U84:V84"/>
    <mergeCell ref="C80:H80"/>
    <mergeCell ref="U80:V80"/>
    <mergeCell ref="W80:X80"/>
    <mergeCell ref="W76:X76"/>
    <mergeCell ref="C77:H77"/>
    <mergeCell ref="U77:V77"/>
    <mergeCell ref="W77:X77"/>
    <mergeCell ref="C78:H78"/>
    <mergeCell ref="U78:V78"/>
    <mergeCell ref="W78:X78"/>
    <mergeCell ref="B73:H73"/>
    <mergeCell ref="U73:V73"/>
    <mergeCell ref="W73:X73"/>
    <mergeCell ref="B74:H74"/>
    <mergeCell ref="W75:X75"/>
    <mergeCell ref="C76:H76"/>
    <mergeCell ref="U76:V76"/>
    <mergeCell ref="C79:H79"/>
    <mergeCell ref="U79:V79"/>
    <mergeCell ref="W79:X79"/>
  </mergeCells>
  <phoneticPr fontId="2" type="noConversion"/>
  <conditionalFormatting sqref="B9:M9 E10:M10 B11:M19">
    <cfRule type="cellIs" dxfId="79" priority="1" operator="greaterThan">
      <formula>0</formula>
    </cfRule>
    <cfRule type="cellIs" dxfId="78" priority="2" operator="lessThan">
      <formula>0</formula>
    </cfRule>
  </conditionalFormatting>
  <conditionalFormatting sqref="R11:R19">
    <cfRule type="cellIs" dxfId="77" priority="9" operator="greaterThan">
      <formula>0</formula>
    </cfRule>
    <cfRule type="cellIs" dxfId="76" priority="10" operator="lessThan">
      <formula>0</formula>
    </cfRule>
  </conditionalFormatting>
  <pageMargins left="0.7" right="0.7" top="0.75" bottom="0.75" header="0.3" footer="0.3"/>
  <pageSetup paperSize="9"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35AB95-69F3-4CA5-B285-372E642C445F}">
  <dimension ref="A1:X308"/>
  <sheetViews>
    <sheetView showGridLines="0" topLeftCell="A14" zoomScale="81" zoomScaleNormal="81" workbookViewId="0">
      <selection activeCell="I24" sqref="I24"/>
    </sheetView>
  </sheetViews>
  <sheetFormatPr defaultColWidth="8.75" defaultRowHeight="14.25" x14ac:dyDescent="0.3"/>
  <cols>
    <col min="1" max="1" width="3.375" style="1" customWidth="1"/>
    <col min="2" max="2" width="12.125" style="1" customWidth="1"/>
    <col min="3" max="4" width="8.75" style="1"/>
    <col min="5" max="5" width="18.25" style="1" customWidth="1"/>
    <col min="6" max="6" width="10.25" style="1" bestFit="1" customWidth="1"/>
    <col min="7" max="8" width="8.875" style="1" bestFit="1" customWidth="1"/>
    <col min="9" max="20" width="13.625" style="1" customWidth="1"/>
    <col min="21" max="16384" width="8.75" style="1"/>
  </cols>
  <sheetData>
    <row r="1" spans="2:21" ht="15.75" customHeight="1" x14ac:dyDescent="0.3"/>
    <row r="2" spans="2:21" ht="20.25" x14ac:dyDescent="0.3">
      <c r="B2" s="7" t="s">
        <v>301</v>
      </c>
      <c r="C2" s="7"/>
      <c r="D2" s="7"/>
      <c r="E2" s="7"/>
      <c r="F2" s="7"/>
    </row>
    <row r="3" spans="2:21" x14ac:dyDescent="0.3">
      <c r="B3" s="8" t="s">
        <v>295</v>
      </c>
    </row>
    <row r="4" spans="2:21" x14ac:dyDescent="0.3">
      <c r="B4" s="9" t="s">
        <v>322</v>
      </c>
    </row>
    <row r="5" spans="2:21" x14ac:dyDescent="0.3">
      <c r="B5" s="9" t="s">
        <v>289</v>
      </c>
    </row>
    <row r="6" spans="2:21" x14ac:dyDescent="0.3">
      <c r="B6" s="9" t="s">
        <v>38</v>
      </c>
    </row>
    <row r="7" spans="2:21" x14ac:dyDescent="0.3">
      <c r="B7" s="9" t="s">
        <v>39</v>
      </c>
    </row>
    <row r="8" spans="2:21" ht="8.1" customHeight="1" x14ac:dyDescent="0.3">
      <c r="H8" s="10"/>
      <c r="J8" s="8"/>
      <c r="K8" s="11"/>
      <c r="L8" s="12"/>
      <c r="P8" s="8"/>
      <c r="Q8" s="8"/>
      <c r="R8" s="8"/>
      <c r="S8" s="8"/>
      <c r="T8" s="8"/>
      <c r="U8" s="8"/>
    </row>
    <row r="9" spans="2:21" ht="18" customHeight="1" x14ac:dyDescent="0.3">
      <c r="M9" s="44"/>
      <c r="O9" s="8"/>
      <c r="P9" s="8"/>
      <c r="Q9" s="8"/>
      <c r="R9" s="8"/>
      <c r="S9" s="8"/>
      <c r="T9" s="8"/>
      <c r="U9" s="8"/>
    </row>
    <row r="10" spans="2:21" x14ac:dyDescent="0.3">
      <c r="O10" s="8"/>
      <c r="P10" s="8"/>
      <c r="Q10" s="8"/>
      <c r="R10" s="8"/>
      <c r="S10" s="8"/>
      <c r="T10" s="8"/>
      <c r="U10" s="8"/>
    </row>
    <row r="11" spans="2:21" x14ac:dyDescent="0.3">
      <c r="O11" s="8"/>
      <c r="P11" s="8"/>
      <c r="Q11" s="8"/>
      <c r="R11" s="8"/>
      <c r="S11" s="8"/>
      <c r="T11" s="8"/>
      <c r="U11" s="8"/>
    </row>
    <row r="12" spans="2:21" x14ac:dyDescent="0.3">
      <c r="O12" s="8"/>
      <c r="P12" s="8"/>
      <c r="Q12" s="8"/>
      <c r="R12" s="8"/>
      <c r="S12" s="8"/>
      <c r="T12" s="8"/>
      <c r="U12" s="8"/>
    </row>
    <row r="13" spans="2:21" ht="17.45" customHeight="1" x14ac:dyDescent="0.3">
      <c r="O13" s="8"/>
      <c r="P13" s="8"/>
      <c r="Q13" s="8"/>
      <c r="R13" s="8"/>
      <c r="S13" s="8"/>
      <c r="T13" s="8"/>
      <c r="U13" s="8"/>
    </row>
    <row r="14" spans="2:21" ht="17.45" customHeight="1" x14ac:dyDescent="0.3">
      <c r="O14" s="8"/>
      <c r="P14" s="8"/>
      <c r="Q14" s="8"/>
      <c r="R14" s="8"/>
      <c r="S14" s="8"/>
      <c r="T14" s="8"/>
      <c r="U14" s="8"/>
    </row>
    <row r="15" spans="2:21" ht="18" customHeight="1" x14ac:dyDescent="0.3">
      <c r="O15" s="8"/>
      <c r="P15" s="8"/>
      <c r="Q15" s="8"/>
      <c r="R15" s="8"/>
      <c r="S15" s="8"/>
      <c r="T15" s="8"/>
      <c r="U15" s="8"/>
    </row>
    <row r="16" spans="2:21" x14ac:dyDescent="0.3">
      <c r="O16" s="8"/>
      <c r="P16" s="8"/>
      <c r="Q16" s="8"/>
      <c r="R16" s="8"/>
      <c r="S16" s="8"/>
      <c r="T16" s="8"/>
      <c r="U16" s="8"/>
    </row>
    <row r="17" spans="1:21" ht="17.45" customHeight="1" x14ac:dyDescent="0.3">
      <c r="O17" s="8"/>
      <c r="P17" s="8"/>
      <c r="Q17" s="8"/>
      <c r="R17" s="8"/>
      <c r="S17" s="8"/>
      <c r="T17" s="8"/>
      <c r="U17" s="8"/>
    </row>
    <row r="18" spans="1:21" ht="17.45" customHeight="1" x14ac:dyDescent="0.3">
      <c r="I18" s="1" t="s">
        <v>344</v>
      </c>
      <c r="O18" s="8"/>
      <c r="P18" s="8"/>
      <c r="Q18" s="8"/>
      <c r="R18" s="8"/>
      <c r="S18" s="8"/>
      <c r="T18" s="8"/>
      <c r="U18" s="8"/>
    </row>
    <row r="19" spans="1:21" ht="18" customHeight="1" x14ac:dyDescent="0.3">
      <c r="O19" s="8"/>
      <c r="P19" s="8"/>
      <c r="Q19" s="8"/>
      <c r="R19" s="8"/>
      <c r="S19" s="8"/>
      <c r="T19" s="8"/>
      <c r="U19" s="8"/>
    </row>
    <row r="20" spans="1:21" ht="18" customHeight="1" x14ac:dyDescent="0.3">
      <c r="A20" s="209"/>
      <c r="B20" s="209"/>
      <c r="C20" s="209"/>
      <c r="D20" s="209"/>
      <c r="E20" s="209"/>
      <c r="F20" s="210"/>
      <c r="G20" s="211"/>
      <c r="H20" s="212"/>
      <c r="I20" s="38"/>
      <c r="J20" s="212"/>
      <c r="O20" s="8"/>
      <c r="P20" s="8"/>
      <c r="Q20" s="8"/>
      <c r="R20" s="8"/>
      <c r="S20" s="8"/>
      <c r="T20" s="8"/>
      <c r="U20" s="8"/>
    </row>
    <row r="21" spans="1:21" ht="18" customHeight="1" x14ac:dyDescent="0.3">
      <c r="A21" s="209"/>
      <c r="B21" s="43" t="s">
        <v>162</v>
      </c>
      <c r="C21" s="209"/>
      <c r="D21" s="209"/>
      <c r="E21" s="209"/>
      <c r="F21" s="210"/>
      <c r="G21" s="211"/>
      <c r="H21" s="212"/>
      <c r="I21" s="38"/>
      <c r="J21" s="212"/>
      <c r="O21" s="8"/>
      <c r="P21" s="8"/>
      <c r="Q21" s="8"/>
      <c r="R21" s="8"/>
      <c r="S21" s="8"/>
      <c r="T21" s="8"/>
      <c r="U21" s="8"/>
    </row>
    <row r="22" spans="1:21" x14ac:dyDescent="0.3">
      <c r="A22" s="209"/>
      <c r="B22" s="1" t="s">
        <v>163</v>
      </c>
      <c r="C22" s="1" t="s">
        <v>355</v>
      </c>
    </row>
    <row r="23" spans="1:21" x14ac:dyDescent="0.3">
      <c r="B23" s="1" t="s">
        <v>164</v>
      </c>
      <c r="C23" s="1" t="s">
        <v>342</v>
      </c>
    </row>
    <row r="24" spans="1:21" x14ac:dyDescent="0.3">
      <c r="B24" s="1" t="s">
        <v>165</v>
      </c>
      <c r="C24" s="1" t="s">
        <v>343</v>
      </c>
    </row>
    <row r="28" spans="1:21" x14ac:dyDescent="0.3">
      <c r="R28" s="44"/>
    </row>
    <row r="29" spans="1:21" x14ac:dyDescent="0.3">
      <c r="R29" s="44"/>
    </row>
    <row r="30" spans="1:21" x14ac:dyDescent="0.3">
      <c r="R30" s="44"/>
    </row>
    <row r="31" spans="1:21" x14ac:dyDescent="0.3">
      <c r="R31" s="44"/>
    </row>
    <row r="32" spans="1:21" x14ac:dyDescent="0.3">
      <c r="R32" s="44"/>
    </row>
    <row r="33" spans="18:18" x14ac:dyDescent="0.3">
      <c r="R33" s="44"/>
    </row>
    <row r="34" spans="18:18" x14ac:dyDescent="0.3">
      <c r="R34" s="44"/>
    </row>
    <row r="35" spans="18:18" x14ac:dyDescent="0.3">
      <c r="R35" s="44"/>
    </row>
    <row r="36" spans="18:18" x14ac:dyDescent="0.3">
      <c r="R36" s="44"/>
    </row>
    <row r="37" spans="18:18" x14ac:dyDescent="0.3">
      <c r="R37" s="44"/>
    </row>
    <row r="38" spans="18:18" x14ac:dyDescent="0.3">
      <c r="R38" s="44"/>
    </row>
    <row r="39" spans="18:18" x14ac:dyDescent="0.3">
      <c r="R39" s="44"/>
    </row>
    <row r="40" spans="18:18" x14ac:dyDescent="0.3">
      <c r="R40" s="44"/>
    </row>
    <row r="41" spans="18:18" x14ac:dyDescent="0.3">
      <c r="R41" s="44"/>
    </row>
    <row r="42" spans="18:18" x14ac:dyDescent="0.3">
      <c r="R42" s="44"/>
    </row>
    <row r="43" spans="18:18" x14ac:dyDescent="0.3">
      <c r="R43" s="44"/>
    </row>
    <row r="44" spans="18:18" x14ac:dyDescent="0.3">
      <c r="R44" s="44"/>
    </row>
    <row r="45" spans="18:18" x14ac:dyDescent="0.3">
      <c r="R45" s="44"/>
    </row>
    <row r="46" spans="18:18" x14ac:dyDescent="0.3">
      <c r="R46" s="44"/>
    </row>
    <row r="47" spans="18:18" x14ac:dyDescent="0.3">
      <c r="R47" s="44"/>
    </row>
    <row r="48" spans="18:18" x14ac:dyDescent="0.3">
      <c r="R48" s="44"/>
    </row>
    <row r="49" spans="18:18" x14ac:dyDescent="0.3">
      <c r="R49" s="44"/>
    </row>
    <row r="50" spans="18:18" x14ac:dyDescent="0.3">
      <c r="R50" s="44"/>
    </row>
    <row r="51" spans="18:18" x14ac:dyDescent="0.3">
      <c r="R51" s="44"/>
    </row>
    <row r="52" spans="18:18" x14ac:dyDescent="0.3">
      <c r="R52" s="44"/>
    </row>
    <row r="53" spans="18:18" x14ac:dyDescent="0.3">
      <c r="R53" s="44"/>
    </row>
    <row r="54" spans="18:18" x14ac:dyDescent="0.3">
      <c r="R54" s="44"/>
    </row>
    <row r="55" spans="18:18" x14ac:dyDescent="0.3">
      <c r="R55" s="44"/>
    </row>
    <row r="56" spans="18:18" x14ac:dyDescent="0.3">
      <c r="R56" s="44"/>
    </row>
    <row r="57" spans="18:18" x14ac:dyDescent="0.3">
      <c r="R57" s="44"/>
    </row>
    <row r="58" spans="18:18" x14ac:dyDescent="0.3">
      <c r="R58" s="44"/>
    </row>
    <row r="59" spans="18:18" x14ac:dyDescent="0.3">
      <c r="R59" s="44"/>
    </row>
    <row r="60" spans="18:18" x14ac:dyDescent="0.3">
      <c r="R60" s="44"/>
    </row>
    <row r="61" spans="18:18" x14ac:dyDescent="0.3">
      <c r="R61" s="44"/>
    </row>
    <row r="62" spans="18:18" x14ac:dyDescent="0.3">
      <c r="R62" s="44"/>
    </row>
    <row r="63" spans="18:18" x14ac:dyDescent="0.3">
      <c r="R63" s="44"/>
    </row>
    <row r="64" spans="18:18" x14ac:dyDescent="0.3">
      <c r="R64" s="44"/>
    </row>
    <row r="65" spans="2:24" x14ac:dyDescent="0.3">
      <c r="R65" s="44"/>
    </row>
    <row r="66" spans="2:24" x14ac:dyDescent="0.3">
      <c r="R66" s="44"/>
    </row>
    <row r="67" spans="2:24" x14ac:dyDescent="0.3">
      <c r="R67" s="44"/>
    </row>
    <row r="68" spans="2:24" x14ac:dyDescent="0.3">
      <c r="R68" s="44"/>
    </row>
    <row r="69" spans="2:24" x14ac:dyDescent="0.3">
      <c r="R69" s="44"/>
    </row>
    <row r="70" spans="2:24" x14ac:dyDescent="0.3">
      <c r="R70" s="44"/>
    </row>
    <row r="71" spans="2:24" x14ac:dyDescent="0.3">
      <c r="R71" s="44"/>
    </row>
    <row r="72" spans="2:24" x14ac:dyDescent="0.3">
      <c r="R72" s="44"/>
    </row>
    <row r="73" spans="2:24" x14ac:dyDescent="0.3">
      <c r="R73" s="44"/>
    </row>
    <row r="74" spans="2:24" x14ac:dyDescent="0.3">
      <c r="R74" s="44"/>
    </row>
    <row r="75" spans="2:24" x14ac:dyDescent="0.3">
      <c r="R75" s="44"/>
    </row>
    <row r="76" spans="2:24" x14ac:dyDescent="0.3">
      <c r="R76" s="44"/>
    </row>
    <row r="77" spans="2:24" ht="15" thickBot="1" x14ac:dyDescent="0.35">
      <c r="R77" s="44"/>
    </row>
    <row r="78" spans="2:24" ht="15" thickBot="1" x14ac:dyDescent="0.35">
      <c r="B78" s="279">
        <v>2026</v>
      </c>
      <c r="C78" s="280"/>
      <c r="D78" s="280"/>
      <c r="E78" s="280"/>
      <c r="F78" s="280"/>
      <c r="G78" s="280"/>
      <c r="H78" s="281"/>
      <c r="I78" s="5" t="s">
        <v>46</v>
      </c>
      <c r="J78" s="5" t="s">
        <v>168</v>
      </c>
      <c r="K78" s="5" t="s">
        <v>169</v>
      </c>
      <c r="L78" s="5" t="s">
        <v>51</v>
      </c>
      <c r="M78" s="5" t="s">
        <v>52</v>
      </c>
      <c r="N78" s="5" t="s">
        <v>53</v>
      </c>
      <c r="O78" s="5" t="s">
        <v>54</v>
      </c>
      <c r="P78" s="5" t="s">
        <v>55</v>
      </c>
      <c r="Q78" s="5" t="s">
        <v>56</v>
      </c>
      <c r="R78" s="5" t="s">
        <v>57</v>
      </c>
      <c r="S78" s="5" t="s">
        <v>58</v>
      </c>
      <c r="T78" s="5" t="s">
        <v>59</v>
      </c>
      <c r="U78" s="279" t="s">
        <v>60</v>
      </c>
      <c r="V78" s="281"/>
      <c r="W78" s="279" t="s">
        <v>61</v>
      </c>
      <c r="X78" s="281"/>
    </row>
    <row r="79" spans="2:24" ht="15" thickBot="1" x14ac:dyDescent="0.35">
      <c r="B79" s="421"/>
      <c r="C79" s="421"/>
      <c r="D79" s="421"/>
      <c r="E79" s="421"/>
      <c r="F79" s="421"/>
      <c r="G79" s="421"/>
      <c r="H79" s="421"/>
    </row>
    <row r="80" spans="2:24" x14ac:dyDescent="0.3">
      <c r="B80" s="282" t="s">
        <v>4</v>
      </c>
      <c r="C80" s="285" t="s">
        <v>12</v>
      </c>
      <c r="D80" s="286"/>
      <c r="E80" s="286"/>
      <c r="F80" s="286"/>
      <c r="G80" s="286"/>
      <c r="H80" s="287"/>
      <c r="I80" s="48"/>
      <c r="J80" s="48"/>
      <c r="K80" s="48"/>
      <c r="L80" s="48"/>
      <c r="M80" s="48"/>
      <c r="N80" s="48"/>
      <c r="O80" s="48"/>
      <c r="P80" s="48"/>
      <c r="Q80" s="48"/>
      <c r="R80" s="48"/>
      <c r="S80" s="48"/>
      <c r="T80" s="48"/>
      <c r="U80" s="422"/>
      <c r="V80" s="423"/>
      <c r="W80" s="424"/>
      <c r="X80" s="423"/>
    </row>
    <row r="81" spans="2:24" x14ac:dyDescent="0.3">
      <c r="B81" s="283"/>
      <c r="C81" s="270" t="s">
        <v>48</v>
      </c>
      <c r="D81" s="271"/>
      <c r="E81" s="271"/>
      <c r="F81" s="271"/>
      <c r="G81" s="271"/>
      <c r="H81" s="272"/>
      <c r="I81" s="52">
        <v>25544</v>
      </c>
      <c r="J81" s="52">
        <v>17489</v>
      </c>
      <c r="K81" s="52"/>
      <c r="L81" s="52"/>
      <c r="M81" s="52"/>
      <c r="N81" s="52"/>
      <c r="O81" s="52"/>
      <c r="P81" s="52"/>
      <c r="Q81" s="52"/>
      <c r="R81" s="52"/>
      <c r="S81" s="52"/>
      <c r="T81" s="52"/>
      <c r="U81" s="311">
        <f t="shared" ref="U81:U93" si="0">AVERAGE(I81:T81)</f>
        <v>21516.5</v>
      </c>
      <c r="V81" s="312"/>
      <c r="W81" s="410">
        <f t="shared" ref="W81:W85" si="1">SUM(I81:T81)</f>
        <v>43033</v>
      </c>
      <c r="X81" s="312"/>
    </row>
    <row r="82" spans="2:24" x14ac:dyDescent="0.3">
      <c r="B82" s="283"/>
      <c r="C82" s="270" t="s">
        <v>275</v>
      </c>
      <c r="D82" s="271"/>
      <c r="E82" s="271"/>
      <c r="F82" s="271"/>
      <c r="G82" s="271"/>
      <c r="H82" s="272"/>
      <c r="I82" s="52">
        <v>579</v>
      </c>
      <c r="J82" s="52">
        <v>481</v>
      </c>
      <c r="K82" s="52"/>
      <c r="L82" s="52"/>
      <c r="M82" s="52"/>
      <c r="N82" s="52"/>
      <c r="O82" s="52"/>
      <c r="P82" s="52"/>
      <c r="Q82" s="52"/>
      <c r="R82" s="52"/>
      <c r="S82" s="52"/>
      <c r="T82" s="52"/>
      <c r="U82" s="311">
        <f t="shared" si="0"/>
        <v>530</v>
      </c>
      <c r="V82" s="312"/>
      <c r="W82" s="410">
        <f t="shared" si="1"/>
        <v>1060</v>
      </c>
      <c r="X82" s="312"/>
    </row>
    <row r="83" spans="2:24" x14ac:dyDescent="0.3">
      <c r="B83" s="283"/>
      <c r="C83" s="425" t="s">
        <v>0</v>
      </c>
      <c r="D83" s="426"/>
      <c r="E83" s="426"/>
      <c r="F83" s="426"/>
      <c r="G83" s="426"/>
      <c r="H83" s="427"/>
      <c r="I83" s="56"/>
      <c r="J83" s="60"/>
      <c r="K83" s="56"/>
      <c r="L83" s="56"/>
      <c r="M83" s="56"/>
      <c r="N83" s="56"/>
      <c r="O83" s="56"/>
      <c r="P83" s="56"/>
      <c r="Q83" s="56"/>
      <c r="R83" s="56"/>
      <c r="S83" s="56"/>
      <c r="T83" s="56"/>
      <c r="U83" s="428"/>
      <c r="V83" s="420"/>
      <c r="W83" s="419"/>
      <c r="X83" s="420"/>
    </row>
    <row r="84" spans="2:24" x14ac:dyDescent="0.3">
      <c r="B84" s="283"/>
      <c r="C84" s="318" t="s">
        <v>23</v>
      </c>
      <c r="D84" s="319"/>
      <c r="E84" s="319"/>
      <c r="F84" s="319"/>
      <c r="G84" s="319"/>
      <c r="H84" s="320"/>
      <c r="I84" s="219">
        <v>15804</v>
      </c>
      <c r="J84" s="252">
        <v>11213</v>
      </c>
      <c r="K84" s="219"/>
      <c r="L84" s="219"/>
      <c r="M84" s="219"/>
      <c r="N84" s="219"/>
      <c r="O84" s="219"/>
      <c r="P84" s="219"/>
      <c r="Q84" s="219"/>
      <c r="R84" s="219"/>
      <c r="S84" s="219"/>
      <c r="T84" s="219"/>
      <c r="U84" s="311">
        <f t="shared" si="0"/>
        <v>13508.5</v>
      </c>
      <c r="V84" s="312"/>
      <c r="W84" s="313">
        <f t="shared" si="1"/>
        <v>27017</v>
      </c>
      <c r="X84" s="310"/>
    </row>
    <row r="85" spans="2:24" ht="16.5" customHeight="1" x14ac:dyDescent="0.3">
      <c r="B85" s="283"/>
      <c r="C85" s="318" t="s">
        <v>166</v>
      </c>
      <c r="D85" s="319"/>
      <c r="E85" s="319"/>
      <c r="F85" s="319"/>
      <c r="G85" s="319"/>
      <c r="H85" s="320"/>
      <c r="I85" s="220">
        <v>482</v>
      </c>
      <c r="J85" s="220">
        <v>403</v>
      </c>
      <c r="K85" s="220"/>
      <c r="L85" s="220"/>
      <c r="M85" s="220"/>
      <c r="N85" s="220"/>
      <c r="O85" s="220"/>
      <c r="P85" s="220"/>
      <c r="Q85" s="220"/>
      <c r="R85" s="220"/>
      <c r="S85" s="220"/>
      <c r="T85" s="220"/>
      <c r="U85" s="311">
        <f t="shared" si="0"/>
        <v>442.5</v>
      </c>
      <c r="V85" s="312"/>
      <c r="W85" s="313">
        <f t="shared" si="1"/>
        <v>885</v>
      </c>
      <c r="X85" s="310"/>
    </row>
    <row r="86" spans="2:24" x14ac:dyDescent="0.3">
      <c r="B86" s="283"/>
      <c r="C86" s="270" t="s">
        <v>13</v>
      </c>
      <c r="D86" s="271"/>
      <c r="E86" s="271"/>
      <c r="F86" s="271"/>
      <c r="G86" s="271"/>
      <c r="H86" s="272"/>
      <c r="I86" s="221">
        <f>I85-I87</f>
        <v>341</v>
      </c>
      <c r="J86" s="221">
        <f>J85-J87</f>
        <v>255</v>
      </c>
      <c r="K86" s="221"/>
      <c r="L86" s="221"/>
      <c r="M86" s="221"/>
      <c r="N86" s="221"/>
      <c r="O86" s="221"/>
      <c r="P86" s="221"/>
      <c r="Q86" s="221"/>
      <c r="R86" s="221"/>
      <c r="S86" s="221"/>
      <c r="T86" s="221"/>
      <c r="U86" s="311">
        <f t="shared" si="0"/>
        <v>298</v>
      </c>
      <c r="V86" s="312"/>
      <c r="W86" s="410">
        <f>W85-W87</f>
        <v>596</v>
      </c>
      <c r="X86" s="312"/>
    </row>
    <row r="87" spans="2:24" x14ac:dyDescent="0.3">
      <c r="B87" s="283"/>
      <c r="C87" s="270" t="s">
        <v>14</v>
      </c>
      <c r="D87" s="271"/>
      <c r="E87" s="271"/>
      <c r="F87" s="271"/>
      <c r="G87" s="271"/>
      <c r="H87" s="272"/>
      <c r="I87" s="52">
        <v>141</v>
      </c>
      <c r="J87" s="52">
        <v>148</v>
      </c>
      <c r="K87" s="52"/>
      <c r="L87" s="52"/>
      <c r="M87" s="52"/>
      <c r="N87" s="52"/>
      <c r="O87" s="52"/>
      <c r="P87" s="52"/>
      <c r="Q87" s="52"/>
      <c r="R87" s="52"/>
      <c r="S87" s="52"/>
      <c r="T87" s="52"/>
      <c r="U87" s="311">
        <f t="shared" si="0"/>
        <v>144.5</v>
      </c>
      <c r="V87" s="312"/>
      <c r="W87" s="313">
        <f t="shared" ref="W87:W93" si="2">SUM(I87:T87)</f>
        <v>289</v>
      </c>
      <c r="X87" s="310"/>
    </row>
    <row r="88" spans="2:24" x14ac:dyDescent="0.3">
      <c r="B88" s="283"/>
      <c r="C88" s="300" t="s">
        <v>5</v>
      </c>
      <c r="D88" s="301"/>
      <c r="E88" s="301"/>
      <c r="F88" s="301"/>
      <c r="G88" s="301"/>
      <c r="H88" s="302"/>
      <c r="I88" s="136">
        <v>107</v>
      </c>
      <c r="J88" s="136">
        <v>96</v>
      </c>
      <c r="K88" s="136"/>
      <c r="L88" s="136"/>
      <c r="M88" s="136"/>
      <c r="N88" s="136"/>
      <c r="O88" s="136"/>
      <c r="P88" s="136"/>
      <c r="Q88" s="136"/>
      <c r="R88" s="136"/>
      <c r="S88" s="136"/>
      <c r="T88" s="136"/>
      <c r="U88" s="311">
        <f t="shared" si="0"/>
        <v>101.5</v>
      </c>
      <c r="V88" s="312"/>
      <c r="W88" s="313">
        <f t="shared" si="2"/>
        <v>203</v>
      </c>
      <c r="X88" s="310"/>
    </row>
    <row r="89" spans="2:24" x14ac:dyDescent="0.3">
      <c r="B89" s="283"/>
      <c r="C89" s="363" t="s">
        <v>49</v>
      </c>
      <c r="D89" s="364"/>
      <c r="E89" s="364"/>
      <c r="F89" s="364"/>
      <c r="G89" s="364"/>
      <c r="H89" s="365"/>
      <c r="I89" s="140">
        <f>I85-I86-I88</f>
        <v>34</v>
      </c>
      <c r="J89" s="140">
        <f>J85-J86-J88</f>
        <v>52</v>
      </c>
      <c r="K89" s="140"/>
      <c r="L89" s="140"/>
      <c r="M89" s="140"/>
      <c r="N89" s="140"/>
      <c r="O89" s="140"/>
      <c r="P89" s="140"/>
      <c r="Q89" s="140"/>
      <c r="R89" s="140"/>
      <c r="S89" s="140"/>
      <c r="T89" s="140"/>
      <c r="U89" s="390">
        <f t="shared" si="0"/>
        <v>43</v>
      </c>
      <c r="V89" s="391"/>
      <c r="W89" s="429">
        <f t="shared" si="2"/>
        <v>86</v>
      </c>
      <c r="X89" s="315"/>
    </row>
    <row r="90" spans="2:24" x14ac:dyDescent="0.3">
      <c r="B90" s="283"/>
      <c r="C90" s="411" t="s">
        <v>107</v>
      </c>
      <c r="D90" s="412"/>
      <c r="E90" s="412"/>
      <c r="F90" s="412"/>
      <c r="G90" s="412"/>
      <c r="H90" s="413"/>
      <c r="I90" s="82">
        <v>439</v>
      </c>
      <c r="J90" s="82">
        <v>357</v>
      </c>
      <c r="K90" s="82"/>
      <c r="L90" s="82"/>
      <c r="M90" s="82"/>
      <c r="N90" s="82"/>
      <c r="O90" s="82"/>
      <c r="P90" s="82"/>
      <c r="Q90" s="82"/>
      <c r="R90" s="82"/>
      <c r="S90" s="82"/>
      <c r="T90" s="82"/>
      <c r="U90" s="414">
        <f t="shared" si="0"/>
        <v>398</v>
      </c>
      <c r="V90" s="415"/>
      <c r="W90" s="416">
        <f t="shared" si="2"/>
        <v>796</v>
      </c>
      <c r="X90" s="415"/>
    </row>
    <row r="91" spans="2:24" x14ac:dyDescent="0.3">
      <c r="B91" s="283"/>
      <c r="C91" s="395" t="s">
        <v>1</v>
      </c>
      <c r="D91" s="396"/>
      <c r="E91" s="396"/>
      <c r="F91" s="396"/>
      <c r="G91" s="396"/>
      <c r="H91" s="397"/>
      <c r="I91" s="86"/>
      <c r="J91" s="86"/>
      <c r="K91" s="86"/>
      <c r="L91" s="86"/>
      <c r="M91" s="86"/>
      <c r="N91" s="86"/>
      <c r="O91" s="86"/>
      <c r="P91" s="86"/>
      <c r="Q91" s="86"/>
      <c r="R91" s="86"/>
      <c r="S91" s="86"/>
      <c r="T91" s="86"/>
      <c r="U91" s="417"/>
      <c r="V91" s="418"/>
      <c r="W91" s="419"/>
      <c r="X91" s="420"/>
    </row>
    <row r="92" spans="2:24" x14ac:dyDescent="0.3">
      <c r="B92" s="283"/>
      <c r="C92" s="347" t="s">
        <v>23</v>
      </c>
      <c r="D92" s="348"/>
      <c r="E92" s="348"/>
      <c r="F92" s="348"/>
      <c r="G92" s="348"/>
      <c r="H92" s="349"/>
      <c r="I92" s="90">
        <v>7584</v>
      </c>
      <c r="J92" s="90">
        <v>5463</v>
      </c>
      <c r="K92" s="90"/>
      <c r="L92" s="90"/>
      <c r="M92" s="90"/>
      <c r="N92" s="90"/>
      <c r="O92" s="90"/>
      <c r="P92" s="90"/>
      <c r="Q92" s="90"/>
      <c r="R92" s="90"/>
      <c r="S92" s="90"/>
      <c r="T92" s="90"/>
      <c r="U92" s="361">
        <f t="shared" si="0"/>
        <v>6523.5</v>
      </c>
      <c r="V92" s="362"/>
      <c r="W92" s="409">
        <f t="shared" si="2"/>
        <v>13047</v>
      </c>
      <c r="X92" s="362"/>
    </row>
    <row r="93" spans="2:24" x14ac:dyDescent="0.3">
      <c r="B93" s="283"/>
      <c r="C93" s="270" t="s">
        <v>65</v>
      </c>
      <c r="D93" s="271"/>
      <c r="E93" s="271"/>
      <c r="F93" s="271"/>
      <c r="G93" s="271"/>
      <c r="H93" s="272"/>
      <c r="I93" s="52">
        <v>146</v>
      </c>
      <c r="J93" s="52">
        <v>162</v>
      </c>
      <c r="K93" s="52"/>
      <c r="L93" s="52"/>
      <c r="M93" s="52"/>
      <c r="N93" s="52"/>
      <c r="O93" s="52"/>
      <c r="P93" s="52"/>
      <c r="Q93" s="52"/>
      <c r="R93" s="52"/>
      <c r="S93" s="52"/>
      <c r="T93" s="52"/>
      <c r="U93" s="311">
        <f t="shared" si="0"/>
        <v>154</v>
      </c>
      <c r="V93" s="312"/>
      <c r="W93" s="410">
        <f t="shared" si="2"/>
        <v>308</v>
      </c>
      <c r="X93" s="312"/>
    </row>
    <row r="94" spans="2:24" x14ac:dyDescent="0.3">
      <c r="B94" s="283"/>
      <c r="C94" s="306" t="s">
        <v>6</v>
      </c>
      <c r="D94" s="307"/>
      <c r="E94" s="307"/>
      <c r="F94" s="307"/>
      <c r="G94" s="307"/>
      <c r="H94" s="308"/>
      <c r="I94" s="94"/>
      <c r="J94" s="94"/>
      <c r="K94" s="94"/>
      <c r="L94" s="94"/>
      <c r="M94" s="94"/>
      <c r="N94" s="94"/>
      <c r="O94" s="94"/>
      <c r="P94" s="94"/>
      <c r="Q94" s="94"/>
      <c r="R94" s="94"/>
      <c r="S94" s="94"/>
      <c r="T94" s="94"/>
      <c r="U94" s="404"/>
      <c r="V94" s="405"/>
      <c r="W94" s="406"/>
      <c r="X94" s="407"/>
    </row>
    <row r="95" spans="2:24" x14ac:dyDescent="0.3">
      <c r="B95" s="283"/>
      <c r="C95" s="347" t="s">
        <v>23</v>
      </c>
      <c r="D95" s="348"/>
      <c r="E95" s="348"/>
      <c r="F95" s="348"/>
      <c r="G95" s="348"/>
      <c r="H95" s="349"/>
      <c r="I95" s="98">
        <f t="shared" ref="I95" si="3">I81/I84</f>
        <v>1.6162996709693749</v>
      </c>
      <c r="J95" s="98">
        <f>J81/J84</f>
        <v>1.5597074823865156</v>
      </c>
      <c r="K95" s="98"/>
      <c r="L95" s="98"/>
      <c r="M95" s="98"/>
      <c r="N95" s="98"/>
      <c r="O95" s="98"/>
      <c r="P95" s="98"/>
      <c r="Q95" s="98"/>
      <c r="R95" s="98"/>
      <c r="S95" s="98"/>
      <c r="T95" s="98"/>
      <c r="U95" s="361" t="s">
        <v>62</v>
      </c>
      <c r="V95" s="362"/>
      <c r="W95" s="408">
        <f>SUM(I95:T95)</f>
        <v>3.1760071533558905</v>
      </c>
      <c r="X95" s="351"/>
    </row>
    <row r="96" spans="2:24" x14ac:dyDescent="0.3">
      <c r="B96" s="283"/>
      <c r="C96" s="270" t="s">
        <v>167</v>
      </c>
      <c r="D96" s="271"/>
      <c r="E96" s="271"/>
      <c r="F96" s="271"/>
      <c r="G96" s="271"/>
      <c r="H96" s="272"/>
      <c r="I96" s="100">
        <f t="shared" ref="I96" si="4">I82/I85</f>
        <v>1.2012448132780082</v>
      </c>
      <c r="J96" s="100">
        <f>J82/J85</f>
        <v>1.1935483870967742</v>
      </c>
      <c r="K96" s="100"/>
      <c r="L96" s="100"/>
      <c r="M96" s="100"/>
      <c r="N96" s="100"/>
      <c r="O96" s="100"/>
      <c r="P96" s="100"/>
      <c r="Q96" s="100"/>
      <c r="R96" s="100"/>
      <c r="S96" s="100"/>
      <c r="T96" s="100"/>
      <c r="U96" s="311" t="s">
        <v>62</v>
      </c>
      <c r="V96" s="312"/>
      <c r="W96" s="408">
        <f>SUM(I96:T96)</f>
        <v>2.3947932003747825</v>
      </c>
      <c r="X96" s="351"/>
    </row>
    <row r="97" spans="2:24" s="231" customFormat="1" x14ac:dyDescent="0.3">
      <c r="B97" s="283"/>
      <c r="C97" s="430" t="s">
        <v>106</v>
      </c>
      <c r="D97" s="431"/>
      <c r="E97" s="431"/>
      <c r="F97" s="431"/>
      <c r="G97" s="431"/>
      <c r="H97" s="432"/>
      <c r="I97" s="230">
        <f>I90/I85</f>
        <v>0.91078838174273857</v>
      </c>
      <c r="J97" s="230">
        <f>J90/J85</f>
        <v>0.88585607940446653</v>
      </c>
      <c r="K97" s="230"/>
      <c r="L97" s="230"/>
      <c r="M97" s="230"/>
      <c r="N97" s="230"/>
      <c r="O97" s="230"/>
      <c r="P97" s="230"/>
      <c r="Q97" s="230"/>
      <c r="R97" s="230"/>
      <c r="S97" s="230"/>
      <c r="T97" s="230"/>
      <c r="U97" s="433" t="s">
        <v>62</v>
      </c>
      <c r="V97" s="403"/>
      <c r="W97" s="402">
        <f t="shared" ref="W97:X97" si="5">W90/W85</f>
        <v>0.89943502824858756</v>
      </c>
      <c r="X97" s="403" t="e">
        <f t="shared" si="5"/>
        <v>#DIV/0!</v>
      </c>
    </row>
    <row r="98" spans="2:24" x14ac:dyDescent="0.3">
      <c r="B98" s="283"/>
      <c r="C98" s="291" t="s">
        <v>3</v>
      </c>
      <c r="D98" s="292"/>
      <c r="E98" s="292"/>
      <c r="F98" s="292"/>
      <c r="G98" s="292"/>
      <c r="H98" s="293"/>
      <c r="I98" s="108"/>
      <c r="J98" s="108"/>
      <c r="K98" s="108"/>
      <c r="L98" s="108"/>
      <c r="M98" s="108"/>
      <c r="N98" s="108"/>
      <c r="O98" s="108"/>
      <c r="P98" s="108"/>
      <c r="Q98" s="108"/>
      <c r="R98" s="108"/>
      <c r="S98" s="108"/>
      <c r="T98" s="108"/>
      <c r="U98" s="380"/>
      <c r="V98" s="381"/>
      <c r="W98" s="394"/>
      <c r="X98" s="339"/>
    </row>
    <row r="99" spans="2:24" x14ac:dyDescent="0.3">
      <c r="B99" s="283"/>
      <c r="C99" s="347" t="s">
        <v>23</v>
      </c>
      <c r="D99" s="348"/>
      <c r="E99" s="348"/>
      <c r="F99" s="348"/>
      <c r="G99" s="348"/>
      <c r="H99" s="349"/>
      <c r="I99" s="112">
        <f t="shared" ref="I99" si="6">I92/I84</f>
        <v>0.47987851176917234</v>
      </c>
      <c r="J99" s="112">
        <f>J92/J84</f>
        <v>0.48720235441005977</v>
      </c>
      <c r="K99" s="112"/>
      <c r="L99" s="112"/>
      <c r="M99" s="112"/>
      <c r="N99" s="112"/>
      <c r="O99" s="112"/>
      <c r="P99" s="112"/>
      <c r="Q99" s="112"/>
      <c r="R99" s="112"/>
      <c r="S99" s="112"/>
      <c r="T99" s="112"/>
      <c r="U99" s="361" t="s">
        <v>62</v>
      </c>
      <c r="V99" s="362"/>
      <c r="W99" s="392">
        <f>W92/W84</f>
        <v>0.48291816263833881</v>
      </c>
      <c r="X99" s="393"/>
    </row>
    <row r="100" spans="2:24" ht="15" thickBot="1" x14ac:dyDescent="0.35">
      <c r="B100" s="284"/>
      <c r="C100" s="294" t="s">
        <v>65</v>
      </c>
      <c r="D100" s="295"/>
      <c r="E100" s="295"/>
      <c r="F100" s="295"/>
      <c r="G100" s="295"/>
      <c r="H100" s="296"/>
      <c r="I100" s="116">
        <f t="shared" ref="I100" si="7">I93/I85</f>
        <v>0.30290456431535268</v>
      </c>
      <c r="J100" s="116">
        <f>J93/J85</f>
        <v>0.40198511166253104</v>
      </c>
      <c r="K100" s="116"/>
      <c r="L100" s="116"/>
      <c r="M100" s="116"/>
      <c r="N100" s="116"/>
      <c r="O100" s="116"/>
      <c r="P100" s="116"/>
      <c r="Q100" s="116"/>
      <c r="R100" s="116"/>
      <c r="S100" s="116"/>
      <c r="T100" s="116"/>
      <c r="U100" s="366" t="s">
        <v>62</v>
      </c>
      <c r="V100" s="367"/>
      <c r="W100" s="392">
        <f>W93/W85</f>
        <v>0.34802259887005649</v>
      </c>
      <c r="X100" s="393"/>
    </row>
    <row r="101" spans="2:24" x14ac:dyDescent="0.3">
      <c r="B101" s="436" t="s">
        <v>7</v>
      </c>
      <c r="C101" s="303" t="s">
        <v>15</v>
      </c>
      <c r="D101" s="304"/>
      <c r="E101" s="304"/>
      <c r="F101" s="304"/>
      <c r="G101" s="304"/>
      <c r="H101" s="305"/>
      <c r="I101" s="120">
        <v>168</v>
      </c>
      <c r="J101" s="120">
        <v>181</v>
      </c>
      <c r="K101" s="120"/>
      <c r="L101" s="120"/>
      <c r="M101" s="120"/>
      <c r="N101" s="120"/>
      <c r="O101" s="120"/>
      <c r="P101" s="120"/>
      <c r="Q101" s="120"/>
      <c r="R101" s="120"/>
      <c r="S101" s="120"/>
      <c r="T101" s="120"/>
      <c r="U101" s="400">
        <f t="shared" ref="U101:U163" si="8">AVERAGE(I101:T101)</f>
        <v>174.5</v>
      </c>
      <c r="V101" s="401"/>
      <c r="W101" s="400" t="s">
        <v>62</v>
      </c>
      <c r="X101" s="401"/>
    </row>
    <row r="102" spans="2:24" x14ac:dyDescent="0.3">
      <c r="B102" s="437"/>
      <c r="C102" s="395" t="s">
        <v>66</v>
      </c>
      <c r="D102" s="396"/>
      <c r="E102" s="396"/>
      <c r="F102" s="396"/>
      <c r="G102" s="396"/>
      <c r="H102" s="397"/>
      <c r="I102" s="124">
        <v>1576</v>
      </c>
      <c r="J102" s="124">
        <v>1196</v>
      </c>
      <c r="K102" s="124"/>
      <c r="L102" s="124"/>
      <c r="M102" s="124"/>
      <c r="N102" s="124"/>
      <c r="O102" s="124"/>
      <c r="P102" s="124"/>
      <c r="Q102" s="124"/>
      <c r="R102" s="124"/>
      <c r="S102" s="124"/>
      <c r="T102" s="124"/>
      <c r="U102" s="398">
        <f t="shared" si="8"/>
        <v>1386</v>
      </c>
      <c r="V102" s="399"/>
      <c r="W102" s="398">
        <f t="shared" ref="W102:W164" si="9">SUM(I102:T102)</f>
        <v>2772</v>
      </c>
      <c r="X102" s="399"/>
    </row>
    <row r="103" spans="2:24" x14ac:dyDescent="0.3">
      <c r="B103" s="437"/>
      <c r="C103" s="387" t="s">
        <v>17</v>
      </c>
      <c r="D103" s="388"/>
      <c r="E103" s="388"/>
      <c r="F103" s="388"/>
      <c r="G103" s="388"/>
      <c r="H103" s="389"/>
      <c r="I103" s="128">
        <v>147</v>
      </c>
      <c r="J103" s="128">
        <v>134</v>
      </c>
      <c r="K103" s="128"/>
      <c r="L103" s="128"/>
      <c r="M103" s="128"/>
      <c r="N103" s="128"/>
      <c r="O103" s="128"/>
      <c r="P103" s="128"/>
      <c r="Q103" s="128"/>
      <c r="R103" s="128"/>
      <c r="S103" s="128"/>
      <c r="T103" s="128"/>
      <c r="U103" s="390">
        <f t="shared" si="8"/>
        <v>140.5</v>
      </c>
      <c r="V103" s="391"/>
      <c r="W103" s="382">
        <f t="shared" si="9"/>
        <v>281</v>
      </c>
      <c r="X103" s="383"/>
    </row>
    <row r="104" spans="2:24" x14ac:dyDescent="0.3">
      <c r="B104" s="437"/>
      <c r="C104" s="438" t="s">
        <v>18</v>
      </c>
      <c r="D104" s="439"/>
      <c r="E104" s="439"/>
      <c r="F104" s="439"/>
      <c r="G104" s="439"/>
      <c r="H104" s="440"/>
      <c r="I104" s="132">
        <f>SUM(I105:I106)</f>
        <v>319</v>
      </c>
      <c r="J104" s="132">
        <f>SUM(J105:J106)</f>
        <v>169</v>
      </c>
      <c r="K104" s="132"/>
      <c r="L104" s="132"/>
      <c r="M104" s="132"/>
      <c r="N104" s="132"/>
      <c r="O104" s="132"/>
      <c r="P104" s="132"/>
      <c r="Q104" s="132"/>
      <c r="R104" s="132"/>
      <c r="S104" s="132"/>
      <c r="T104" s="132"/>
      <c r="U104" s="434">
        <f t="shared" si="8"/>
        <v>244</v>
      </c>
      <c r="V104" s="435"/>
      <c r="W104" s="309">
        <f t="shared" si="9"/>
        <v>488</v>
      </c>
      <c r="X104" s="310"/>
    </row>
    <row r="105" spans="2:24" x14ac:dyDescent="0.3">
      <c r="B105" s="437"/>
      <c r="C105" s="300" t="s">
        <v>24</v>
      </c>
      <c r="D105" s="301"/>
      <c r="E105" s="301"/>
      <c r="F105" s="301"/>
      <c r="G105" s="301"/>
      <c r="H105" s="302"/>
      <c r="I105" s="136">
        <v>30</v>
      </c>
      <c r="J105" s="136">
        <v>22</v>
      </c>
      <c r="K105" s="136"/>
      <c r="L105" s="136"/>
      <c r="M105" s="136"/>
      <c r="N105" s="136"/>
      <c r="O105" s="136"/>
      <c r="P105" s="136"/>
      <c r="Q105" s="136"/>
      <c r="R105" s="136"/>
      <c r="S105" s="136"/>
      <c r="T105" s="136"/>
      <c r="U105" s="309">
        <f t="shared" si="8"/>
        <v>26</v>
      </c>
      <c r="V105" s="310"/>
      <c r="W105" s="309">
        <f t="shared" si="9"/>
        <v>52</v>
      </c>
      <c r="X105" s="310"/>
    </row>
    <row r="106" spans="2:24" x14ac:dyDescent="0.3">
      <c r="B106" s="437"/>
      <c r="C106" s="363" t="s">
        <v>25</v>
      </c>
      <c r="D106" s="364"/>
      <c r="E106" s="364"/>
      <c r="F106" s="364"/>
      <c r="G106" s="364"/>
      <c r="H106" s="365"/>
      <c r="I106" s="140">
        <v>289</v>
      </c>
      <c r="J106" s="140">
        <v>147</v>
      </c>
      <c r="K106" s="140"/>
      <c r="L106" s="140"/>
      <c r="M106" s="140"/>
      <c r="N106" s="140"/>
      <c r="O106" s="140"/>
      <c r="P106" s="140"/>
      <c r="Q106" s="140"/>
      <c r="R106" s="140"/>
      <c r="S106" s="140"/>
      <c r="T106" s="140"/>
      <c r="U106" s="309">
        <f t="shared" si="8"/>
        <v>218</v>
      </c>
      <c r="V106" s="310"/>
      <c r="W106" s="309">
        <f t="shared" si="9"/>
        <v>436</v>
      </c>
      <c r="X106" s="310"/>
    </row>
    <row r="107" spans="2:24" x14ac:dyDescent="0.3">
      <c r="B107" s="437"/>
      <c r="C107" s="384" t="s">
        <v>19</v>
      </c>
      <c r="D107" s="385"/>
      <c r="E107" s="385"/>
      <c r="F107" s="385"/>
      <c r="G107" s="385"/>
      <c r="H107" s="386"/>
      <c r="I107" s="52">
        <f t="shared" ref="I107:J107" si="10">SUM(I108+I142)</f>
        <v>177</v>
      </c>
      <c r="J107" s="52">
        <f t="shared" si="10"/>
        <v>135</v>
      </c>
      <c r="K107" s="52"/>
      <c r="L107" s="52"/>
      <c r="M107" s="52"/>
      <c r="N107" s="52"/>
      <c r="O107" s="52"/>
      <c r="P107" s="52"/>
      <c r="Q107" s="52"/>
      <c r="R107" s="52"/>
      <c r="S107" s="52"/>
      <c r="T107" s="52"/>
      <c r="U107" s="309">
        <f t="shared" si="8"/>
        <v>156</v>
      </c>
      <c r="V107" s="310"/>
      <c r="W107" s="309">
        <f t="shared" si="9"/>
        <v>312</v>
      </c>
      <c r="X107" s="310"/>
    </row>
    <row r="108" spans="2:24" x14ac:dyDescent="0.3">
      <c r="B108" s="437"/>
      <c r="C108" s="300" t="s">
        <v>24</v>
      </c>
      <c r="D108" s="301"/>
      <c r="E108" s="301"/>
      <c r="F108" s="301"/>
      <c r="G108" s="301"/>
      <c r="H108" s="302"/>
      <c r="I108" s="52">
        <f t="shared" ref="I108" si="11">I109+I130+I141</f>
        <v>137</v>
      </c>
      <c r="J108" s="52">
        <f>J109+J130+J141</f>
        <v>93</v>
      </c>
      <c r="K108" s="52"/>
      <c r="L108" s="52"/>
      <c r="M108" s="52"/>
      <c r="N108" s="52"/>
      <c r="O108" s="52"/>
      <c r="P108" s="52"/>
      <c r="Q108" s="52"/>
      <c r="R108" s="52"/>
      <c r="S108" s="52"/>
      <c r="T108" s="52"/>
      <c r="U108" s="309">
        <f t="shared" si="8"/>
        <v>115</v>
      </c>
      <c r="V108" s="310"/>
      <c r="W108" s="309">
        <f t="shared" si="9"/>
        <v>230</v>
      </c>
      <c r="X108" s="310"/>
    </row>
    <row r="109" spans="2:24" x14ac:dyDescent="0.3">
      <c r="B109" s="437"/>
      <c r="C109" s="300" t="s">
        <v>29</v>
      </c>
      <c r="D109" s="301"/>
      <c r="E109" s="301"/>
      <c r="F109" s="301"/>
      <c r="G109" s="301"/>
      <c r="H109" s="302"/>
      <c r="I109" s="52">
        <f>SUM(I110:I129)</f>
        <v>34</v>
      </c>
      <c r="J109" s="52">
        <f>SUM(J110:J129)</f>
        <v>8</v>
      </c>
      <c r="K109" s="52"/>
      <c r="L109" s="52"/>
      <c r="M109" s="52"/>
      <c r="N109" s="52"/>
      <c r="O109" s="52"/>
      <c r="P109" s="52"/>
      <c r="Q109" s="52"/>
      <c r="R109" s="52"/>
      <c r="S109" s="52"/>
      <c r="T109" s="52"/>
      <c r="U109" s="309">
        <f t="shared" si="8"/>
        <v>21</v>
      </c>
      <c r="V109" s="310"/>
      <c r="W109" s="309">
        <f t="shared" si="9"/>
        <v>42</v>
      </c>
      <c r="X109" s="310"/>
    </row>
    <row r="110" spans="2:24" x14ac:dyDescent="0.3">
      <c r="B110" s="437"/>
      <c r="C110" s="321" t="s">
        <v>67</v>
      </c>
      <c r="D110" s="322"/>
      <c r="E110" s="322"/>
      <c r="F110" s="322"/>
      <c r="G110" s="322"/>
      <c r="H110" s="323"/>
      <c r="I110" s="52">
        <v>3</v>
      </c>
      <c r="J110" s="52">
        <v>2</v>
      </c>
      <c r="K110" s="52"/>
      <c r="L110" s="52"/>
      <c r="M110" s="52"/>
      <c r="N110" s="52"/>
      <c r="O110" s="52"/>
      <c r="P110" s="52"/>
      <c r="Q110" s="52"/>
      <c r="R110" s="52"/>
      <c r="S110" s="52"/>
      <c r="T110" s="52"/>
      <c r="U110" s="309">
        <f t="shared" si="8"/>
        <v>2.5</v>
      </c>
      <c r="V110" s="310"/>
      <c r="W110" s="309">
        <f t="shared" si="9"/>
        <v>5</v>
      </c>
      <c r="X110" s="310"/>
    </row>
    <row r="111" spans="2:24" x14ac:dyDescent="0.3">
      <c r="B111" s="437"/>
      <c r="C111" s="321" t="s">
        <v>68</v>
      </c>
      <c r="D111" s="322"/>
      <c r="E111" s="322"/>
      <c r="F111" s="322"/>
      <c r="G111" s="322"/>
      <c r="H111" s="323"/>
      <c r="I111" s="52">
        <v>2</v>
      </c>
      <c r="J111" s="52"/>
      <c r="K111" s="52"/>
      <c r="L111" s="52"/>
      <c r="M111" s="52"/>
      <c r="N111" s="52"/>
      <c r="O111" s="52"/>
      <c r="P111" s="52"/>
      <c r="Q111" s="52"/>
      <c r="R111" s="52"/>
      <c r="S111" s="52"/>
      <c r="T111" s="52"/>
      <c r="U111" s="309">
        <f t="shared" si="8"/>
        <v>2</v>
      </c>
      <c r="V111" s="310"/>
      <c r="W111" s="309">
        <f t="shared" si="9"/>
        <v>2</v>
      </c>
      <c r="X111" s="310"/>
    </row>
    <row r="112" spans="2:24" x14ac:dyDescent="0.3">
      <c r="B112" s="437"/>
      <c r="C112" s="321" t="s">
        <v>69</v>
      </c>
      <c r="D112" s="322"/>
      <c r="E112" s="322"/>
      <c r="F112" s="322"/>
      <c r="G112" s="322"/>
      <c r="H112" s="323"/>
      <c r="I112" s="52">
        <v>2</v>
      </c>
      <c r="J112" s="52"/>
      <c r="K112" s="52"/>
      <c r="L112" s="52"/>
      <c r="M112" s="52"/>
      <c r="N112" s="52"/>
      <c r="O112" s="52"/>
      <c r="P112" s="52"/>
      <c r="Q112" s="52"/>
      <c r="R112" s="52"/>
      <c r="S112" s="52"/>
      <c r="T112" s="52"/>
      <c r="U112" s="309">
        <f t="shared" si="8"/>
        <v>2</v>
      </c>
      <c r="V112" s="310"/>
      <c r="W112" s="309">
        <f t="shared" si="9"/>
        <v>2</v>
      </c>
      <c r="X112" s="310"/>
    </row>
    <row r="113" spans="2:24" x14ac:dyDescent="0.3">
      <c r="B113" s="437"/>
      <c r="C113" s="321" t="s">
        <v>70</v>
      </c>
      <c r="D113" s="322"/>
      <c r="E113" s="322"/>
      <c r="F113" s="322"/>
      <c r="G113" s="322"/>
      <c r="H113" s="323"/>
      <c r="I113" s="52">
        <v>0</v>
      </c>
      <c r="J113" s="52"/>
      <c r="K113" s="52"/>
      <c r="L113" s="52"/>
      <c r="M113" s="52"/>
      <c r="N113" s="52"/>
      <c r="O113" s="52"/>
      <c r="P113" s="52"/>
      <c r="Q113" s="52"/>
      <c r="R113" s="52"/>
      <c r="S113" s="52"/>
      <c r="T113" s="52"/>
      <c r="U113" s="309">
        <f t="shared" si="8"/>
        <v>0</v>
      </c>
      <c r="V113" s="310"/>
      <c r="W113" s="309">
        <f t="shared" si="9"/>
        <v>0</v>
      </c>
      <c r="X113" s="310"/>
    </row>
    <row r="114" spans="2:24" x14ac:dyDescent="0.3">
      <c r="B114" s="437"/>
      <c r="C114" s="321" t="s">
        <v>71</v>
      </c>
      <c r="D114" s="322"/>
      <c r="E114" s="322"/>
      <c r="F114" s="322"/>
      <c r="G114" s="322"/>
      <c r="H114" s="323"/>
      <c r="I114" s="52">
        <v>1</v>
      </c>
      <c r="J114" s="52">
        <v>3</v>
      </c>
      <c r="K114" s="52"/>
      <c r="L114" s="52"/>
      <c r="M114" s="52"/>
      <c r="N114" s="52"/>
      <c r="O114" s="52"/>
      <c r="P114" s="52"/>
      <c r="Q114" s="52"/>
      <c r="R114" s="52"/>
      <c r="S114" s="52"/>
      <c r="T114" s="52"/>
      <c r="U114" s="309">
        <f t="shared" si="8"/>
        <v>2</v>
      </c>
      <c r="V114" s="310"/>
      <c r="W114" s="309">
        <f t="shared" si="9"/>
        <v>4</v>
      </c>
      <c r="X114" s="310"/>
    </row>
    <row r="115" spans="2:24" x14ac:dyDescent="0.3">
      <c r="B115" s="437"/>
      <c r="C115" s="321" t="s">
        <v>72</v>
      </c>
      <c r="D115" s="322"/>
      <c r="E115" s="322"/>
      <c r="F115" s="322"/>
      <c r="G115" s="322"/>
      <c r="H115" s="323"/>
      <c r="I115" s="52">
        <v>1</v>
      </c>
      <c r="J115" s="52">
        <v>2</v>
      </c>
      <c r="K115" s="52"/>
      <c r="L115" s="52"/>
      <c r="M115" s="52"/>
      <c r="N115" s="52"/>
      <c r="O115" s="52"/>
      <c r="P115" s="52"/>
      <c r="Q115" s="52"/>
      <c r="R115" s="52"/>
      <c r="S115" s="52"/>
      <c r="T115" s="52"/>
      <c r="U115" s="309">
        <f t="shared" si="8"/>
        <v>1.5</v>
      </c>
      <c r="V115" s="310"/>
      <c r="W115" s="309">
        <f t="shared" si="9"/>
        <v>3</v>
      </c>
      <c r="X115" s="310"/>
    </row>
    <row r="116" spans="2:24" x14ac:dyDescent="0.3">
      <c r="B116" s="437"/>
      <c r="C116" s="321" t="s">
        <v>73</v>
      </c>
      <c r="D116" s="322"/>
      <c r="E116" s="322"/>
      <c r="F116" s="322"/>
      <c r="G116" s="322"/>
      <c r="H116" s="323"/>
      <c r="I116" s="52">
        <v>1</v>
      </c>
      <c r="J116" s="52"/>
      <c r="K116" s="52"/>
      <c r="L116" s="52"/>
      <c r="M116" s="52"/>
      <c r="N116" s="52"/>
      <c r="O116" s="52"/>
      <c r="P116" s="52"/>
      <c r="Q116" s="52"/>
      <c r="R116" s="52"/>
      <c r="S116" s="52"/>
      <c r="T116" s="52"/>
      <c r="U116" s="309">
        <f t="shared" si="8"/>
        <v>1</v>
      </c>
      <c r="V116" s="310"/>
      <c r="W116" s="309">
        <f t="shared" si="9"/>
        <v>1</v>
      </c>
      <c r="X116" s="310"/>
    </row>
    <row r="117" spans="2:24" x14ac:dyDescent="0.3">
      <c r="B117" s="437"/>
      <c r="C117" s="321" t="s">
        <v>86</v>
      </c>
      <c r="D117" s="322"/>
      <c r="E117" s="322"/>
      <c r="F117" s="322"/>
      <c r="G117" s="322"/>
      <c r="H117" s="323"/>
      <c r="I117" s="52">
        <v>2</v>
      </c>
      <c r="J117" s="52"/>
      <c r="K117" s="52"/>
      <c r="L117" s="52"/>
      <c r="M117" s="52"/>
      <c r="N117" s="52"/>
      <c r="O117" s="52"/>
      <c r="P117" s="52"/>
      <c r="Q117" s="52"/>
      <c r="R117" s="52"/>
      <c r="S117" s="52"/>
      <c r="T117" s="52"/>
      <c r="U117" s="309">
        <f t="shared" si="8"/>
        <v>2</v>
      </c>
      <c r="V117" s="310"/>
      <c r="W117" s="309">
        <f t="shared" si="9"/>
        <v>2</v>
      </c>
      <c r="X117" s="310"/>
    </row>
    <row r="118" spans="2:24" x14ac:dyDescent="0.3">
      <c r="B118" s="437"/>
      <c r="C118" s="321" t="s">
        <v>74</v>
      </c>
      <c r="D118" s="322"/>
      <c r="E118" s="322"/>
      <c r="F118" s="322"/>
      <c r="G118" s="322"/>
      <c r="H118" s="323"/>
      <c r="I118" s="52">
        <v>4</v>
      </c>
      <c r="J118" s="52"/>
      <c r="K118" s="52"/>
      <c r="L118" s="52"/>
      <c r="M118" s="52"/>
      <c r="N118" s="52"/>
      <c r="O118" s="52"/>
      <c r="P118" s="52"/>
      <c r="Q118" s="52"/>
      <c r="R118" s="52"/>
      <c r="S118" s="52"/>
      <c r="T118" s="52"/>
      <c r="U118" s="309">
        <f t="shared" si="8"/>
        <v>4</v>
      </c>
      <c r="V118" s="310"/>
      <c r="W118" s="309">
        <f t="shared" si="9"/>
        <v>4</v>
      </c>
      <c r="X118" s="310"/>
    </row>
    <row r="119" spans="2:24" x14ac:dyDescent="0.3">
      <c r="B119" s="437"/>
      <c r="C119" s="321" t="s">
        <v>75</v>
      </c>
      <c r="D119" s="322"/>
      <c r="E119" s="322"/>
      <c r="F119" s="322"/>
      <c r="G119" s="322"/>
      <c r="H119" s="323"/>
      <c r="I119" s="52">
        <v>3</v>
      </c>
      <c r="J119" s="52"/>
      <c r="K119" s="52"/>
      <c r="L119" s="52"/>
      <c r="M119" s="52"/>
      <c r="N119" s="52"/>
      <c r="O119" s="52"/>
      <c r="P119" s="52"/>
      <c r="Q119" s="52"/>
      <c r="R119" s="52"/>
      <c r="S119" s="52"/>
      <c r="T119" s="52"/>
      <c r="U119" s="309">
        <f t="shared" si="8"/>
        <v>3</v>
      </c>
      <c r="V119" s="310"/>
      <c r="W119" s="309">
        <f t="shared" si="9"/>
        <v>3</v>
      </c>
      <c r="X119" s="310"/>
    </row>
    <row r="120" spans="2:24" x14ac:dyDescent="0.3">
      <c r="B120" s="437"/>
      <c r="C120" s="321" t="s">
        <v>76</v>
      </c>
      <c r="D120" s="322"/>
      <c r="E120" s="322"/>
      <c r="F120" s="322"/>
      <c r="G120" s="322"/>
      <c r="H120" s="323"/>
      <c r="I120" s="52">
        <v>3</v>
      </c>
      <c r="J120" s="52"/>
      <c r="K120" s="52"/>
      <c r="L120" s="52"/>
      <c r="M120" s="52"/>
      <c r="N120" s="52"/>
      <c r="O120" s="52"/>
      <c r="P120" s="52"/>
      <c r="Q120" s="52"/>
      <c r="R120" s="52"/>
      <c r="S120" s="52"/>
      <c r="T120" s="52"/>
      <c r="U120" s="309">
        <f t="shared" si="8"/>
        <v>3</v>
      </c>
      <c r="V120" s="310"/>
      <c r="W120" s="309">
        <f t="shared" si="9"/>
        <v>3</v>
      </c>
      <c r="X120" s="310"/>
    </row>
    <row r="121" spans="2:24" x14ac:dyDescent="0.3">
      <c r="B121" s="437"/>
      <c r="C121" s="321" t="s">
        <v>77</v>
      </c>
      <c r="D121" s="322"/>
      <c r="E121" s="322"/>
      <c r="F121" s="322"/>
      <c r="G121" s="322"/>
      <c r="H121" s="323"/>
      <c r="I121" s="52">
        <v>3</v>
      </c>
      <c r="J121" s="52"/>
      <c r="K121" s="52"/>
      <c r="L121" s="52"/>
      <c r="M121" s="52"/>
      <c r="N121" s="52"/>
      <c r="O121" s="52"/>
      <c r="P121" s="52"/>
      <c r="Q121" s="52"/>
      <c r="R121" s="52"/>
      <c r="S121" s="52"/>
      <c r="T121" s="52"/>
      <c r="U121" s="309">
        <f t="shared" si="8"/>
        <v>3</v>
      </c>
      <c r="V121" s="310"/>
      <c r="W121" s="309">
        <f t="shared" si="9"/>
        <v>3</v>
      </c>
      <c r="X121" s="310"/>
    </row>
    <row r="122" spans="2:24" x14ac:dyDescent="0.3">
      <c r="B122" s="437"/>
      <c r="C122" s="321" t="s">
        <v>78</v>
      </c>
      <c r="D122" s="322"/>
      <c r="E122" s="322"/>
      <c r="F122" s="322"/>
      <c r="G122" s="322"/>
      <c r="H122" s="323"/>
      <c r="I122" s="52">
        <v>2</v>
      </c>
      <c r="J122" s="52"/>
      <c r="K122" s="52"/>
      <c r="L122" s="52"/>
      <c r="M122" s="52"/>
      <c r="N122" s="52"/>
      <c r="O122" s="52"/>
      <c r="P122" s="52"/>
      <c r="Q122" s="52"/>
      <c r="R122" s="52"/>
      <c r="S122" s="52"/>
      <c r="T122" s="52"/>
      <c r="U122" s="309">
        <f t="shared" si="8"/>
        <v>2</v>
      </c>
      <c r="V122" s="310"/>
      <c r="W122" s="309">
        <f t="shared" si="9"/>
        <v>2</v>
      </c>
      <c r="X122" s="310"/>
    </row>
    <row r="123" spans="2:24" x14ac:dyDescent="0.3">
      <c r="B123" s="437"/>
      <c r="C123" s="321" t="s">
        <v>79</v>
      </c>
      <c r="D123" s="322"/>
      <c r="E123" s="322"/>
      <c r="F123" s="322"/>
      <c r="G123" s="322"/>
      <c r="H123" s="323"/>
      <c r="I123" s="52">
        <v>0</v>
      </c>
      <c r="J123" s="52">
        <v>1</v>
      </c>
      <c r="K123" s="52"/>
      <c r="L123" s="52"/>
      <c r="M123" s="52"/>
      <c r="N123" s="52"/>
      <c r="O123" s="52"/>
      <c r="P123" s="52"/>
      <c r="Q123" s="52"/>
      <c r="R123" s="52"/>
      <c r="S123" s="52"/>
      <c r="T123" s="52"/>
      <c r="U123" s="309">
        <f t="shared" si="8"/>
        <v>0.5</v>
      </c>
      <c r="V123" s="310"/>
      <c r="W123" s="309">
        <f t="shared" si="9"/>
        <v>1</v>
      </c>
      <c r="X123" s="310"/>
    </row>
    <row r="124" spans="2:24" x14ac:dyDescent="0.3">
      <c r="B124" s="437"/>
      <c r="C124" s="321" t="s">
        <v>80</v>
      </c>
      <c r="D124" s="322"/>
      <c r="E124" s="322"/>
      <c r="F124" s="322"/>
      <c r="G124" s="322"/>
      <c r="H124" s="323"/>
      <c r="I124" s="52">
        <v>1</v>
      </c>
      <c r="J124" s="52"/>
      <c r="K124" s="52"/>
      <c r="L124" s="52"/>
      <c r="M124" s="52"/>
      <c r="N124" s="52"/>
      <c r="O124" s="52"/>
      <c r="P124" s="52"/>
      <c r="Q124" s="52"/>
      <c r="R124" s="52"/>
      <c r="S124" s="52"/>
      <c r="T124" s="52"/>
      <c r="U124" s="309">
        <f t="shared" si="8"/>
        <v>1</v>
      </c>
      <c r="V124" s="310"/>
      <c r="W124" s="309">
        <f t="shared" si="9"/>
        <v>1</v>
      </c>
      <c r="X124" s="310"/>
    </row>
    <row r="125" spans="2:24" x14ac:dyDescent="0.3">
      <c r="B125" s="437"/>
      <c r="C125" s="321" t="s">
        <v>81</v>
      </c>
      <c r="D125" s="322"/>
      <c r="E125" s="322"/>
      <c r="F125" s="322"/>
      <c r="G125" s="322"/>
      <c r="H125" s="323"/>
      <c r="I125" s="52">
        <v>1</v>
      </c>
      <c r="J125" s="52"/>
      <c r="K125" s="52"/>
      <c r="L125" s="52"/>
      <c r="M125" s="52"/>
      <c r="N125" s="52"/>
      <c r="O125" s="52"/>
      <c r="P125" s="52"/>
      <c r="Q125" s="52"/>
      <c r="R125" s="52"/>
      <c r="S125" s="52"/>
      <c r="T125" s="52"/>
      <c r="U125" s="309">
        <f t="shared" si="8"/>
        <v>1</v>
      </c>
      <c r="V125" s="310"/>
      <c r="W125" s="309">
        <f t="shared" si="9"/>
        <v>1</v>
      </c>
      <c r="X125" s="310"/>
    </row>
    <row r="126" spans="2:24" x14ac:dyDescent="0.3">
      <c r="B126" s="437"/>
      <c r="C126" s="321" t="s">
        <v>82</v>
      </c>
      <c r="D126" s="322"/>
      <c r="E126" s="322"/>
      <c r="F126" s="322"/>
      <c r="G126" s="322"/>
      <c r="H126" s="323"/>
      <c r="I126" s="52">
        <v>2</v>
      </c>
      <c r="J126" s="52"/>
      <c r="K126" s="52"/>
      <c r="L126" s="52"/>
      <c r="M126" s="52"/>
      <c r="N126" s="52"/>
      <c r="O126" s="52"/>
      <c r="P126" s="52"/>
      <c r="Q126" s="52"/>
      <c r="R126" s="52"/>
      <c r="S126" s="52"/>
      <c r="T126" s="52"/>
      <c r="U126" s="309">
        <f t="shared" si="8"/>
        <v>2</v>
      </c>
      <c r="V126" s="310"/>
      <c r="W126" s="309">
        <f t="shared" si="9"/>
        <v>2</v>
      </c>
      <c r="X126" s="310"/>
    </row>
    <row r="127" spans="2:24" x14ac:dyDescent="0.3">
      <c r="B127" s="437"/>
      <c r="C127" s="321" t="s">
        <v>83</v>
      </c>
      <c r="D127" s="322"/>
      <c r="E127" s="322"/>
      <c r="F127" s="322"/>
      <c r="G127" s="322"/>
      <c r="H127" s="323"/>
      <c r="I127" s="52">
        <v>1</v>
      </c>
      <c r="J127" s="52"/>
      <c r="K127" s="52"/>
      <c r="L127" s="52"/>
      <c r="M127" s="52"/>
      <c r="N127" s="52"/>
      <c r="O127" s="52"/>
      <c r="P127" s="52"/>
      <c r="Q127" s="52"/>
      <c r="R127" s="52"/>
      <c r="S127" s="52"/>
      <c r="T127" s="52"/>
      <c r="U127" s="309">
        <f t="shared" si="8"/>
        <v>1</v>
      </c>
      <c r="V127" s="310"/>
      <c r="W127" s="309">
        <f t="shared" si="9"/>
        <v>1</v>
      </c>
      <c r="X127" s="310"/>
    </row>
    <row r="128" spans="2:24" x14ac:dyDescent="0.3">
      <c r="B128" s="437"/>
      <c r="C128" s="321" t="s">
        <v>84</v>
      </c>
      <c r="D128" s="322"/>
      <c r="E128" s="322"/>
      <c r="F128" s="322"/>
      <c r="G128" s="322"/>
      <c r="H128" s="323"/>
      <c r="I128" s="52">
        <v>1</v>
      </c>
      <c r="J128" s="52"/>
      <c r="K128" s="52"/>
      <c r="L128" s="52"/>
      <c r="M128" s="52"/>
      <c r="N128" s="52"/>
      <c r="O128" s="52"/>
      <c r="P128" s="52"/>
      <c r="Q128" s="52"/>
      <c r="R128" s="52"/>
      <c r="S128" s="52"/>
      <c r="T128" s="52"/>
      <c r="U128" s="309">
        <f t="shared" si="8"/>
        <v>1</v>
      </c>
      <c r="V128" s="310"/>
      <c r="W128" s="309">
        <f t="shared" si="9"/>
        <v>1</v>
      </c>
      <c r="X128" s="310"/>
    </row>
    <row r="129" spans="2:24" x14ac:dyDescent="0.3">
      <c r="B129" s="437"/>
      <c r="C129" s="324" t="s">
        <v>85</v>
      </c>
      <c r="D129" s="325"/>
      <c r="E129" s="325"/>
      <c r="F129" s="325"/>
      <c r="G129" s="325"/>
      <c r="H129" s="326"/>
      <c r="I129" s="128">
        <v>1</v>
      </c>
      <c r="J129" s="128"/>
      <c r="K129" s="128"/>
      <c r="L129" s="128"/>
      <c r="M129" s="128"/>
      <c r="N129" s="128"/>
      <c r="O129" s="128"/>
      <c r="P129" s="128"/>
      <c r="Q129" s="128"/>
      <c r="R129" s="128"/>
      <c r="S129" s="128"/>
      <c r="T129" s="208"/>
      <c r="U129" s="314">
        <f t="shared" si="8"/>
        <v>1</v>
      </c>
      <c r="V129" s="315"/>
      <c r="W129" s="314">
        <f t="shared" si="9"/>
        <v>1</v>
      </c>
      <c r="X129" s="315"/>
    </row>
    <row r="130" spans="2:24" x14ac:dyDescent="0.3">
      <c r="B130" s="437"/>
      <c r="C130" s="300" t="s">
        <v>30</v>
      </c>
      <c r="D130" s="301"/>
      <c r="E130" s="301"/>
      <c r="F130" s="301"/>
      <c r="G130" s="301"/>
      <c r="H130" s="302"/>
      <c r="I130" s="136">
        <f>SUM(I131:I140)</f>
        <v>27</v>
      </c>
      <c r="J130" s="136">
        <f>SUM(J131:J140)</f>
        <v>23</v>
      </c>
      <c r="K130" s="136"/>
      <c r="L130" s="136"/>
      <c r="M130" s="136"/>
      <c r="N130" s="136"/>
      <c r="O130" s="136"/>
      <c r="P130" s="136"/>
      <c r="Q130" s="136"/>
      <c r="R130" s="136"/>
      <c r="S130" s="136"/>
      <c r="T130" s="136"/>
      <c r="U130" s="309">
        <f t="shared" si="8"/>
        <v>25</v>
      </c>
      <c r="V130" s="310"/>
      <c r="W130" s="309">
        <f t="shared" si="9"/>
        <v>50</v>
      </c>
      <c r="X130" s="310"/>
    </row>
    <row r="131" spans="2:24" x14ac:dyDescent="0.3">
      <c r="B131" s="437"/>
      <c r="C131" s="321" t="s">
        <v>87</v>
      </c>
      <c r="D131" s="322"/>
      <c r="E131" s="322"/>
      <c r="F131" s="322"/>
      <c r="G131" s="322"/>
      <c r="H131" s="323"/>
      <c r="I131" s="52">
        <v>0</v>
      </c>
      <c r="J131" s="136"/>
      <c r="K131" s="136"/>
      <c r="L131" s="136"/>
      <c r="M131" s="136"/>
      <c r="N131" s="136"/>
      <c r="O131" s="136"/>
      <c r="P131" s="136"/>
      <c r="Q131" s="136"/>
      <c r="R131" s="136"/>
      <c r="S131" s="136"/>
      <c r="T131" s="136"/>
      <c r="U131" s="309">
        <f t="shared" si="8"/>
        <v>0</v>
      </c>
      <c r="V131" s="310"/>
      <c r="W131" s="309">
        <f t="shared" si="9"/>
        <v>0</v>
      </c>
      <c r="X131" s="310"/>
    </row>
    <row r="132" spans="2:24" x14ac:dyDescent="0.3">
      <c r="B132" s="437"/>
      <c r="C132" s="333" t="s">
        <v>31</v>
      </c>
      <c r="D132" s="334"/>
      <c r="E132" s="334"/>
      <c r="F132" s="334"/>
      <c r="G132" s="334"/>
      <c r="H132" s="335"/>
      <c r="I132" s="52">
        <v>0</v>
      </c>
      <c r="J132" s="136"/>
      <c r="K132" s="136"/>
      <c r="L132" s="136"/>
      <c r="M132" s="136"/>
      <c r="N132" s="136"/>
      <c r="O132" s="136"/>
      <c r="P132" s="136"/>
      <c r="Q132" s="136"/>
      <c r="R132" s="136"/>
      <c r="S132" s="136"/>
      <c r="T132" s="136"/>
      <c r="U132" s="309">
        <f t="shared" si="8"/>
        <v>0</v>
      </c>
      <c r="V132" s="310"/>
      <c r="W132" s="309">
        <f t="shared" si="9"/>
        <v>0</v>
      </c>
      <c r="X132" s="310"/>
    </row>
    <row r="133" spans="2:24" x14ac:dyDescent="0.3">
      <c r="B133" s="437"/>
      <c r="C133" s="333" t="s">
        <v>32</v>
      </c>
      <c r="D133" s="334"/>
      <c r="E133" s="334"/>
      <c r="F133" s="334"/>
      <c r="G133" s="334"/>
      <c r="H133" s="335"/>
      <c r="I133" s="52">
        <v>0</v>
      </c>
      <c r="J133" s="136"/>
      <c r="K133" s="136"/>
      <c r="L133" s="136"/>
      <c r="M133" s="136"/>
      <c r="N133" s="136"/>
      <c r="O133" s="136"/>
      <c r="P133" s="136"/>
      <c r="Q133" s="136"/>
      <c r="R133" s="136"/>
      <c r="S133" s="136"/>
      <c r="T133" s="136"/>
      <c r="U133" s="309">
        <f t="shared" si="8"/>
        <v>0</v>
      </c>
      <c r="V133" s="310"/>
      <c r="W133" s="309">
        <f t="shared" si="9"/>
        <v>0</v>
      </c>
      <c r="X133" s="310"/>
    </row>
    <row r="134" spans="2:24" x14ac:dyDescent="0.3">
      <c r="B134" s="437"/>
      <c r="C134" s="321" t="s">
        <v>110</v>
      </c>
      <c r="D134" s="322"/>
      <c r="E134" s="322"/>
      <c r="F134" s="322"/>
      <c r="G134" s="322"/>
      <c r="H134" s="323"/>
      <c r="I134" s="136">
        <v>7</v>
      </c>
      <c r="J134" s="136">
        <v>6</v>
      </c>
      <c r="K134" s="136"/>
      <c r="L134" s="136"/>
      <c r="M134" s="136"/>
      <c r="N134" s="136"/>
      <c r="O134" s="136"/>
      <c r="P134" s="136"/>
      <c r="Q134" s="136"/>
      <c r="R134" s="136"/>
      <c r="S134" s="136"/>
      <c r="T134" s="136"/>
      <c r="U134" s="309">
        <f t="shared" si="8"/>
        <v>6.5</v>
      </c>
      <c r="V134" s="310"/>
      <c r="W134" s="309">
        <f t="shared" si="9"/>
        <v>13</v>
      </c>
      <c r="X134" s="310"/>
    </row>
    <row r="135" spans="2:24" x14ac:dyDescent="0.3">
      <c r="B135" s="437"/>
      <c r="C135" s="321" t="s">
        <v>111</v>
      </c>
      <c r="D135" s="322"/>
      <c r="E135" s="322"/>
      <c r="F135" s="322"/>
      <c r="G135" s="322"/>
      <c r="H135" s="323"/>
      <c r="I135" s="136">
        <v>4</v>
      </c>
      <c r="J135" s="136">
        <v>5</v>
      </c>
      <c r="K135" s="136"/>
      <c r="L135" s="136"/>
      <c r="M135" s="136"/>
      <c r="N135" s="136"/>
      <c r="O135" s="136"/>
      <c r="P135" s="136"/>
      <c r="Q135" s="136"/>
      <c r="R135" s="136"/>
      <c r="S135" s="136"/>
      <c r="T135" s="136"/>
      <c r="U135" s="309">
        <f t="shared" si="8"/>
        <v>4.5</v>
      </c>
      <c r="V135" s="310"/>
      <c r="W135" s="309">
        <f t="shared" si="9"/>
        <v>9</v>
      </c>
      <c r="X135" s="310"/>
    </row>
    <row r="136" spans="2:24" x14ac:dyDescent="0.3">
      <c r="B136" s="437"/>
      <c r="C136" s="321" t="s">
        <v>112</v>
      </c>
      <c r="D136" s="322"/>
      <c r="E136" s="322"/>
      <c r="F136" s="322"/>
      <c r="G136" s="322"/>
      <c r="H136" s="323"/>
      <c r="I136" s="136">
        <v>8</v>
      </c>
      <c r="J136" s="136">
        <v>8</v>
      </c>
      <c r="K136" s="136"/>
      <c r="L136" s="136"/>
      <c r="M136" s="136"/>
      <c r="N136" s="136"/>
      <c r="O136" s="136"/>
      <c r="P136" s="136"/>
      <c r="Q136" s="136"/>
      <c r="R136" s="136"/>
      <c r="S136" s="136"/>
      <c r="T136" s="136"/>
      <c r="U136" s="309">
        <f t="shared" si="8"/>
        <v>8</v>
      </c>
      <c r="V136" s="310"/>
      <c r="W136" s="309">
        <f t="shared" si="9"/>
        <v>16</v>
      </c>
      <c r="X136" s="310"/>
    </row>
    <row r="137" spans="2:24" x14ac:dyDescent="0.3">
      <c r="B137" s="437"/>
      <c r="C137" s="321" t="s">
        <v>113</v>
      </c>
      <c r="D137" s="322"/>
      <c r="E137" s="322"/>
      <c r="F137" s="322"/>
      <c r="G137" s="322"/>
      <c r="H137" s="323"/>
      <c r="I137" s="136">
        <v>4</v>
      </c>
      <c r="J137" s="136">
        <v>4</v>
      </c>
      <c r="K137" s="136"/>
      <c r="L137" s="136"/>
      <c r="M137" s="136"/>
      <c r="N137" s="136"/>
      <c r="O137" s="136"/>
      <c r="P137" s="136"/>
      <c r="Q137" s="136"/>
      <c r="R137" s="136"/>
      <c r="S137" s="136"/>
      <c r="T137" s="136"/>
      <c r="U137" s="309">
        <f t="shared" si="8"/>
        <v>4</v>
      </c>
      <c r="V137" s="310"/>
      <c r="W137" s="309">
        <f t="shared" si="9"/>
        <v>8</v>
      </c>
      <c r="X137" s="310"/>
    </row>
    <row r="138" spans="2:24" x14ac:dyDescent="0.3">
      <c r="B138" s="437"/>
      <c r="C138" s="321" t="s">
        <v>114</v>
      </c>
      <c r="D138" s="322"/>
      <c r="E138" s="322"/>
      <c r="F138" s="322"/>
      <c r="G138" s="322"/>
      <c r="H138" s="323"/>
      <c r="I138" s="136">
        <v>2</v>
      </c>
      <c r="J138" s="136"/>
      <c r="K138" s="136"/>
      <c r="L138" s="136"/>
      <c r="M138" s="136"/>
      <c r="N138" s="136"/>
      <c r="O138" s="136"/>
      <c r="P138" s="136"/>
      <c r="Q138" s="136"/>
      <c r="R138" s="136"/>
      <c r="S138" s="136"/>
      <c r="T138" s="136"/>
      <c r="U138" s="309">
        <f t="shared" si="8"/>
        <v>2</v>
      </c>
      <c r="V138" s="310"/>
      <c r="W138" s="309">
        <f t="shared" si="9"/>
        <v>2</v>
      </c>
      <c r="X138" s="310"/>
    </row>
    <row r="139" spans="2:24" x14ac:dyDescent="0.3">
      <c r="B139" s="437"/>
      <c r="C139" s="321" t="s">
        <v>115</v>
      </c>
      <c r="D139" s="322"/>
      <c r="E139" s="322"/>
      <c r="F139" s="322"/>
      <c r="G139" s="322"/>
      <c r="H139" s="323"/>
      <c r="I139" s="136">
        <v>1</v>
      </c>
      <c r="J139" s="136"/>
      <c r="K139" s="136"/>
      <c r="L139" s="136"/>
      <c r="M139" s="136"/>
      <c r="N139" s="136"/>
      <c r="O139" s="136"/>
      <c r="P139" s="136"/>
      <c r="Q139" s="136"/>
      <c r="R139" s="136"/>
      <c r="S139" s="136"/>
      <c r="T139" s="136"/>
      <c r="U139" s="309">
        <f t="shared" si="8"/>
        <v>1</v>
      </c>
      <c r="V139" s="310"/>
      <c r="W139" s="309">
        <f t="shared" si="9"/>
        <v>1</v>
      </c>
      <c r="X139" s="310"/>
    </row>
    <row r="140" spans="2:24" x14ac:dyDescent="0.3">
      <c r="B140" s="437"/>
      <c r="C140" s="324" t="s">
        <v>88</v>
      </c>
      <c r="D140" s="325"/>
      <c r="E140" s="325"/>
      <c r="F140" s="325"/>
      <c r="G140" s="325"/>
      <c r="H140" s="326"/>
      <c r="I140" s="140">
        <v>1</v>
      </c>
      <c r="J140" s="136"/>
      <c r="K140" s="140"/>
      <c r="L140" s="140"/>
      <c r="M140" s="140"/>
      <c r="N140" s="140"/>
      <c r="O140" s="140"/>
      <c r="P140" s="140"/>
      <c r="Q140" s="140"/>
      <c r="R140" s="140"/>
      <c r="S140" s="140"/>
      <c r="T140" s="141"/>
      <c r="U140" s="314">
        <f t="shared" si="8"/>
        <v>1</v>
      </c>
      <c r="V140" s="315"/>
      <c r="W140" s="314">
        <f t="shared" si="9"/>
        <v>1</v>
      </c>
      <c r="X140" s="315"/>
    </row>
    <row r="141" spans="2:24" x14ac:dyDescent="0.3">
      <c r="B141" s="437"/>
      <c r="C141" s="300" t="s">
        <v>34</v>
      </c>
      <c r="D141" s="301"/>
      <c r="E141" s="301"/>
      <c r="F141" s="301"/>
      <c r="G141" s="301"/>
      <c r="H141" s="302"/>
      <c r="I141" s="136">
        <v>76</v>
      </c>
      <c r="J141" s="251">
        <v>62</v>
      </c>
      <c r="K141" s="136"/>
      <c r="L141" s="136"/>
      <c r="M141" s="136"/>
      <c r="N141" s="136"/>
      <c r="O141" s="136"/>
      <c r="P141" s="136"/>
      <c r="Q141" s="136"/>
      <c r="R141" s="136"/>
      <c r="S141" s="136"/>
      <c r="T141" s="136"/>
      <c r="U141" s="309">
        <f t="shared" si="8"/>
        <v>69</v>
      </c>
      <c r="V141" s="310"/>
      <c r="W141" s="309">
        <f t="shared" si="9"/>
        <v>138</v>
      </c>
      <c r="X141" s="310"/>
    </row>
    <row r="142" spans="2:24" x14ac:dyDescent="0.3">
      <c r="B142" s="437"/>
      <c r="C142" s="300" t="s">
        <v>25</v>
      </c>
      <c r="D142" s="301"/>
      <c r="E142" s="301"/>
      <c r="F142" s="301"/>
      <c r="G142" s="301"/>
      <c r="H142" s="302"/>
      <c r="I142" s="52">
        <f t="shared" ref="I142" si="12">I143+I164+I172</f>
        <v>40</v>
      </c>
      <c r="J142" s="52">
        <f>J143+J164+J172</f>
        <v>42</v>
      </c>
      <c r="K142" s="52"/>
      <c r="L142" s="52"/>
      <c r="M142" s="52"/>
      <c r="N142" s="52"/>
      <c r="O142" s="52"/>
      <c r="P142" s="52"/>
      <c r="Q142" s="52"/>
      <c r="R142" s="52"/>
      <c r="S142" s="52"/>
      <c r="T142" s="52"/>
      <c r="U142" s="309">
        <f t="shared" si="8"/>
        <v>41</v>
      </c>
      <c r="V142" s="310"/>
      <c r="W142" s="309">
        <f t="shared" si="9"/>
        <v>82</v>
      </c>
      <c r="X142" s="310"/>
    </row>
    <row r="143" spans="2:24" x14ac:dyDescent="0.3">
      <c r="B143" s="437"/>
      <c r="C143" s="300" t="s">
        <v>29</v>
      </c>
      <c r="D143" s="301"/>
      <c r="E143" s="301"/>
      <c r="F143" s="301"/>
      <c r="G143" s="301"/>
      <c r="H143" s="302"/>
      <c r="I143" s="52">
        <f>SUM(I144:I163)</f>
        <v>3</v>
      </c>
      <c r="J143" s="52">
        <f>SUM(J144:J163)</f>
        <v>13</v>
      </c>
      <c r="K143" s="52"/>
      <c r="L143" s="52"/>
      <c r="M143" s="52"/>
      <c r="N143" s="52"/>
      <c r="O143" s="52"/>
      <c r="P143" s="52"/>
      <c r="Q143" s="52"/>
      <c r="R143" s="52"/>
      <c r="S143" s="52"/>
      <c r="T143" s="52"/>
      <c r="U143" s="309">
        <f t="shared" si="8"/>
        <v>8</v>
      </c>
      <c r="V143" s="310"/>
      <c r="W143" s="309">
        <f t="shared" si="9"/>
        <v>16</v>
      </c>
      <c r="X143" s="310"/>
    </row>
    <row r="144" spans="2:24" x14ac:dyDescent="0.3">
      <c r="B144" s="437"/>
      <c r="C144" s="321" t="s">
        <v>67</v>
      </c>
      <c r="D144" s="322"/>
      <c r="E144" s="322"/>
      <c r="F144" s="322"/>
      <c r="G144" s="322"/>
      <c r="H144" s="323"/>
      <c r="I144" s="52">
        <v>1</v>
      </c>
      <c r="J144" s="52">
        <v>3</v>
      </c>
      <c r="K144" s="52"/>
      <c r="L144" s="52"/>
      <c r="M144" s="52"/>
      <c r="N144" s="52"/>
      <c r="O144" s="52"/>
      <c r="P144" s="52"/>
      <c r="Q144" s="52"/>
      <c r="R144" s="52"/>
      <c r="S144" s="52"/>
      <c r="T144" s="52"/>
      <c r="U144" s="309">
        <f t="shared" si="8"/>
        <v>2</v>
      </c>
      <c r="V144" s="310"/>
      <c r="W144" s="309">
        <f t="shared" si="9"/>
        <v>4</v>
      </c>
      <c r="X144" s="310"/>
    </row>
    <row r="145" spans="2:24" x14ac:dyDescent="0.3">
      <c r="B145" s="437"/>
      <c r="C145" s="321" t="s">
        <v>68</v>
      </c>
      <c r="D145" s="322"/>
      <c r="E145" s="322"/>
      <c r="F145" s="322"/>
      <c r="G145" s="322"/>
      <c r="H145" s="323"/>
      <c r="I145" s="52">
        <v>1</v>
      </c>
      <c r="J145" s="52">
        <v>2</v>
      </c>
      <c r="K145" s="52"/>
      <c r="L145" s="52"/>
      <c r="M145" s="52"/>
      <c r="N145" s="52"/>
      <c r="O145" s="52"/>
      <c r="P145" s="52"/>
      <c r="Q145" s="52"/>
      <c r="R145" s="52"/>
      <c r="S145" s="52"/>
      <c r="T145" s="52"/>
      <c r="U145" s="309">
        <f t="shared" si="8"/>
        <v>1.5</v>
      </c>
      <c r="V145" s="310"/>
      <c r="W145" s="309">
        <f t="shared" si="9"/>
        <v>3</v>
      </c>
      <c r="X145" s="310"/>
    </row>
    <row r="146" spans="2:24" x14ac:dyDescent="0.3">
      <c r="B146" s="437"/>
      <c r="C146" s="321" t="s">
        <v>89</v>
      </c>
      <c r="D146" s="322"/>
      <c r="E146" s="322"/>
      <c r="F146" s="322"/>
      <c r="G146" s="322"/>
      <c r="H146" s="323"/>
      <c r="I146" s="52">
        <v>0</v>
      </c>
      <c r="J146" s="136">
        <v>2</v>
      </c>
      <c r="K146" s="52"/>
      <c r="L146" s="52"/>
      <c r="M146" s="52"/>
      <c r="N146" s="52"/>
      <c r="O146" s="52"/>
      <c r="P146" s="52"/>
      <c r="Q146" s="52"/>
      <c r="R146" s="52"/>
      <c r="S146" s="52"/>
      <c r="T146" s="52"/>
      <c r="U146" s="309">
        <f t="shared" si="8"/>
        <v>1</v>
      </c>
      <c r="V146" s="310"/>
      <c r="W146" s="309">
        <f t="shared" si="9"/>
        <v>2</v>
      </c>
      <c r="X146" s="310"/>
    </row>
    <row r="147" spans="2:24" x14ac:dyDescent="0.3">
      <c r="B147" s="437"/>
      <c r="C147" s="321" t="s">
        <v>85</v>
      </c>
      <c r="D147" s="322"/>
      <c r="E147" s="322"/>
      <c r="F147" s="322"/>
      <c r="G147" s="322"/>
      <c r="H147" s="323"/>
      <c r="I147" s="52">
        <v>0</v>
      </c>
      <c r="J147" s="52">
        <v>1</v>
      </c>
      <c r="K147" s="52"/>
      <c r="L147" s="52"/>
      <c r="M147" s="52"/>
      <c r="N147" s="52"/>
      <c r="O147" s="52"/>
      <c r="P147" s="52"/>
      <c r="Q147" s="52"/>
      <c r="R147" s="52"/>
      <c r="S147" s="52"/>
      <c r="T147" s="52"/>
      <c r="U147" s="309">
        <f t="shared" si="8"/>
        <v>0.5</v>
      </c>
      <c r="V147" s="310"/>
      <c r="W147" s="309">
        <f t="shared" si="9"/>
        <v>1</v>
      </c>
      <c r="X147" s="310"/>
    </row>
    <row r="148" spans="2:24" x14ac:dyDescent="0.3">
      <c r="B148" s="437"/>
      <c r="C148" s="321" t="s">
        <v>90</v>
      </c>
      <c r="D148" s="322"/>
      <c r="E148" s="322"/>
      <c r="F148" s="322"/>
      <c r="G148" s="322"/>
      <c r="H148" s="323"/>
      <c r="I148" s="52">
        <v>0</v>
      </c>
      <c r="J148" s="52">
        <v>2</v>
      </c>
      <c r="K148" s="52"/>
      <c r="L148" s="52"/>
      <c r="M148" s="52"/>
      <c r="N148" s="52"/>
      <c r="O148" s="52"/>
      <c r="P148" s="52"/>
      <c r="Q148" s="52"/>
      <c r="R148" s="52"/>
      <c r="S148" s="52"/>
      <c r="T148" s="52"/>
      <c r="U148" s="309">
        <f t="shared" si="8"/>
        <v>1</v>
      </c>
      <c r="V148" s="310"/>
      <c r="W148" s="309">
        <f t="shared" si="9"/>
        <v>2</v>
      </c>
      <c r="X148" s="310"/>
    </row>
    <row r="149" spans="2:24" x14ac:dyDescent="0.3">
      <c r="B149" s="437"/>
      <c r="C149" s="321" t="s">
        <v>91</v>
      </c>
      <c r="D149" s="322"/>
      <c r="E149" s="322"/>
      <c r="F149" s="322"/>
      <c r="G149" s="322"/>
      <c r="H149" s="323"/>
      <c r="I149" s="52">
        <v>0</v>
      </c>
      <c r="J149" s="52"/>
      <c r="K149" s="52"/>
      <c r="L149" s="52"/>
      <c r="M149" s="52"/>
      <c r="N149" s="52"/>
      <c r="O149" s="52"/>
      <c r="P149" s="52"/>
      <c r="Q149" s="52"/>
      <c r="R149" s="52"/>
      <c r="S149" s="52"/>
      <c r="T149" s="52"/>
      <c r="U149" s="309">
        <f t="shared" si="8"/>
        <v>0</v>
      </c>
      <c r="V149" s="310"/>
      <c r="W149" s="309">
        <f t="shared" si="9"/>
        <v>0</v>
      </c>
      <c r="X149" s="310"/>
    </row>
    <row r="150" spans="2:24" x14ac:dyDescent="0.3">
      <c r="B150" s="437"/>
      <c r="C150" s="321" t="s">
        <v>92</v>
      </c>
      <c r="D150" s="322"/>
      <c r="E150" s="322"/>
      <c r="F150" s="322"/>
      <c r="G150" s="322"/>
      <c r="H150" s="323"/>
      <c r="I150" s="52">
        <v>1</v>
      </c>
      <c r="J150" s="136"/>
      <c r="K150" s="52"/>
      <c r="L150" s="52"/>
      <c r="M150" s="52"/>
      <c r="N150" s="52"/>
      <c r="O150" s="52"/>
      <c r="P150" s="52"/>
      <c r="Q150" s="52"/>
      <c r="R150" s="52"/>
      <c r="S150" s="52"/>
      <c r="T150" s="52"/>
      <c r="U150" s="309">
        <f t="shared" si="8"/>
        <v>1</v>
      </c>
      <c r="V150" s="310"/>
      <c r="W150" s="309">
        <f t="shared" si="9"/>
        <v>1</v>
      </c>
      <c r="X150" s="310"/>
    </row>
    <row r="151" spans="2:24" x14ac:dyDescent="0.3">
      <c r="B151" s="437"/>
      <c r="C151" s="321" t="s">
        <v>93</v>
      </c>
      <c r="D151" s="322"/>
      <c r="E151" s="322"/>
      <c r="F151" s="322"/>
      <c r="G151" s="322"/>
      <c r="H151" s="323"/>
      <c r="I151" s="52">
        <v>0</v>
      </c>
      <c r="J151" s="136"/>
      <c r="K151" s="52"/>
      <c r="L151" s="52"/>
      <c r="M151" s="52"/>
      <c r="N151" s="52"/>
      <c r="O151" s="52"/>
      <c r="P151" s="52"/>
      <c r="Q151" s="52"/>
      <c r="R151" s="52"/>
      <c r="S151" s="52"/>
      <c r="T151" s="52"/>
      <c r="U151" s="309">
        <f t="shared" si="8"/>
        <v>0</v>
      </c>
      <c r="V151" s="310"/>
      <c r="W151" s="309">
        <f t="shared" si="9"/>
        <v>0</v>
      </c>
      <c r="X151" s="310"/>
    </row>
    <row r="152" spans="2:24" x14ac:dyDescent="0.3">
      <c r="B152" s="437"/>
      <c r="C152" s="321" t="s">
        <v>94</v>
      </c>
      <c r="D152" s="322"/>
      <c r="E152" s="322"/>
      <c r="F152" s="322"/>
      <c r="G152" s="322"/>
      <c r="H152" s="323"/>
      <c r="I152" s="52">
        <v>0</v>
      </c>
      <c r="J152" s="136"/>
      <c r="K152" s="52"/>
      <c r="L152" s="52"/>
      <c r="M152" s="52"/>
      <c r="N152" s="52"/>
      <c r="O152" s="52"/>
      <c r="P152" s="52"/>
      <c r="Q152" s="52"/>
      <c r="R152" s="52"/>
      <c r="S152" s="52"/>
      <c r="T152" s="52"/>
      <c r="U152" s="309">
        <f t="shared" si="8"/>
        <v>0</v>
      </c>
      <c r="V152" s="310"/>
      <c r="W152" s="309">
        <f t="shared" si="9"/>
        <v>0</v>
      </c>
      <c r="X152" s="310"/>
    </row>
    <row r="153" spans="2:24" x14ac:dyDescent="0.3">
      <c r="B153" s="437"/>
      <c r="C153" s="321" t="s">
        <v>79</v>
      </c>
      <c r="D153" s="322"/>
      <c r="E153" s="322"/>
      <c r="F153" s="322"/>
      <c r="G153" s="322"/>
      <c r="H153" s="323"/>
      <c r="I153" s="52">
        <v>0</v>
      </c>
      <c r="J153" s="136"/>
      <c r="K153" s="52"/>
      <c r="L153" s="52"/>
      <c r="M153" s="52"/>
      <c r="N153" s="52"/>
      <c r="O153" s="52"/>
      <c r="P153" s="52"/>
      <c r="Q153" s="52"/>
      <c r="R153" s="52"/>
      <c r="S153" s="52"/>
      <c r="T153" s="52"/>
      <c r="U153" s="309">
        <f t="shared" si="8"/>
        <v>0</v>
      </c>
      <c r="V153" s="310"/>
      <c r="W153" s="309">
        <f t="shared" si="9"/>
        <v>0</v>
      </c>
      <c r="X153" s="310"/>
    </row>
    <row r="154" spans="2:24" x14ac:dyDescent="0.3">
      <c r="B154" s="437"/>
      <c r="C154" s="321" t="s">
        <v>80</v>
      </c>
      <c r="D154" s="322"/>
      <c r="E154" s="322"/>
      <c r="F154" s="322"/>
      <c r="G154" s="322"/>
      <c r="H154" s="323"/>
      <c r="I154" s="52">
        <v>0</v>
      </c>
      <c r="J154" s="136"/>
      <c r="K154" s="52"/>
      <c r="L154" s="52"/>
      <c r="M154" s="52"/>
      <c r="N154" s="52"/>
      <c r="O154" s="52"/>
      <c r="P154" s="52"/>
      <c r="Q154" s="52"/>
      <c r="R154" s="52"/>
      <c r="S154" s="52"/>
      <c r="T154" s="52"/>
      <c r="U154" s="309">
        <f t="shared" si="8"/>
        <v>0</v>
      </c>
      <c r="V154" s="310"/>
      <c r="W154" s="309">
        <f t="shared" si="9"/>
        <v>0</v>
      </c>
      <c r="X154" s="310"/>
    </row>
    <row r="155" spans="2:24" x14ac:dyDescent="0.3">
      <c r="B155" s="437"/>
      <c r="C155" s="321" t="s">
        <v>81</v>
      </c>
      <c r="D155" s="322"/>
      <c r="E155" s="322"/>
      <c r="F155" s="322"/>
      <c r="G155" s="322"/>
      <c r="H155" s="323"/>
      <c r="I155" s="52">
        <v>0</v>
      </c>
      <c r="J155" s="136">
        <v>1</v>
      </c>
      <c r="K155" s="52"/>
      <c r="L155" s="52"/>
      <c r="M155" s="52"/>
      <c r="N155" s="52"/>
      <c r="O155" s="52"/>
      <c r="P155" s="52"/>
      <c r="Q155" s="52"/>
      <c r="R155" s="52"/>
      <c r="S155" s="52"/>
      <c r="T155" s="52"/>
      <c r="U155" s="309">
        <f t="shared" si="8"/>
        <v>0.5</v>
      </c>
      <c r="V155" s="310"/>
      <c r="W155" s="309">
        <f t="shared" si="9"/>
        <v>1</v>
      </c>
      <c r="X155" s="310"/>
    </row>
    <row r="156" spans="2:24" x14ac:dyDescent="0.3">
      <c r="B156" s="437"/>
      <c r="C156" s="321" t="s">
        <v>95</v>
      </c>
      <c r="D156" s="322"/>
      <c r="E156" s="322"/>
      <c r="F156" s="322"/>
      <c r="G156" s="322"/>
      <c r="H156" s="323"/>
      <c r="I156" s="52">
        <v>0</v>
      </c>
      <c r="J156" s="52">
        <v>1</v>
      </c>
      <c r="K156" s="52"/>
      <c r="L156" s="52"/>
      <c r="M156" s="52"/>
      <c r="N156" s="52"/>
      <c r="O156" s="52"/>
      <c r="P156" s="52"/>
      <c r="Q156" s="52"/>
      <c r="R156" s="52"/>
      <c r="S156" s="52"/>
      <c r="T156" s="52"/>
      <c r="U156" s="309">
        <f t="shared" si="8"/>
        <v>0.5</v>
      </c>
      <c r="V156" s="310"/>
      <c r="W156" s="309">
        <f t="shared" si="9"/>
        <v>1</v>
      </c>
      <c r="X156" s="310"/>
    </row>
    <row r="157" spans="2:24" x14ac:dyDescent="0.3">
      <c r="B157" s="437"/>
      <c r="C157" s="321" t="s">
        <v>83</v>
      </c>
      <c r="D157" s="322"/>
      <c r="E157" s="322"/>
      <c r="F157" s="322"/>
      <c r="G157" s="322"/>
      <c r="H157" s="323"/>
      <c r="I157" s="52">
        <v>0</v>
      </c>
      <c r="J157" s="136">
        <v>1</v>
      </c>
      <c r="K157" s="52"/>
      <c r="L157" s="52"/>
      <c r="M157" s="52"/>
      <c r="N157" s="52"/>
      <c r="O157" s="52"/>
      <c r="P157" s="52"/>
      <c r="Q157" s="52"/>
      <c r="R157" s="52"/>
      <c r="S157" s="52"/>
      <c r="T157" s="52"/>
      <c r="U157" s="309">
        <f t="shared" si="8"/>
        <v>0.5</v>
      </c>
      <c r="V157" s="310"/>
      <c r="W157" s="309">
        <f t="shared" si="9"/>
        <v>1</v>
      </c>
      <c r="X157" s="310"/>
    </row>
    <row r="158" spans="2:24" x14ac:dyDescent="0.3">
      <c r="B158" s="437"/>
      <c r="C158" s="321" t="s">
        <v>96</v>
      </c>
      <c r="D158" s="322"/>
      <c r="E158" s="322"/>
      <c r="F158" s="322"/>
      <c r="G158" s="322"/>
      <c r="H158" s="323"/>
      <c r="I158" s="52">
        <v>0</v>
      </c>
      <c r="J158" s="52"/>
      <c r="K158" s="52"/>
      <c r="L158" s="52"/>
      <c r="M158" s="52"/>
      <c r="N158" s="52"/>
      <c r="O158" s="52"/>
      <c r="P158" s="52"/>
      <c r="Q158" s="52"/>
      <c r="R158" s="52"/>
      <c r="S158" s="52"/>
      <c r="T158" s="52"/>
      <c r="U158" s="309">
        <f t="shared" si="8"/>
        <v>0</v>
      </c>
      <c r="V158" s="310"/>
      <c r="W158" s="309">
        <f t="shared" si="9"/>
        <v>0</v>
      </c>
      <c r="X158" s="310"/>
    </row>
    <row r="159" spans="2:24" x14ac:dyDescent="0.3">
      <c r="B159" s="437"/>
      <c r="C159" s="321" t="s">
        <v>97</v>
      </c>
      <c r="D159" s="322"/>
      <c r="E159" s="322"/>
      <c r="F159" s="322"/>
      <c r="G159" s="322"/>
      <c r="H159" s="323"/>
      <c r="I159" s="52">
        <v>0</v>
      </c>
      <c r="J159" s="52"/>
      <c r="K159" s="52"/>
      <c r="L159" s="52"/>
      <c r="M159" s="52"/>
      <c r="N159" s="52"/>
      <c r="O159" s="52"/>
      <c r="P159" s="52"/>
      <c r="Q159" s="52"/>
      <c r="R159" s="52"/>
      <c r="S159" s="52"/>
      <c r="T159" s="52"/>
      <c r="U159" s="309">
        <f t="shared" si="8"/>
        <v>0</v>
      </c>
      <c r="V159" s="310"/>
      <c r="W159" s="309">
        <f t="shared" si="9"/>
        <v>0</v>
      </c>
      <c r="X159" s="310"/>
    </row>
    <row r="160" spans="2:24" x14ac:dyDescent="0.3">
      <c r="B160" s="437"/>
      <c r="C160" s="321" t="s">
        <v>71</v>
      </c>
      <c r="D160" s="322"/>
      <c r="E160" s="322"/>
      <c r="F160" s="322"/>
      <c r="G160" s="322"/>
      <c r="H160" s="323"/>
      <c r="I160" s="52">
        <v>0</v>
      </c>
      <c r="J160" s="52"/>
      <c r="K160" s="52"/>
      <c r="L160" s="52"/>
      <c r="M160" s="52"/>
      <c r="N160" s="52"/>
      <c r="O160" s="52"/>
      <c r="P160" s="52"/>
      <c r="Q160" s="52"/>
      <c r="R160" s="52"/>
      <c r="S160" s="52"/>
      <c r="T160" s="52"/>
      <c r="U160" s="309">
        <f t="shared" si="8"/>
        <v>0</v>
      </c>
      <c r="V160" s="310"/>
      <c r="W160" s="309">
        <f t="shared" si="9"/>
        <v>0</v>
      </c>
      <c r="X160" s="310"/>
    </row>
    <row r="161" spans="2:24" x14ac:dyDescent="0.3">
      <c r="B161" s="437"/>
      <c r="C161" s="321" t="s">
        <v>72</v>
      </c>
      <c r="D161" s="322"/>
      <c r="E161" s="322"/>
      <c r="F161" s="322"/>
      <c r="G161" s="322"/>
      <c r="H161" s="323"/>
      <c r="I161" s="52">
        <v>0</v>
      </c>
      <c r="J161" s="52"/>
      <c r="K161" s="52"/>
      <c r="L161" s="52"/>
      <c r="M161" s="52"/>
      <c r="N161" s="52"/>
      <c r="O161" s="52"/>
      <c r="P161" s="52"/>
      <c r="Q161" s="52"/>
      <c r="R161" s="52"/>
      <c r="S161" s="52"/>
      <c r="T161" s="52"/>
      <c r="U161" s="309">
        <f t="shared" si="8"/>
        <v>0</v>
      </c>
      <c r="V161" s="310"/>
      <c r="W161" s="309">
        <f t="shared" si="9"/>
        <v>0</v>
      </c>
      <c r="X161" s="310"/>
    </row>
    <row r="162" spans="2:24" x14ac:dyDescent="0.3">
      <c r="B162" s="437"/>
      <c r="C162" s="321" t="s">
        <v>86</v>
      </c>
      <c r="D162" s="322"/>
      <c r="E162" s="322"/>
      <c r="F162" s="322"/>
      <c r="G162" s="322"/>
      <c r="H162" s="323"/>
      <c r="I162" s="52">
        <v>0</v>
      </c>
      <c r="J162" s="136"/>
      <c r="K162" s="52"/>
      <c r="L162" s="52"/>
      <c r="M162" s="52"/>
      <c r="N162" s="52"/>
      <c r="O162" s="52"/>
      <c r="P162" s="52"/>
      <c r="Q162" s="52"/>
      <c r="R162" s="52"/>
      <c r="S162" s="52"/>
      <c r="T162" s="52"/>
      <c r="U162" s="309">
        <f t="shared" si="8"/>
        <v>0</v>
      </c>
      <c r="V162" s="310"/>
      <c r="W162" s="309">
        <f t="shared" si="9"/>
        <v>0</v>
      </c>
      <c r="X162" s="310"/>
    </row>
    <row r="163" spans="2:24" ht="16.899999999999999" customHeight="1" x14ac:dyDescent="0.3">
      <c r="B163" s="437"/>
      <c r="C163" s="324" t="s">
        <v>73</v>
      </c>
      <c r="D163" s="325"/>
      <c r="E163" s="325"/>
      <c r="F163" s="325"/>
      <c r="G163" s="325"/>
      <c r="H163" s="326"/>
      <c r="I163" s="52">
        <v>0</v>
      </c>
      <c r="J163" s="136"/>
      <c r="K163" s="128"/>
      <c r="L163" s="128"/>
      <c r="M163" s="128"/>
      <c r="N163" s="128"/>
      <c r="O163" s="128"/>
      <c r="P163" s="128"/>
      <c r="Q163" s="128"/>
      <c r="R163" s="128"/>
      <c r="S163" s="128"/>
      <c r="T163" s="208"/>
      <c r="U163" s="314">
        <f t="shared" si="8"/>
        <v>0</v>
      </c>
      <c r="V163" s="315"/>
      <c r="W163" s="314">
        <f t="shared" si="9"/>
        <v>0</v>
      </c>
      <c r="X163" s="315"/>
    </row>
    <row r="164" spans="2:24" x14ac:dyDescent="0.3">
      <c r="B164" s="437"/>
      <c r="C164" s="300" t="s">
        <v>30</v>
      </c>
      <c r="D164" s="301"/>
      <c r="E164" s="301"/>
      <c r="F164" s="301"/>
      <c r="G164" s="301"/>
      <c r="H164" s="302"/>
      <c r="I164" s="136">
        <f>SUM(I165:I171)</f>
        <v>15</v>
      </c>
      <c r="J164" s="251">
        <f>SUM(J165:J171)</f>
        <v>9</v>
      </c>
      <c r="K164" s="136"/>
      <c r="L164" s="136"/>
      <c r="M164" s="136"/>
      <c r="N164" s="136"/>
      <c r="O164" s="136"/>
      <c r="P164" s="136"/>
      <c r="Q164" s="136"/>
      <c r="R164" s="136"/>
      <c r="S164" s="136"/>
      <c r="T164" s="136"/>
      <c r="U164" s="309">
        <f t="shared" ref="U164:U175" si="13">AVERAGE(I164:T164)</f>
        <v>12</v>
      </c>
      <c r="V164" s="310"/>
      <c r="W164" s="309">
        <f t="shared" si="9"/>
        <v>24</v>
      </c>
      <c r="X164" s="310"/>
    </row>
    <row r="165" spans="2:24" x14ac:dyDescent="0.3">
      <c r="B165" s="437"/>
      <c r="C165" s="321" t="s">
        <v>87</v>
      </c>
      <c r="D165" s="322"/>
      <c r="E165" s="322"/>
      <c r="F165" s="322"/>
      <c r="G165" s="322"/>
      <c r="H165" s="323"/>
      <c r="I165" s="52">
        <v>0</v>
      </c>
      <c r="J165" s="136"/>
      <c r="K165" s="136"/>
      <c r="L165" s="136"/>
      <c r="M165" s="136"/>
      <c r="N165" s="136"/>
      <c r="O165" s="136"/>
      <c r="P165" s="136"/>
      <c r="Q165" s="136"/>
      <c r="R165" s="136"/>
      <c r="S165" s="136"/>
      <c r="T165" s="136"/>
      <c r="U165" s="309">
        <f t="shared" si="13"/>
        <v>0</v>
      </c>
      <c r="V165" s="310"/>
      <c r="W165" s="309">
        <f t="shared" ref="W165:W175" si="14">SUM(I165:T165)</f>
        <v>0</v>
      </c>
      <c r="X165" s="310"/>
    </row>
    <row r="166" spans="2:24" x14ac:dyDescent="0.3">
      <c r="B166" s="437"/>
      <c r="C166" s="333" t="s">
        <v>31</v>
      </c>
      <c r="D166" s="334"/>
      <c r="E166" s="334"/>
      <c r="F166" s="334"/>
      <c r="G166" s="334"/>
      <c r="H166" s="335"/>
      <c r="I166" s="52">
        <v>0</v>
      </c>
      <c r="J166" s="136"/>
      <c r="K166" s="136"/>
      <c r="L166" s="136"/>
      <c r="M166" s="136"/>
      <c r="N166" s="136"/>
      <c r="O166" s="136"/>
      <c r="P166" s="136"/>
      <c r="Q166" s="136"/>
      <c r="R166" s="136"/>
      <c r="S166" s="136"/>
      <c r="T166" s="136"/>
      <c r="U166" s="309">
        <f t="shared" si="13"/>
        <v>0</v>
      </c>
      <c r="V166" s="310"/>
      <c r="W166" s="309">
        <f t="shared" si="14"/>
        <v>0</v>
      </c>
      <c r="X166" s="310"/>
    </row>
    <row r="167" spans="2:24" x14ac:dyDescent="0.3">
      <c r="B167" s="437"/>
      <c r="C167" s="333" t="s">
        <v>33</v>
      </c>
      <c r="D167" s="334"/>
      <c r="E167" s="334"/>
      <c r="F167" s="334"/>
      <c r="G167" s="334"/>
      <c r="H167" s="335"/>
      <c r="I167" s="52">
        <v>0</v>
      </c>
      <c r="J167" s="136"/>
      <c r="K167" s="136"/>
      <c r="L167" s="136"/>
      <c r="M167" s="136"/>
      <c r="N167" s="136"/>
      <c r="O167" s="136"/>
      <c r="P167" s="136"/>
      <c r="Q167" s="136"/>
      <c r="R167" s="136"/>
      <c r="S167" s="136"/>
      <c r="T167" s="136"/>
      <c r="U167" s="309">
        <f t="shared" si="13"/>
        <v>0</v>
      </c>
      <c r="V167" s="310"/>
      <c r="W167" s="309">
        <f t="shared" si="14"/>
        <v>0</v>
      </c>
      <c r="X167" s="310"/>
    </row>
    <row r="168" spans="2:24" x14ac:dyDescent="0.3">
      <c r="B168" s="437"/>
      <c r="C168" s="321" t="s">
        <v>98</v>
      </c>
      <c r="D168" s="322"/>
      <c r="E168" s="322"/>
      <c r="F168" s="322"/>
      <c r="G168" s="322"/>
      <c r="H168" s="323"/>
      <c r="I168" s="136">
        <v>1</v>
      </c>
      <c r="J168" s="136"/>
      <c r="K168" s="136"/>
      <c r="L168" s="136"/>
      <c r="M168" s="136"/>
      <c r="N168" s="136"/>
      <c r="O168" s="136"/>
      <c r="P168" s="136"/>
      <c r="Q168" s="136"/>
      <c r="R168" s="136"/>
      <c r="S168" s="136"/>
      <c r="T168" s="136"/>
      <c r="U168" s="309">
        <f t="shared" si="13"/>
        <v>1</v>
      </c>
      <c r="V168" s="310"/>
      <c r="W168" s="309">
        <f t="shared" si="14"/>
        <v>1</v>
      </c>
      <c r="X168" s="310"/>
    </row>
    <row r="169" spans="2:24" x14ac:dyDescent="0.3">
      <c r="B169" s="437"/>
      <c r="C169" s="321" t="s">
        <v>99</v>
      </c>
      <c r="D169" s="322"/>
      <c r="E169" s="322"/>
      <c r="F169" s="322"/>
      <c r="G169" s="322"/>
      <c r="H169" s="323"/>
      <c r="I169" s="136">
        <v>4</v>
      </c>
      <c r="J169" s="136">
        <v>7</v>
      </c>
      <c r="K169" s="136"/>
      <c r="L169" s="136"/>
      <c r="M169" s="136"/>
      <c r="N169" s="136"/>
      <c r="O169" s="136"/>
      <c r="P169" s="136"/>
      <c r="Q169" s="136"/>
      <c r="R169" s="136"/>
      <c r="S169" s="136"/>
      <c r="T169" s="136"/>
      <c r="U169" s="309">
        <f t="shared" si="13"/>
        <v>5.5</v>
      </c>
      <c r="V169" s="310"/>
      <c r="W169" s="309">
        <f t="shared" si="14"/>
        <v>11</v>
      </c>
      <c r="X169" s="310"/>
    </row>
    <row r="170" spans="2:24" x14ac:dyDescent="0.3">
      <c r="B170" s="437"/>
      <c r="C170" s="321" t="s">
        <v>100</v>
      </c>
      <c r="D170" s="322"/>
      <c r="E170" s="322"/>
      <c r="F170" s="322"/>
      <c r="G170" s="322"/>
      <c r="H170" s="323"/>
      <c r="I170" s="136">
        <v>10</v>
      </c>
      <c r="J170" s="136"/>
      <c r="K170" s="136"/>
      <c r="L170" s="136"/>
      <c r="M170" s="136"/>
      <c r="N170" s="136"/>
      <c r="O170" s="136"/>
      <c r="P170" s="136"/>
      <c r="Q170" s="136"/>
      <c r="R170" s="136"/>
      <c r="S170" s="136"/>
      <c r="T170" s="136"/>
      <c r="U170" s="309">
        <f t="shared" si="13"/>
        <v>10</v>
      </c>
      <c r="V170" s="310"/>
      <c r="W170" s="309">
        <f t="shared" si="14"/>
        <v>10</v>
      </c>
      <c r="X170" s="310"/>
    </row>
    <row r="171" spans="2:24" x14ac:dyDescent="0.3">
      <c r="B171" s="437"/>
      <c r="C171" s="324" t="s">
        <v>101</v>
      </c>
      <c r="D171" s="325"/>
      <c r="E171" s="325"/>
      <c r="F171" s="325"/>
      <c r="G171" s="325"/>
      <c r="H171" s="326"/>
      <c r="I171" s="140">
        <v>0</v>
      </c>
      <c r="J171" s="140">
        <v>2</v>
      </c>
      <c r="K171" s="140"/>
      <c r="L171" s="140"/>
      <c r="M171" s="140"/>
      <c r="N171" s="140"/>
      <c r="O171" s="140"/>
      <c r="P171" s="140"/>
      <c r="Q171" s="140"/>
      <c r="R171" s="140"/>
      <c r="S171" s="140"/>
      <c r="T171" s="141"/>
      <c r="U171" s="314">
        <f t="shared" si="13"/>
        <v>1</v>
      </c>
      <c r="V171" s="315"/>
      <c r="W171" s="314">
        <f t="shared" si="14"/>
        <v>2</v>
      </c>
      <c r="X171" s="315"/>
    </row>
    <row r="172" spans="2:24" x14ac:dyDescent="0.3">
      <c r="B172" s="437"/>
      <c r="C172" s="300" t="s">
        <v>34</v>
      </c>
      <c r="D172" s="301"/>
      <c r="E172" s="301"/>
      <c r="F172" s="301"/>
      <c r="G172" s="301"/>
      <c r="H172" s="302"/>
      <c r="I172" s="136">
        <v>22</v>
      </c>
      <c r="J172" s="136">
        <v>20</v>
      </c>
      <c r="K172" s="136"/>
      <c r="L172" s="136"/>
      <c r="M172" s="136"/>
      <c r="N172" s="136"/>
      <c r="O172" s="136"/>
      <c r="P172" s="136"/>
      <c r="Q172" s="136"/>
      <c r="R172" s="136"/>
      <c r="S172" s="136"/>
      <c r="T172" s="136"/>
      <c r="U172" s="309">
        <f t="shared" si="13"/>
        <v>21</v>
      </c>
      <c r="V172" s="310"/>
      <c r="W172" s="309">
        <f t="shared" si="14"/>
        <v>42</v>
      </c>
      <c r="X172" s="310"/>
    </row>
    <row r="173" spans="2:24" x14ac:dyDescent="0.3">
      <c r="B173" s="437"/>
      <c r="C173" s="327" t="s">
        <v>26</v>
      </c>
      <c r="D173" s="328"/>
      <c r="E173" s="328"/>
      <c r="F173" s="328"/>
      <c r="G173" s="328"/>
      <c r="H173" s="329"/>
      <c r="I173" s="155">
        <v>7</v>
      </c>
      <c r="J173" s="155">
        <v>2</v>
      </c>
      <c r="K173" s="155"/>
      <c r="L173" s="155"/>
      <c r="M173" s="155"/>
      <c r="N173" s="155"/>
      <c r="O173" s="155"/>
      <c r="P173" s="155"/>
      <c r="Q173" s="155"/>
      <c r="R173" s="155"/>
      <c r="S173" s="155"/>
      <c r="T173" s="155"/>
      <c r="U173" s="316">
        <f t="shared" si="13"/>
        <v>4.5</v>
      </c>
      <c r="V173" s="317"/>
      <c r="W173" s="316">
        <f t="shared" si="14"/>
        <v>9</v>
      </c>
      <c r="X173" s="317"/>
    </row>
    <row r="174" spans="2:24" x14ac:dyDescent="0.3">
      <c r="B174" s="437"/>
      <c r="C174" s="330" t="s">
        <v>161</v>
      </c>
      <c r="D174" s="331"/>
      <c r="E174" s="331"/>
      <c r="F174" s="331"/>
      <c r="G174" s="331"/>
      <c r="H174" s="332"/>
      <c r="I174" s="146">
        <f t="shared" ref="I174:J174" si="15">SUM(I175:I175)</f>
        <v>28</v>
      </c>
      <c r="J174" s="146">
        <f t="shared" si="15"/>
        <v>26</v>
      </c>
      <c r="K174" s="146"/>
      <c r="L174" s="146"/>
      <c r="M174" s="146"/>
      <c r="N174" s="146"/>
      <c r="O174" s="146"/>
      <c r="P174" s="146"/>
      <c r="Q174" s="146"/>
      <c r="R174" s="146"/>
      <c r="S174" s="146"/>
      <c r="T174" s="146"/>
      <c r="U174" s="309">
        <f t="shared" si="13"/>
        <v>27</v>
      </c>
      <c r="V174" s="310"/>
      <c r="W174" s="309">
        <f t="shared" si="14"/>
        <v>54</v>
      </c>
      <c r="X174" s="310"/>
    </row>
    <row r="175" spans="2:24" x14ac:dyDescent="0.3">
      <c r="B175" s="437"/>
      <c r="C175" s="447" t="s">
        <v>30</v>
      </c>
      <c r="D175" s="448"/>
      <c r="E175" s="448"/>
      <c r="F175" s="448"/>
      <c r="G175" s="448"/>
      <c r="H175" s="449"/>
      <c r="I175" s="146">
        <v>28</v>
      </c>
      <c r="J175" s="146">
        <v>26</v>
      </c>
      <c r="K175" s="146"/>
      <c r="L175" s="146"/>
      <c r="M175" s="146"/>
      <c r="N175" s="146"/>
      <c r="O175" s="146"/>
      <c r="P175" s="146"/>
      <c r="Q175" s="146"/>
      <c r="R175" s="146"/>
      <c r="S175" s="146"/>
      <c r="T175" s="146"/>
      <c r="U175" s="445">
        <f t="shared" si="13"/>
        <v>27</v>
      </c>
      <c r="V175" s="446"/>
      <c r="W175" s="309">
        <f t="shared" si="14"/>
        <v>54</v>
      </c>
      <c r="X175" s="310"/>
    </row>
    <row r="176" spans="2:24" x14ac:dyDescent="0.3">
      <c r="B176" s="437"/>
      <c r="C176" s="340" t="s">
        <v>2</v>
      </c>
      <c r="D176" s="341"/>
      <c r="E176" s="341"/>
      <c r="F176" s="341"/>
      <c r="G176" s="341"/>
      <c r="H176" s="342"/>
      <c r="I176" s="159"/>
      <c r="J176" s="159"/>
      <c r="K176" s="159"/>
      <c r="L176" s="159"/>
      <c r="M176" s="159"/>
      <c r="N176" s="159"/>
      <c r="O176" s="159"/>
      <c r="P176" s="159"/>
      <c r="Q176" s="159"/>
      <c r="R176" s="159"/>
      <c r="S176" s="159"/>
      <c r="T176" s="159"/>
      <c r="U176" s="343"/>
      <c r="V176" s="344"/>
      <c r="W176" s="345"/>
      <c r="X176" s="346"/>
    </row>
    <row r="177" spans="2:24" x14ac:dyDescent="0.3">
      <c r="B177" s="437"/>
      <c r="C177" s="347" t="s">
        <v>102</v>
      </c>
      <c r="D177" s="348"/>
      <c r="E177" s="348"/>
      <c r="F177" s="348"/>
      <c r="G177" s="348"/>
      <c r="H177" s="349"/>
      <c r="I177" s="163">
        <f t="shared" ref="I177:J177" si="16">I102/I85</f>
        <v>3.2697095435684647</v>
      </c>
      <c r="J177" s="163">
        <f t="shared" si="16"/>
        <v>2.967741935483871</v>
      </c>
      <c r="K177" s="163"/>
      <c r="L177" s="163"/>
      <c r="M177" s="163"/>
      <c r="N177" s="163"/>
      <c r="O177" s="163"/>
      <c r="P177" s="163"/>
      <c r="Q177" s="163"/>
      <c r="R177" s="163"/>
      <c r="S177" s="163"/>
      <c r="T177" s="163"/>
      <c r="U177" s="350" t="s">
        <v>62</v>
      </c>
      <c r="V177" s="351"/>
      <c r="W177" s="350">
        <f t="shared" ref="W177:X177" si="17">W102/W85</f>
        <v>3.1322033898305084</v>
      </c>
      <c r="X177" s="351" t="e">
        <f t="shared" si="17"/>
        <v>#DIV/0!</v>
      </c>
    </row>
    <row r="178" spans="2:24" x14ac:dyDescent="0.3">
      <c r="B178" s="437"/>
      <c r="C178" s="273" t="s">
        <v>103</v>
      </c>
      <c r="D178" s="274"/>
      <c r="E178" s="274"/>
      <c r="F178" s="274"/>
      <c r="G178" s="274"/>
      <c r="H178" s="275"/>
      <c r="I178" s="167">
        <f t="shared" ref="I178:J178" si="18">(I104+I108+I142+I173+I174)/I85</f>
        <v>1.1016597510373445</v>
      </c>
      <c r="J178" s="167">
        <f t="shared" si="18"/>
        <v>0.82382133995037221</v>
      </c>
      <c r="K178" s="167"/>
      <c r="L178" s="167"/>
      <c r="M178" s="167"/>
      <c r="N178" s="167"/>
      <c r="O178" s="167"/>
      <c r="P178" s="167"/>
      <c r="Q178" s="167"/>
      <c r="R178" s="167"/>
      <c r="S178" s="167"/>
      <c r="T178" s="167"/>
      <c r="U178" s="352" t="s">
        <v>62</v>
      </c>
      <c r="V178" s="353"/>
      <c r="W178" s="352">
        <f t="shared" ref="W178:X178" si="19">(W104+W108+W142+W173+W174)/W85</f>
        <v>0.97514124293785309</v>
      </c>
      <c r="X178" s="353" t="e">
        <f t="shared" si="19"/>
        <v>#DIV/0!</v>
      </c>
    </row>
    <row r="179" spans="2:24" x14ac:dyDescent="0.3">
      <c r="B179" s="437"/>
      <c r="C179" s="291" t="s">
        <v>8</v>
      </c>
      <c r="D179" s="292"/>
      <c r="E179" s="292"/>
      <c r="F179" s="292"/>
      <c r="G179" s="292"/>
      <c r="H179" s="293"/>
      <c r="I179" s="169">
        <f>I181/I180</f>
        <v>0</v>
      </c>
      <c r="J179" s="169">
        <f>J181/J180</f>
        <v>0</v>
      </c>
      <c r="K179" s="169"/>
      <c r="L179" s="169"/>
      <c r="M179" s="169"/>
      <c r="N179" s="169"/>
      <c r="O179" s="169"/>
      <c r="P179" s="169"/>
      <c r="Q179" s="169"/>
      <c r="R179" s="169"/>
      <c r="S179" s="169"/>
      <c r="T179" s="169"/>
      <c r="U179" s="336" t="s">
        <v>62</v>
      </c>
      <c r="V179" s="337"/>
      <c r="W179" s="338">
        <f>W181/W180</f>
        <v>0</v>
      </c>
      <c r="X179" s="339"/>
    </row>
    <row r="180" spans="2:24" x14ac:dyDescent="0.3">
      <c r="B180" s="437"/>
      <c r="C180" s="358" t="s">
        <v>20</v>
      </c>
      <c r="D180" s="359"/>
      <c r="E180" s="359"/>
      <c r="F180" s="359"/>
      <c r="G180" s="359"/>
      <c r="H180" s="360"/>
      <c r="I180" s="90">
        <f t="shared" ref="I180:J180" si="20">I85</f>
        <v>482</v>
      </c>
      <c r="J180" s="90">
        <f t="shared" si="20"/>
        <v>403</v>
      </c>
      <c r="K180" s="90"/>
      <c r="L180" s="90"/>
      <c r="M180" s="90"/>
      <c r="N180" s="90"/>
      <c r="O180" s="90"/>
      <c r="P180" s="90"/>
      <c r="Q180" s="90"/>
      <c r="R180" s="90"/>
      <c r="S180" s="90"/>
      <c r="T180" s="90"/>
      <c r="U180" s="361" t="s">
        <v>62</v>
      </c>
      <c r="V180" s="362"/>
      <c r="W180" s="361">
        <f>SUM(I180:T180)</f>
        <v>885</v>
      </c>
      <c r="X180" s="362"/>
    </row>
    <row r="181" spans="2:24" ht="15" thickBot="1" x14ac:dyDescent="0.35">
      <c r="B181" s="437"/>
      <c r="C181" s="358" t="s">
        <v>104</v>
      </c>
      <c r="D181" s="359"/>
      <c r="E181" s="359"/>
      <c r="F181" s="359"/>
      <c r="G181" s="359"/>
      <c r="H181" s="360"/>
      <c r="I181" s="52"/>
      <c r="J181" s="52"/>
      <c r="K181" s="52"/>
      <c r="L181" s="52"/>
      <c r="M181" s="52"/>
      <c r="N181" s="52"/>
      <c r="O181" s="52"/>
      <c r="P181" s="52"/>
      <c r="Q181" s="52"/>
      <c r="R181" s="52"/>
      <c r="S181" s="52"/>
      <c r="T181" s="52"/>
      <c r="U181" s="366" t="s">
        <v>62</v>
      </c>
      <c r="V181" s="367"/>
      <c r="W181" s="311">
        <f>SUM(I181:T181)</f>
        <v>0</v>
      </c>
      <c r="X181" s="312"/>
    </row>
    <row r="182" spans="2:24" ht="15" thickBot="1" x14ac:dyDescent="0.35">
      <c r="B182" s="288" t="s">
        <v>9</v>
      </c>
      <c r="C182" s="297" t="s">
        <v>108</v>
      </c>
      <c r="D182" s="298"/>
      <c r="E182" s="298"/>
      <c r="F182" s="298"/>
      <c r="G182" s="298"/>
      <c r="H182" s="299"/>
      <c r="I182" s="176">
        <f>I185/I184</f>
        <v>0.57582938388625593</v>
      </c>
      <c r="J182" s="176">
        <f>J185/J184</f>
        <v>0.49570200573065903</v>
      </c>
      <c r="K182" s="176"/>
      <c r="L182" s="176"/>
      <c r="M182" s="176"/>
      <c r="N182" s="176"/>
      <c r="O182" s="176"/>
      <c r="P182" s="176"/>
      <c r="Q182" s="176"/>
      <c r="R182" s="176"/>
      <c r="S182" s="176"/>
      <c r="T182" s="176"/>
      <c r="U182" s="484">
        <f t="shared" ref="U182:V182" si="21">U185/U184</f>
        <v>0.53955901426718544</v>
      </c>
      <c r="V182" s="485" t="e">
        <f t="shared" si="21"/>
        <v>#DIV/0!</v>
      </c>
      <c r="W182" s="370" t="s">
        <v>62</v>
      </c>
      <c r="X182" s="371"/>
    </row>
    <row r="183" spans="2:24" x14ac:dyDescent="0.3">
      <c r="B183" s="289"/>
      <c r="C183" s="297" t="s">
        <v>43</v>
      </c>
      <c r="D183" s="298"/>
      <c r="E183" s="298"/>
      <c r="F183" s="298"/>
      <c r="G183" s="298"/>
      <c r="H183" s="299"/>
      <c r="I183" s="180">
        <f>I186/I184</f>
        <v>0.45734597156398105</v>
      </c>
      <c r="J183" s="180">
        <f>J186/J184</f>
        <v>0.33810888252148996</v>
      </c>
      <c r="K183" s="180"/>
      <c r="L183" s="180"/>
      <c r="M183" s="180"/>
      <c r="N183" s="180"/>
      <c r="O183" s="180"/>
      <c r="P183" s="180"/>
      <c r="Q183" s="180"/>
      <c r="R183" s="180"/>
      <c r="S183" s="180"/>
      <c r="T183" s="180"/>
      <c r="U183" s="484">
        <f t="shared" ref="U183:V183" si="22">U186/U184</f>
        <v>0.40337224383916992</v>
      </c>
      <c r="V183" s="485" t="e">
        <f t="shared" si="22"/>
        <v>#DIV/0!</v>
      </c>
      <c r="W183" s="370" t="s">
        <v>62</v>
      </c>
      <c r="X183" s="371"/>
    </row>
    <row r="184" spans="2:24" x14ac:dyDescent="0.3">
      <c r="B184" s="289"/>
      <c r="C184" s="270" t="s">
        <v>65</v>
      </c>
      <c r="D184" s="271"/>
      <c r="E184" s="271"/>
      <c r="F184" s="271"/>
      <c r="G184" s="271"/>
      <c r="H184" s="272"/>
      <c r="I184" s="52">
        <v>422</v>
      </c>
      <c r="J184" s="52">
        <v>349</v>
      </c>
      <c r="K184" s="52"/>
      <c r="L184" s="52"/>
      <c r="M184" s="52"/>
      <c r="N184" s="52"/>
      <c r="O184" s="52"/>
      <c r="P184" s="52"/>
      <c r="Q184" s="52"/>
      <c r="R184" s="52"/>
      <c r="S184" s="52"/>
      <c r="T184" s="52"/>
      <c r="U184" s="361">
        <f>AVERAGE(I184:T184)</f>
        <v>385.5</v>
      </c>
      <c r="V184" s="362"/>
      <c r="W184" s="481" t="s">
        <v>62</v>
      </c>
      <c r="X184" s="482"/>
    </row>
    <row r="185" spans="2:24" x14ac:dyDescent="0.3">
      <c r="B185" s="289"/>
      <c r="C185" s="300" t="s">
        <v>27</v>
      </c>
      <c r="D185" s="301"/>
      <c r="E185" s="301"/>
      <c r="F185" s="301"/>
      <c r="G185" s="301"/>
      <c r="H185" s="302"/>
      <c r="I185" s="52">
        <v>243</v>
      </c>
      <c r="J185" s="52">
        <v>173</v>
      </c>
      <c r="K185" s="52"/>
      <c r="L185" s="52"/>
      <c r="M185" s="52"/>
      <c r="N185" s="52"/>
      <c r="O185" s="52"/>
      <c r="P185" s="52"/>
      <c r="Q185" s="52"/>
      <c r="R185" s="52"/>
      <c r="S185" s="52"/>
      <c r="T185" s="52"/>
      <c r="U185" s="361">
        <f>AVERAGE(I185:T185)</f>
        <v>208</v>
      </c>
      <c r="V185" s="362"/>
      <c r="W185" s="361" t="s">
        <v>62</v>
      </c>
      <c r="X185" s="362"/>
    </row>
    <row r="186" spans="2:24" x14ac:dyDescent="0.3">
      <c r="B186" s="289"/>
      <c r="C186" s="273" t="s">
        <v>28</v>
      </c>
      <c r="D186" s="274"/>
      <c r="E186" s="274"/>
      <c r="F186" s="274"/>
      <c r="G186" s="274"/>
      <c r="H186" s="275"/>
      <c r="I186" s="184">
        <v>193</v>
      </c>
      <c r="J186" s="184">
        <v>118</v>
      </c>
      <c r="K186" s="184"/>
      <c r="L186" s="184"/>
      <c r="M186" s="184"/>
      <c r="N186" s="184"/>
      <c r="O186" s="184"/>
      <c r="P186" s="184"/>
      <c r="Q186" s="184"/>
      <c r="R186" s="184"/>
      <c r="S186" s="184"/>
      <c r="T186" s="184"/>
      <c r="U186" s="372">
        <f>AVERAGE(I186:T186)</f>
        <v>155.5</v>
      </c>
      <c r="V186" s="373"/>
      <c r="W186" s="372" t="s">
        <v>62</v>
      </c>
      <c r="X186" s="373"/>
    </row>
    <row r="187" spans="2:24" x14ac:dyDescent="0.3">
      <c r="B187" s="289"/>
      <c r="C187" s="276" t="s">
        <v>10</v>
      </c>
      <c r="D187" s="277"/>
      <c r="E187" s="277"/>
      <c r="F187" s="277"/>
      <c r="G187" s="277"/>
      <c r="H187" s="278"/>
      <c r="I187" s="188">
        <f>I190/I189</f>
        <v>0.15402843601895735</v>
      </c>
      <c r="J187" s="188">
        <f>J190/J189</f>
        <v>0.12320916905444126</v>
      </c>
      <c r="K187" s="188"/>
      <c r="L187" s="188"/>
      <c r="M187" s="188"/>
      <c r="N187" s="188"/>
      <c r="O187" s="188"/>
      <c r="P187" s="188"/>
      <c r="Q187" s="188"/>
      <c r="R187" s="188"/>
      <c r="S187" s="188"/>
      <c r="T187" s="188"/>
      <c r="U187" s="354">
        <f>U190/U189</f>
        <v>0.14007782101167315</v>
      </c>
      <c r="V187" s="355"/>
      <c r="W187" s="356" t="s">
        <v>62</v>
      </c>
      <c r="X187" s="357"/>
    </row>
    <row r="188" spans="2:24" x14ac:dyDescent="0.3">
      <c r="B188" s="289"/>
      <c r="C188" s="291" t="s">
        <v>11</v>
      </c>
      <c r="D188" s="292"/>
      <c r="E188" s="292"/>
      <c r="F188" s="292"/>
      <c r="G188" s="292"/>
      <c r="H188" s="293"/>
      <c r="I188" s="192">
        <f>I191/I189</f>
        <v>2.132701421800948E-2</v>
      </c>
      <c r="J188" s="192">
        <f>J191/J189</f>
        <v>2.865329512893983E-2</v>
      </c>
      <c r="K188" s="192"/>
      <c r="L188" s="192"/>
      <c r="M188" s="192"/>
      <c r="N188" s="192"/>
      <c r="O188" s="192"/>
      <c r="P188" s="192"/>
      <c r="Q188" s="192"/>
      <c r="R188" s="192"/>
      <c r="S188" s="192"/>
      <c r="T188" s="192"/>
      <c r="U188" s="378">
        <f>U191/U189</f>
        <v>2.464332036316472E-2</v>
      </c>
      <c r="V188" s="379"/>
      <c r="W188" s="380" t="s">
        <v>62</v>
      </c>
      <c r="X188" s="381"/>
    </row>
    <row r="189" spans="2:24" x14ac:dyDescent="0.3">
      <c r="B189" s="289"/>
      <c r="C189" s="270" t="s">
        <v>65</v>
      </c>
      <c r="D189" s="271"/>
      <c r="E189" s="271"/>
      <c r="F189" s="271"/>
      <c r="G189" s="271"/>
      <c r="H189" s="272"/>
      <c r="I189" s="52">
        <v>422</v>
      </c>
      <c r="J189" s="52">
        <v>349</v>
      </c>
      <c r="K189" s="52"/>
      <c r="L189" s="52"/>
      <c r="M189" s="52"/>
      <c r="N189" s="52"/>
      <c r="O189" s="52"/>
      <c r="P189" s="52"/>
      <c r="Q189" s="52"/>
      <c r="R189" s="52"/>
      <c r="S189" s="52"/>
      <c r="T189" s="52"/>
      <c r="U189" s="311">
        <f>AVERAGE(I189:T189)</f>
        <v>385.5</v>
      </c>
      <c r="V189" s="312"/>
      <c r="W189" s="311" t="s">
        <v>62</v>
      </c>
      <c r="X189" s="312"/>
    </row>
    <row r="190" spans="2:24" x14ac:dyDescent="0.3">
      <c r="B190" s="289"/>
      <c r="C190" s="270" t="s">
        <v>21</v>
      </c>
      <c r="D190" s="271"/>
      <c r="E190" s="271"/>
      <c r="F190" s="271"/>
      <c r="G190" s="271"/>
      <c r="H190" s="272"/>
      <c r="I190" s="52">
        <v>65</v>
      </c>
      <c r="J190" s="52">
        <v>43</v>
      </c>
      <c r="K190" s="52"/>
      <c r="L190" s="52"/>
      <c r="M190" s="52"/>
      <c r="N190" s="52"/>
      <c r="O190" s="52"/>
      <c r="P190" s="52"/>
      <c r="Q190" s="52"/>
      <c r="R190" s="52"/>
      <c r="S190" s="52"/>
      <c r="T190" s="52"/>
      <c r="U190" s="311">
        <f>AVERAGE(I190:T190)</f>
        <v>54</v>
      </c>
      <c r="V190" s="312"/>
      <c r="W190" s="311" t="s">
        <v>62</v>
      </c>
      <c r="X190" s="312"/>
    </row>
    <row r="191" spans="2:24" ht="15" thickBot="1" x14ac:dyDescent="0.35">
      <c r="B191" s="290"/>
      <c r="C191" s="2" t="s">
        <v>22</v>
      </c>
      <c r="D191" s="3"/>
      <c r="E191" s="3"/>
      <c r="F191" s="3"/>
      <c r="G191" s="3"/>
      <c r="H191" s="193"/>
      <c r="I191" s="197">
        <v>9</v>
      </c>
      <c r="J191" s="197">
        <v>10</v>
      </c>
      <c r="K191" s="197"/>
      <c r="L191" s="197"/>
      <c r="M191" s="197"/>
      <c r="N191" s="197"/>
      <c r="O191" s="197"/>
      <c r="P191" s="197"/>
      <c r="Q191" s="197"/>
      <c r="R191" s="197"/>
      <c r="S191" s="197"/>
      <c r="T191" s="197"/>
      <c r="U191" s="366">
        <f>AVERAGE(I191:T191)</f>
        <v>9.5</v>
      </c>
      <c r="V191" s="367"/>
      <c r="W191" s="366" t="s">
        <v>62</v>
      </c>
      <c r="X191" s="367"/>
    </row>
    <row r="192" spans="2:24" x14ac:dyDescent="0.3">
      <c r="R192" s="44"/>
    </row>
    <row r="193" spans="2:24" x14ac:dyDescent="0.3">
      <c r="R193" s="44"/>
    </row>
    <row r="194" spans="2:24" ht="15" thickBot="1" x14ac:dyDescent="0.35"/>
    <row r="195" spans="2:24" ht="15" thickBot="1" x14ac:dyDescent="0.35">
      <c r="B195" s="279">
        <v>2025</v>
      </c>
      <c r="C195" s="280"/>
      <c r="D195" s="280"/>
      <c r="E195" s="280"/>
      <c r="F195" s="280"/>
      <c r="G195" s="280"/>
      <c r="H195" s="281"/>
      <c r="I195" s="5" t="s">
        <v>46</v>
      </c>
      <c r="J195" s="5" t="s">
        <v>168</v>
      </c>
      <c r="K195" s="5" t="s">
        <v>169</v>
      </c>
      <c r="L195" s="5" t="s">
        <v>51</v>
      </c>
      <c r="M195" s="5" t="s">
        <v>52</v>
      </c>
      <c r="N195" s="5" t="s">
        <v>53</v>
      </c>
      <c r="O195" s="5" t="s">
        <v>54</v>
      </c>
      <c r="P195" s="5" t="s">
        <v>55</v>
      </c>
      <c r="Q195" s="5" t="s">
        <v>56</v>
      </c>
      <c r="R195" s="5" t="s">
        <v>57</v>
      </c>
      <c r="S195" s="5" t="s">
        <v>58</v>
      </c>
      <c r="T195" s="5" t="s">
        <v>59</v>
      </c>
      <c r="U195" s="279" t="s">
        <v>60</v>
      </c>
      <c r="V195" s="281"/>
      <c r="W195" s="279" t="s">
        <v>61</v>
      </c>
      <c r="X195" s="281"/>
    </row>
    <row r="196" spans="2:24" ht="15" thickBot="1" x14ac:dyDescent="0.35">
      <c r="B196" s="421"/>
      <c r="C196" s="421"/>
      <c r="D196" s="421"/>
      <c r="E196" s="421"/>
      <c r="F196" s="421"/>
      <c r="G196" s="421"/>
      <c r="H196" s="421"/>
    </row>
    <row r="197" spans="2:24" x14ac:dyDescent="0.3">
      <c r="B197" s="282" t="s">
        <v>4</v>
      </c>
      <c r="C197" s="285" t="s">
        <v>12</v>
      </c>
      <c r="D197" s="286"/>
      <c r="E197" s="286"/>
      <c r="F197" s="286"/>
      <c r="G197" s="286"/>
      <c r="H197" s="287"/>
      <c r="I197" s="45"/>
      <c r="J197" s="46"/>
      <c r="K197" s="47"/>
      <c r="L197" s="47"/>
      <c r="M197" s="47"/>
      <c r="N197" s="47"/>
      <c r="O197" s="47"/>
      <c r="P197" s="47"/>
      <c r="Q197" s="47"/>
      <c r="R197" s="47"/>
      <c r="S197" s="48"/>
      <c r="T197" s="48"/>
      <c r="U197" s="422"/>
      <c r="V197" s="423"/>
      <c r="W197" s="424"/>
      <c r="X197" s="423"/>
    </row>
    <row r="198" spans="2:24" x14ac:dyDescent="0.3">
      <c r="B198" s="283"/>
      <c r="C198" s="270" t="s">
        <v>48</v>
      </c>
      <c r="D198" s="271"/>
      <c r="E198" s="271"/>
      <c r="F198" s="271"/>
      <c r="G198" s="271"/>
      <c r="H198" s="272"/>
      <c r="I198" s="49"/>
      <c r="J198" s="50"/>
      <c r="K198" s="51"/>
      <c r="L198" s="51"/>
      <c r="M198" s="51"/>
      <c r="N198" s="51"/>
      <c r="O198" s="51"/>
      <c r="P198" s="51"/>
      <c r="Q198" s="51"/>
      <c r="R198" s="51"/>
      <c r="S198" s="52">
        <v>32433</v>
      </c>
      <c r="T198" s="52">
        <v>23346</v>
      </c>
      <c r="U198" s="311">
        <f t="shared" ref="U198:U210" si="23">AVERAGE(I198:T198)</f>
        <v>27889.5</v>
      </c>
      <c r="V198" s="312"/>
      <c r="W198" s="410">
        <f t="shared" ref="W198:W210" si="24">SUM(I198:T198)</f>
        <v>55779</v>
      </c>
      <c r="X198" s="312"/>
    </row>
    <row r="199" spans="2:24" x14ac:dyDescent="0.3">
      <c r="B199" s="283"/>
      <c r="C199" s="270" t="s">
        <v>275</v>
      </c>
      <c r="D199" s="271"/>
      <c r="E199" s="271"/>
      <c r="F199" s="271"/>
      <c r="G199" s="271"/>
      <c r="H199" s="272"/>
      <c r="I199" s="49"/>
      <c r="J199" s="50"/>
      <c r="K199" s="51"/>
      <c r="L199" s="51"/>
      <c r="M199" s="51"/>
      <c r="N199" s="51"/>
      <c r="O199" s="51"/>
      <c r="P199" s="51"/>
      <c r="Q199" s="51"/>
      <c r="R199" s="51"/>
      <c r="S199" s="52">
        <v>40</v>
      </c>
      <c r="T199" s="52">
        <v>128</v>
      </c>
      <c r="U199" s="311">
        <f t="shared" si="23"/>
        <v>84</v>
      </c>
      <c r="V199" s="312"/>
      <c r="W199" s="410">
        <f t="shared" si="24"/>
        <v>168</v>
      </c>
      <c r="X199" s="312"/>
    </row>
    <row r="200" spans="2:24" x14ac:dyDescent="0.3">
      <c r="B200" s="283"/>
      <c r="C200" s="425" t="s">
        <v>0</v>
      </c>
      <c r="D200" s="426"/>
      <c r="E200" s="426"/>
      <c r="F200" s="426"/>
      <c r="G200" s="426"/>
      <c r="H200" s="427"/>
      <c r="I200" s="53"/>
      <c r="J200" s="54"/>
      <c r="K200" s="55"/>
      <c r="L200" s="55"/>
      <c r="M200" s="55"/>
      <c r="N200" s="55"/>
      <c r="O200" s="55"/>
      <c r="P200" s="55"/>
      <c r="Q200" s="55"/>
      <c r="R200" s="55"/>
      <c r="S200" s="56"/>
      <c r="T200" s="56"/>
      <c r="U200" s="428"/>
      <c r="V200" s="420"/>
      <c r="W200" s="419"/>
      <c r="X200" s="420"/>
    </row>
    <row r="201" spans="2:24" x14ac:dyDescent="0.3">
      <c r="B201" s="283"/>
      <c r="C201" s="516" t="s">
        <v>23</v>
      </c>
      <c r="D201" s="517"/>
      <c r="E201" s="517"/>
      <c r="F201" s="517"/>
      <c r="G201" s="517"/>
      <c r="H201" s="518"/>
      <c r="I201" s="57"/>
      <c r="J201" s="58"/>
      <c r="K201" s="59"/>
      <c r="L201" s="59"/>
      <c r="M201" s="59"/>
      <c r="N201" s="59"/>
      <c r="O201" s="59"/>
      <c r="P201" s="59"/>
      <c r="Q201" s="59"/>
      <c r="R201" s="59"/>
      <c r="S201" s="60">
        <v>20564</v>
      </c>
      <c r="T201" s="60">
        <v>14922</v>
      </c>
      <c r="U201" s="509">
        <f t="shared" si="23"/>
        <v>17743</v>
      </c>
      <c r="V201" s="510"/>
      <c r="W201" s="558">
        <f t="shared" si="24"/>
        <v>35486</v>
      </c>
      <c r="X201" s="512"/>
    </row>
    <row r="202" spans="2:24" x14ac:dyDescent="0.3">
      <c r="B202" s="283"/>
      <c r="C202" s="516" t="s">
        <v>166</v>
      </c>
      <c r="D202" s="517"/>
      <c r="E202" s="517"/>
      <c r="F202" s="517"/>
      <c r="G202" s="517"/>
      <c r="H202" s="518"/>
      <c r="I202" s="61"/>
      <c r="J202" s="62"/>
      <c r="K202" s="63"/>
      <c r="L202" s="63"/>
      <c r="M202" s="63"/>
      <c r="N202" s="63"/>
      <c r="O202" s="63"/>
      <c r="P202" s="63"/>
      <c r="Q202" s="63"/>
      <c r="R202" s="63"/>
      <c r="S202" s="64">
        <v>40</v>
      </c>
      <c r="T202" s="64">
        <v>100</v>
      </c>
      <c r="U202" s="509">
        <f t="shared" si="23"/>
        <v>70</v>
      </c>
      <c r="V202" s="510"/>
      <c r="W202" s="558">
        <f t="shared" si="24"/>
        <v>140</v>
      </c>
      <c r="X202" s="512"/>
    </row>
    <row r="203" spans="2:24" x14ac:dyDescent="0.3">
      <c r="B203" s="283"/>
      <c r="C203" s="506" t="s">
        <v>13</v>
      </c>
      <c r="D203" s="507"/>
      <c r="E203" s="507"/>
      <c r="F203" s="507"/>
      <c r="G203" s="507"/>
      <c r="H203" s="508"/>
      <c r="I203" s="65"/>
      <c r="J203" s="66"/>
      <c r="K203" s="67"/>
      <c r="L203" s="67"/>
      <c r="M203" s="67"/>
      <c r="N203" s="67"/>
      <c r="O203" s="67"/>
      <c r="P203" s="67"/>
      <c r="Q203" s="67"/>
      <c r="R203" s="67"/>
      <c r="S203" s="68">
        <f t="shared" ref="S203:T203" si="25">S202-S204</f>
        <v>22</v>
      </c>
      <c r="T203" s="68">
        <f t="shared" si="25"/>
        <v>61</v>
      </c>
      <c r="U203" s="509">
        <f t="shared" si="23"/>
        <v>41.5</v>
      </c>
      <c r="V203" s="510"/>
      <c r="W203" s="559">
        <f>W202-W204</f>
        <v>83</v>
      </c>
      <c r="X203" s="510"/>
    </row>
    <row r="204" spans="2:24" x14ac:dyDescent="0.3">
      <c r="B204" s="283"/>
      <c r="C204" s="506" t="s">
        <v>14</v>
      </c>
      <c r="D204" s="507"/>
      <c r="E204" s="507"/>
      <c r="F204" s="507"/>
      <c r="G204" s="507"/>
      <c r="H204" s="508"/>
      <c r="I204" s="65"/>
      <c r="J204" s="66"/>
      <c r="K204" s="69"/>
      <c r="L204" s="69"/>
      <c r="M204" s="69"/>
      <c r="N204" s="69"/>
      <c r="O204" s="69"/>
      <c r="P204" s="69"/>
      <c r="Q204" s="69"/>
      <c r="R204" s="69"/>
      <c r="S204" s="70">
        <v>18</v>
      </c>
      <c r="T204" s="70">
        <v>39</v>
      </c>
      <c r="U204" s="509">
        <f t="shared" si="23"/>
        <v>28.5</v>
      </c>
      <c r="V204" s="510"/>
      <c r="W204" s="558">
        <f>SUM(I204:T204)</f>
        <v>57</v>
      </c>
      <c r="X204" s="512"/>
    </row>
    <row r="205" spans="2:24" x14ac:dyDescent="0.3">
      <c r="B205" s="283"/>
      <c r="C205" s="513" t="s">
        <v>5</v>
      </c>
      <c r="D205" s="514"/>
      <c r="E205" s="514"/>
      <c r="F205" s="514"/>
      <c r="G205" s="514"/>
      <c r="H205" s="515"/>
      <c r="I205" s="71"/>
      <c r="J205" s="72"/>
      <c r="K205" s="73"/>
      <c r="L205" s="73"/>
      <c r="M205" s="73"/>
      <c r="N205" s="73"/>
      <c r="O205" s="73"/>
      <c r="P205" s="73"/>
      <c r="Q205" s="73"/>
      <c r="R205" s="73"/>
      <c r="S205" s="74">
        <v>11</v>
      </c>
      <c r="T205" s="74">
        <v>28</v>
      </c>
      <c r="U205" s="509">
        <f t="shared" si="23"/>
        <v>19.5</v>
      </c>
      <c r="V205" s="510"/>
      <c r="W205" s="558">
        <f>SUM(I205:T205)</f>
        <v>39</v>
      </c>
      <c r="X205" s="512"/>
    </row>
    <row r="206" spans="2:24" x14ac:dyDescent="0.3">
      <c r="B206" s="283"/>
      <c r="C206" s="560" t="s">
        <v>49</v>
      </c>
      <c r="D206" s="561"/>
      <c r="E206" s="561"/>
      <c r="F206" s="561"/>
      <c r="G206" s="561"/>
      <c r="H206" s="562"/>
      <c r="I206" s="75"/>
      <c r="J206" s="76"/>
      <c r="K206" s="77"/>
      <c r="L206" s="77"/>
      <c r="M206" s="77"/>
      <c r="N206" s="77"/>
      <c r="O206" s="77"/>
      <c r="P206" s="77"/>
      <c r="Q206" s="77"/>
      <c r="R206" s="77"/>
      <c r="S206" s="78">
        <f t="shared" ref="S206:T206" si="26">S202-S203-S205</f>
        <v>7</v>
      </c>
      <c r="T206" s="78">
        <f t="shared" si="26"/>
        <v>11</v>
      </c>
      <c r="U206" s="563">
        <f t="shared" si="23"/>
        <v>9</v>
      </c>
      <c r="V206" s="564"/>
      <c r="W206" s="565">
        <f>SUM(I206:T206)</f>
        <v>18</v>
      </c>
      <c r="X206" s="566"/>
    </row>
    <row r="207" spans="2:24" x14ac:dyDescent="0.3">
      <c r="B207" s="283"/>
      <c r="C207" s="411" t="s">
        <v>107</v>
      </c>
      <c r="D207" s="412"/>
      <c r="E207" s="412"/>
      <c r="F207" s="412"/>
      <c r="G207" s="412"/>
      <c r="H207" s="413"/>
      <c r="I207" s="79"/>
      <c r="J207" s="80"/>
      <c r="K207" s="81"/>
      <c r="L207" s="81"/>
      <c r="M207" s="81"/>
      <c r="N207" s="81"/>
      <c r="O207" s="81"/>
      <c r="P207" s="81"/>
      <c r="Q207" s="81"/>
      <c r="R207" s="81"/>
      <c r="S207" s="82">
        <v>35</v>
      </c>
      <c r="T207" s="82">
        <v>93</v>
      </c>
      <c r="U207" s="414">
        <f t="shared" si="23"/>
        <v>64</v>
      </c>
      <c r="V207" s="415"/>
      <c r="W207" s="416">
        <f>SUM(I207:T207)</f>
        <v>128</v>
      </c>
      <c r="X207" s="415"/>
    </row>
    <row r="208" spans="2:24" x14ac:dyDescent="0.3">
      <c r="B208" s="283"/>
      <c r="C208" s="395" t="s">
        <v>1</v>
      </c>
      <c r="D208" s="396"/>
      <c r="E208" s="396"/>
      <c r="F208" s="396"/>
      <c r="G208" s="396"/>
      <c r="H208" s="397"/>
      <c r="I208" s="83"/>
      <c r="J208" s="84"/>
      <c r="K208" s="85"/>
      <c r="L208" s="85"/>
      <c r="M208" s="85"/>
      <c r="N208" s="85"/>
      <c r="O208" s="85"/>
      <c r="P208" s="85"/>
      <c r="Q208" s="85"/>
      <c r="R208" s="85"/>
      <c r="S208" s="86"/>
      <c r="T208" s="86"/>
      <c r="U208" s="417"/>
      <c r="V208" s="418"/>
      <c r="W208" s="419"/>
      <c r="X208" s="420"/>
    </row>
    <row r="209" spans="2:24" x14ac:dyDescent="0.3">
      <c r="B209" s="283"/>
      <c r="C209" s="347" t="s">
        <v>23</v>
      </c>
      <c r="D209" s="348"/>
      <c r="E209" s="348"/>
      <c r="F209" s="348"/>
      <c r="G209" s="348"/>
      <c r="H209" s="349"/>
      <c r="I209" s="87"/>
      <c r="J209" s="88"/>
      <c r="K209" s="89"/>
      <c r="L209" s="89"/>
      <c r="M209" s="89"/>
      <c r="N209" s="89"/>
      <c r="O209" s="89"/>
      <c r="P209" s="89"/>
      <c r="Q209" s="89"/>
      <c r="R209" s="89"/>
      <c r="S209" s="90">
        <v>11580</v>
      </c>
      <c r="T209" s="90">
        <v>8260</v>
      </c>
      <c r="U209" s="361">
        <f t="shared" si="23"/>
        <v>9920</v>
      </c>
      <c r="V209" s="362"/>
      <c r="W209" s="409">
        <f t="shared" si="24"/>
        <v>19840</v>
      </c>
      <c r="X209" s="362"/>
    </row>
    <row r="210" spans="2:24" x14ac:dyDescent="0.3">
      <c r="B210" s="283"/>
      <c r="C210" s="270" t="s">
        <v>65</v>
      </c>
      <c r="D210" s="271"/>
      <c r="E210" s="271"/>
      <c r="F210" s="271"/>
      <c r="G210" s="271"/>
      <c r="H210" s="272"/>
      <c r="I210" s="49"/>
      <c r="J210" s="50"/>
      <c r="K210" s="51"/>
      <c r="L210" s="51"/>
      <c r="M210" s="51"/>
      <c r="N210" s="51"/>
      <c r="O210" s="51"/>
      <c r="P210" s="51"/>
      <c r="Q210" s="51"/>
      <c r="R210" s="51"/>
      <c r="S210" s="52">
        <v>18</v>
      </c>
      <c r="T210" s="52">
        <v>33</v>
      </c>
      <c r="U210" s="311">
        <f t="shared" si="23"/>
        <v>25.5</v>
      </c>
      <c r="V210" s="312"/>
      <c r="W210" s="410">
        <f t="shared" si="24"/>
        <v>51</v>
      </c>
      <c r="X210" s="312"/>
    </row>
    <row r="211" spans="2:24" x14ac:dyDescent="0.3">
      <c r="B211" s="283"/>
      <c r="C211" s="306" t="s">
        <v>6</v>
      </c>
      <c r="D211" s="307"/>
      <c r="E211" s="307"/>
      <c r="F211" s="307"/>
      <c r="G211" s="307"/>
      <c r="H211" s="308"/>
      <c r="I211" s="91"/>
      <c r="J211" s="92"/>
      <c r="K211" s="93"/>
      <c r="L211" s="93"/>
      <c r="M211" s="93"/>
      <c r="N211" s="93"/>
      <c r="O211" s="93"/>
      <c r="P211" s="93"/>
      <c r="Q211" s="93"/>
      <c r="R211" s="93"/>
      <c r="S211" s="94"/>
      <c r="T211" s="94"/>
      <c r="U211" s="404"/>
      <c r="V211" s="405"/>
      <c r="W211" s="406"/>
      <c r="X211" s="407"/>
    </row>
    <row r="212" spans="2:24" x14ac:dyDescent="0.3">
      <c r="B212" s="283"/>
      <c r="C212" s="347" t="s">
        <v>23</v>
      </c>
      <c r="D212" s="348"/>
      <c r="E212" s="348"/>
      <c r="F212" s="348"/>
      <c r="G212" s="348"/>
      <c r="H212" s="349"/>
      <c r="I212" s="95"/>
      <c r="J212" s="96"/>
      <c r="K212" s="97"/>
      <c r="L212" s="97"/>
      <c r="M212" s="97"/>
      <c r="N212" s="97"/>
      <c r="O212" s="97"/>
      <c r="P212" s="97"/>
      <c r="Q212" s="97"/>
      <c r="R212" s="97"/>
      <c r="S212" s="98">
        <f t="shared" ref="S212:T213" si="27">S198/S201</f>
        <v>1.5771737016144718</v>
      </c>
      <c r="T212" s="98">
        <f t="shared" si="27"/>
        <v>1.5645355850422196</v>
      </c>
      <c r="U212" s="361" t="s">
        <v>62</v>
      </c>
      <c r="V212" s="362"/>
      <c r="W212" s="408">
        <f>SUM(I212:T212)</f>
        <v>3.1417092866566914</v>
      </c>
      <c r="X212" s="351"/>
    </row>
    <row r="213" spans="2:24" x14ac:dyDescent="0.3">
      <c r="B213" s="283"/>
      <c r="C213" s="270" t="s">
        <v>167</v>
      </c>
      <c r="D213" s="271"/>
      <c r="E213" s="271"/>
      <c r="F213" s="271"/>
      <c r="G213" s="271"/>
      <c r="H213" s="272"/>
      <c r="I213" s="95"/>
      <c r="J213" s="96"/>
      <c r="K213" s="99"/>
      <c r="L213" s="99"/>
      <c r="M213" s="99"/>
      <c r="N213" s="99"/>
      <c r="O213" s="99"/>
      <c r="P213" s="99"/>
      <c r="Q213" s="99"/>
      <c r="R213" s="99"/>
      <c r="S213" s="100">
        <f t="shared" si="27"/>
        <v>1</v>
      </c>
      <c r="T213" s="100">
        <f t="shared" si="27"/>
        <v>1.28</v>
      </c>
      <c r="U213" s="372" t="s">
        <v>62</v>
      </c>
      <c r="V213" s="373"/>
      <c r="W213" s="408">
        <f>SUM(I213:T213)</f>
        <v>2.2800000000000002</v>
      </c>
      <c r="X213" s="351"/>
    </row>
    <row r="214" spans="2:24" x14ac:dyDescent="0.3">
      <c r="B214" s="283"/>
      <c r="C214" s="468" t="s">
        <v>106</v>
      </c>
      <c r="D214" s="469"/>
      <c r="E214" s="469"/>
      <c r="F214" s="469"/>
      <c r="G214" s="469"/>
      <c r="H214" s="470"/>
      <c r="I214" s="101"/>
      <c r="J214" s="102"/>
      <c r="K214" s="103"/>
      <c r="L214" s="103"/>
      <c r="M214" s="103"/>
      <c r="N214" s="103"/>
      <c r="O214" s="103"/>
      <c r="P214" s="103"/>
      <c r="Q214" s="103"/>
      <c r="R214" s="103"/>
      <c r="S214" s="104">
        <f t="shared" ref="S214:T214" si="28">S207/S202</f>
        <v>0.875</v>
      </c>
      <c r="T214" s="104">
        <f t="shared" si="28"/>
        <v>0.93</v>
      </c>
      <c r="U214" s="556" t="s">
        <v>62</v>
      </c>
      <c r="V214" s="557"/>
      <c r="W214" s="402">
        <f t="shared" ref="W214:X214" si="29">W207/W202</f>
        <v>0.91428571428571426</v>
      </c>
      <c r="X214" s="403" t="e">
        <f t="shared" si="29"/>
        <v>#DIV/0!</v>
      </c>
    </row>
    <row r="215" spans="2:24" x14ac:dyDescent="0.3">
      <c r="B215" s="283"/>
      <c r="C215" s="291" t="s">
        <v>3</v>
      </c>
      <c r="D215" s="292"/>
      <c r="E215" s="292"/>
      <c r="F215" s="292"/>
      <c r="G215" s="292"/>
      <c r="H215" s="293"/>
      <c r="I215" s="105"/>
      <c r="J215" s="106"/>
      <c r="K215" s="107"/>
      <c r="L215" s="107"/>
      <c r="M215" s="107"/>
      <c r="N215" s="107"/>
      <c r="O215" s="107"/>
      <c r="P215" s="107"/>
      <c r="Q215" s="107"/>
      <c r="R215" s="107"/>
      <c r="S215" s="108"/>
      <c r="T215" s="108"/>
      <c r="U215" s="380"/>
      <c r="V215" s="381"/>
      <c r="W215" s="394"/>
      <c r="X215" s="339"/>
    </row>
    <row r="216" spans="2:24" x14ac:dyDescent="0.3">
      <c r="B216" s="283"/>
      <c r="C216" s="347" t="s">
        <v>23</v>
      </c>
      <c r="D216" s="348"/>
      <c r="E216" s="348"/>
      <c r="F216" s="348"/>
      <c r="G216" s="348"/>
      <c r="H216" s="349"/>
      <c r="I216" s="109"/>
      <c r="J216" s="110"/>
      <c r="K216" s="111"/>
      <c r="L216" s="111"/>
      <c r="M216" s="111"/>
      <c r="N216" s="111"/>
      <c r="O216" s="111"/>
      <c r="P216" s="111"/>
      <c r="Q216" s="111"/>
      <c r="R216" s="111"/>
      <c r="S216" s="112">
        <f t="shared" ref="S216:T217" si="30">S209/S201</f>
        <v>0.56312001556117486</v>
      </c>
      <c r="T216" s="112">
        <f t="shared" si="30"/>
        <v>0.55354510119286959</v>
      </c>
      <c r="U216" s="361" t="s">
        <v>62</v>
      </c>
      <c r="V216" s="362"/>
      <c r="W216" s="392">
        <f>W209/W201</f>
        <v>0.55909372710364647</v>
      </c>
      <c r="X216" s="393"/>
    </row>
    <row r="217" spans="2:24" ht="15" thickBot="1" x14ac:dyDescent="0.35">
      <c r="B217" s="284"/>
      <c r="C217" s="294" t="s">
        <v>65</v>
      </c>
      <c r="D217" s="295"/>
      <c r="E217" s="295"/>
      <c r="F217" s="295"/>
      <c r="G217" s="295"/>
      <c r="H217" s="296"/>
      <c r="I217" s="113"/>
      <c r="J217" s="114"/>
      <c r="K217" s="115"/>
      <c r="L217" s="115"/>
      <c r="M217" s="115"/>
      <c r="N217" s="115"/>
      <c r="O217" s="115"/>
      <c r="P217" s="115"/>
      <c r="Q217" s="115"/>
      <c r="R217" s="115"/>
      <c r="S217" s="116">
        <f t="shared" si="30"/>
        <v>0.45</v>
      </c>
      <c r="T217" s="116">
        <f t="shared" si="30"/>
        <v>0.33</v>
      </c>
      <c r="U217" s="366" t="s">
        <v>62</v>
      </c>
      <c r="V217" s="367"/>
      <c r="W217" s="392">
        <f>W210/W202</f>
        <v>0.36428571428571427</v>
      </c>
      <c r="X217" s="393"/>
    </row>
    <row r="218" spans="2:24" x14ac:dyDescent="0.3">
      <c r="B218" s="436" t="s">
        <v>7</v>
      </c>
      <c r="C218" s="303" t="s">
        <v>15</v>
      </c>
      <c r="D218" s="304"/>
      <c r="E218" s="304"/>
      <c r="F218" s="304"/>
      <c r="G218" s="304"/>
      <c r="H218" s="305"/>
      <c r="I218" s="117"/>
      <c r="J218" s="118"/>
      <c r="K218" s="119"/>
      <c r="L218" s="119"/>
      <c r="M218" s="119"/>
      <c r="N218" s="119"/>
      <c r="O218" s="119"/>
      <c r="P218" s="119"/>
      <c r="Q218" s="119"/>
      <c r="R218" s="119"/>
      <c r="S218" s="120">
        <v>182</v>
      </c>
      <c r="T218" s="120">
        <v>213</v>
      </c>
      <c r="U218" s="400">
        <f t="shared" ref="U218:U278" si="31">AVERAGE(I218:T218)</f>
        <v>197.5</v>
      </c>
      <c r="V218" s="401"/>
      <c r="W218" s="400" t="s">
        <v>62</v>
      </c>
      <c r="X218" s="401"/>
    </row>
    <row r="219" spans="2:24" x14ac:dyDescent="0.3">
      <c r="B219" s="437"/>
      <c r="C219" s="395" t="s">
        <v>66</v>
      </c>
      <c r="D219" s="396"/>
      <c r="E219" s="396"/>
      <c r="F219" s="396"/>
      <c r="G219" s="396"/>
      <c r="H219" s="397"/>
      <c r="I219" s="121"/>
      <c r="J219" s="122"/>
      <c r="K219" s="123"/>
      <c r="L219" s="123"/>
      <c r="M219" s="123"/>
      <c r="N219" s="123"/>
      <c r="O219" s="123"/>
      <c r="P219" s="123"/>
      <c r="Q219" s="123"/>
      <c r="R219" s="123"/>
      <c r="S219" s="124">
        <v>79</v>
      </c>
      <c r="T219" s="124">
        <v>281</v>
      </c>
      <c r="U219" s="398">
        <f t="shared" si="31"/>
        <v>180</v>
      </c>
      <c r="V219" s="399"/>
      <c r="W219" s="398">
        <f t="shared" ref="W219:W279" si="32">SUM(I219:T219)</f>
        <v>360</v>
      </c>
      <c r="X219" s="399"/>
    </row>
    <row r="220" spans="2:24" x14ac:dyDescent="0.3">
      <c r="B220" s="437"/>
      <c r="C220" s="387" t="s">
        <v>17</v>
      </c>
      <c r="D220" s="388"/>
      <c r="E220" s="388"/>
      <c r="F220" s="388"/>
      <c r="G220" s="388"/>
      <c r="H220" s="389"/>
      <c r="I220" s="125"/>
      <c r="J220" s="126"/>
      <c r="K220" s="127"/>
      <c r="L220" s="127"/>
      <c r="M220" s="127"/>
      <c r="N220" s="127"/>
      <c r="O220" s="127"/>
      <c r="P220" s="127"/>
      <c r="Q220" s="127"/>
      <c r="R220" s="127"/>
      <c r="S220" s="128">
        <v>3</v>
      </c>
      <c r="T220" s="128">
        <v>27</v>
      </c>
      <c r="U220" s="390">
        <f t="shared" si="31"/>
        <v>15</v>
      </c>
      <c r="V220" s="391"/>
      <c r="W220" s="382">
        <f t="shared" si="32"/>
        <v>30</v>
      </c>
      <c r="X220" s="383"/>
    </row>
    <row r="221" spans="2:24" x14ac:dyDescent="0.3">
      <c r="B221" s="437"/>
      <c r="C221" s="438" t="s">
        <v>18</v>
      </c>
      <c r="D221" s="439"/>
      <c r="E221" s="439"/>
      <c r="F221" s="439"/>
      <c r="G221" s="439"/>
      <c r="H221" s="440"/>
      <c r="I221" s="129"/>
      <c r="J221" s="130"/>
      <c r="K221" s="131"/>
      <c r="L221" s="131"/>
      <c r="M221" s="131"/>
      <c r="N221" s="131"/>
      <c r="O221" s="131"/>
      <c r="P221" s="131"/>
      <c r="Q221" s="131"/>
      <c r="R221" s="131"/>
      <c r="S221" s="132">
        <f t="shared" ref="S221:T221" si="33">SUM(S222:S223)</f>
        <v>12</v>
      </c>
      <c r="T221" s="132">
        <f t="shared" si="33"/>
        <v>51</v>
      </c>
      <c r="U221" s="434">
        <f t="shared" si="31"/>
        <v>31.5</v>
      </c>
      <c r="V221" s="435"/>
      <c r="W221" s="309">
        <f t="shared" si="32"/>
        <v>63</v>
      </c>
      <c r="X221" s="310"/>
    </row>
    <row r="222" spans="2:24" x14ac:dyDescent="0.3">
      <c r="B222" s="437"/>
      <c r="C222" s="300" t="s">
        <v>24</v>
      </c>
      <c r="D222" s="301"/>
      <c r="E222" s="301"/>
      <c r="F222" s="301"/>
      <c r="G222" s="301"/>
      <c r="H222" s="302"/>
      <c r="I222" s="133"/>
      <c r="J222" s="134"/>
      <c r="K222" s="135"/>
      <c r="L222" s="135"/>
      <c r="M222" s="135"/>
      <c r="N222" s="135"/>
      <c r="O222" s="135"/>
      <c r="P222" s="135"/>
      <c r="Q222" s="135"/>
      <c r="R222" s="135"/>
      <c r="S222" s="136">
        <v>1</v>
      </c>
      <c r="T222" s="136">
        <v>2</v>
      </c>
      <c r="U222" s="309">
        <f t="shared" si="31"/>
        <v>1.5</v>
      </c>
      <c r="V222" s="310"/>
      <c r="W222" s="309">
        <f t="shared" si="32"/>
        <v>3</v>
      </c>
      <c r="X222" s="310"/>
    </row>
    <row r="223" spans="2:24" x14ac:dyDescent="0.3">
      <c r="B223" s="437"/>
      <c r="C223" s="363" t="s">
        <v>25</v>
      </c>
      <c r="D223" s="364"/>
      <c r="E223" s="364"/>
      <c r="F223" s="364"/>
      <c r="G223" s="364"/>
      <c r="H223" s="365"/>
      <c r="I223" s="137"/>
      <c r="J223" s="138"/>
      <c r="K223" s="139"/>
      <c r="L223" s="139"/>
      <c r="M223" s="139"/>
      <c r="N223" s="139"/>
      <c r="O223" s="139"/>
      <c r="P223" s="139"/>
      <c r="Q223" s="139"/>
      <c r="R223" s="139"/>
      <c r="S223" s="140">
        <v>11</v>
      </c>
      <c r="T223" s="140">
        <v>49</v>
      </c>
      <c r="U223" s="314">
        <f t="shared" si="31"/>
        <v>30</v>
      </c>
      <c r="V223" s="315"/>
      <c r="W223" s="314">
        <f t="shared" si="32"/>
        <v>60</v>
      </c>
      <c r="X223" s="315"/>
    </row>
    <row r="224" spans="2:24" x14ac:dyDescent="0.3">
      <c r="B224" s="437"/>
      <c r="C224" s="384" t="s">
        <v>19</v>
      </c>
      <c r="D224" s="385"/>
      <c r="E224" s="385"/>
      <c r="F224" s="385"/>
      <c r="G224" s="385"/>
      <c r="H224" s="386"/>
      <c r="I224" s="49"/>
      <c r="J224" s="142"/>
      <c r="K224" s="51"/>
      <c r="L224" s="51"/>
      <c r="M224" s="51"/>
      <c r="N224" s="51"/>
      <c r="O224" s="51"/>
      <c r="P224" s="51"/>
      <c r="Q224" s="51"/>
      <c r="R224" s="51"/>
      <c r="S224" s="52">
        <f t="shared" ref="S224:T224" si="34">SUM(S225+S259)</f>
        <v>7</v>
      </c>
      <c r="T224" s="52">
        <f t="shared" si="34"/>
        <v>18</v>
      </c>
      <c r="U224" s="309">
        <f t="shared" si="31"/>
        <v>12.5</v>
      </c>
      <c r="V224" s="310"/>
      <c r="W224" s="309">
        <f t="shared" si="32"/>
        <v>25</v>
      </c>
      <c r="X224" s="310"/>
    </row>
    <row r="225" spans="2:24" x14ac:dyDescent="0.3">
      <c r="B225" s="437"/>
      <c r="C225" s="300" t="s">
        <v>24</v>
      </c>
      <c r="D225" s="301"/>
      <c r="E225" s="301"/>
      <c r="F225" s="301"/>
      <c r="G225" s="301"/>
      <c r="H225" s="302"/>
      <c r="I225" s="49"/>
      <c r="J225" s="142"/>
      <c r="K225" s="51"/>
      <c r="L225" s="51"/>
      <c r="M225" s="51"/>
      <c r="N225" s="51"/>
      <c r="O225" s="51"/>
      <c r="P225" s="51"/>
      <c r="Q225" s="51"/>
      <c r="R225" s="51"/>
      <c r="S225" s="52">
        <f t="shared" ref="S225:T225" si="35">S226+S247+S258</f>
        <v>6</v>
      </c>
      <c r="T225" s="52">
        <f t="shared" si="35"/>
        <v>17</v>
      </c>
      <c r="U225" s="309">
        <f t="shared" si="31"/>
        <v>11.5</v>
      </c>
      <c r="V225" s="310"/>
      <c r="W225" s="309">
        <f t="shared" si="32"/>
        <v>23</v>
      </c>
      <c r="X225" s="310"/>
    </row>
    <row r="226" spans="2:24" x14ac:dyDescent="0.3">
      <c r="B226" s="437"/>
      <c r="C226" s="300" t="s">
        <v>29</v>
      </c>
      <c r="D226" s="301"/>
      <c r="E226" s="301"/>
      <c r="F226" s="301"/>
      <c r="G226" s="301"/>
      <c r="H226" s="302"/>
      <c r="I226" s="49"/>
      <c r="J226" s="142"/>
      <c r="K226" s="51"/>
      <c r="L226" s="51"/>
      <c r="M226" s="51"/>
      <c r="N226" s="51"/>
      <c r="O226" s="51"/>
      <c r="P226" s="51"/>
      <c r="Q226" s="51"/>
      <c r="R226" s="51"/>
      <c r="S226" s="52">
        <f t="shared" ref="S226:T226" si="36">SUM(S227:S246)</f>
        <v>0</v>
      </c>
      <c r="T226" s="52">
        <f t="shared" si="36"/>
        <v>0</v>
      </c>
      <c r="U226" s="309">
        <f t="shared" si="31"/>
        <v>0</v>
      </c>
      <c r="V226" s="310"/>
      <c r="W226" s="309">
        <f t="shared" si="32"/>
        <v>0</v>
      </c>
      <c r="X226" s="310"/>
    </row>
    <row r="227" spans="2:24" x14ac:dyDescent="0.3">
      <c r="B227" s="437"/>
      <c r="C227" s="321" t="s">
        <v>67</v>
      </c>
      <c r="D227" s="322"/>
      <c r="E227" s="322"/>
      <c r="F227" s="322"/>
      <c r="G227" s="322"/>
      <c r="H227" s="323"/>
      <c r="I227" s="49"/>
      <c r="J227" s="142"/>
      <c r="K227" s="51"/>
      <c r="L227" s="51"/>
      <c r="M227" s="51"/>
      <c r="N227" s="51"/>
      <c r="O227" s="51"/>
      <c r="P227" s="51"/>
      <c r="Q227" s="51"/>
      <c r="R227" s="51"/>
      <c r="S227" s="52"/>
      <c r="T227" s="52">
        <v>0</v>
      </c>
      <c r="U227" s="309">
        <f t="shared" si="31"/>
        <v>0</v>
      </c>
      <c r="V227" s="310"/>
      <c r="W227" s="309">
        <f t="shared" si="32"/>
        <v>0</v>
      </c>
      <c r="X227" s="310"/>
    </row>
    <row r="228" spans="2:24" x14ac:dyDescent="0.3">
      <c r="B228" s="437"/>
      <c r="C228" s="321" t="s">
        <v>68</v>
      </c>
      <c r="D228" s="322"/>
      <c r="E228" s="322"/>
      <c r="F228" s="322"/>
      <c r="G228" s="322"/>
      <c r="H228" s="323"/>
      <c r="I228" s="49"/>
      <c r="J228" s="142"/>
      <c r="K228" s="51"/>
      <c r="L228" s="51"/>
      <c r="M228" s="51"/>
      <c r="N228" s="51"/>
      <c r="O228" s="51"/>
      <c r="P228" s="51"/>
      <c r="Q228" s="51"/>
      <c r="R228" s="51"/>
      <c r="S228" s="52"/>
      <c r="T228" s="52">
        <v>0</v>
      </c>
      <c r="U228" s="309">
        <f t="shared" si="31"/>
        <v>0</v>
      </c>
      <c r="V228" s="310"/>
      <c r="W228" s="309">
        <f t="shared" si="32"/>
        <v>0</v>
      </c>
      <c r="X228" s="310"/>
    </row>
    <row r="229" spans="2:24" x14ac:dyDescent="0.3">
      <c r="B229" s="437"/>
      <c r="C229" s="321" t="s">
        <v>69</v>
      </c>
      <c r="D229" s="322"/>
      <c r="E229" s="322"/>
      <c r="F229" s="322"/>
      <c r="G229" s="322"/>
      <c r="H229" s="323"/>
      <c r="I229" s="49"/>
      <c r="J229" s="142"/>
      <c r="K229" s="51"/>
      <c r="L229" s="51"/>
      <c r="M229" s="51"/>
      <c r="N229" s="51"/>
      <c r="O229" s="51"/>
      <c r="P229" s="51"/>
      <c r="Q229" s="51"/>
      <c r="R229" s="51"/>
      <c r="S229" s="52"/>
      <c r="T229" s="52">
        <v>0</v>
      </c>
      <c r="U229" s="309">
        <f t="shared" si="31"/>
        <v>0</v>
      </c>
      <c r="V229" s="310"/>
      <c r="W229" s="309">
        <f t="shared" si="32"/>
        <v>0</v>
      </c>
      <c r="X229" s="310"/>
    </row>
    <row r="230" spans="2:24" x14ac:dyDescent="0.3">
      <c r="B230" s="437"/>
      <c r="C230" s="321" t="s">
        <v>70</v>
      </c>
      <c r="D230" s="322"/>
      <c r="E230" s="322"/>
      <c r="F230" s="322"/>
      <c r="G230" s="322"/>
      <c r="H230" s="323"/>
      <c r="I230" s="49"/>
      <c r="J230" s="142"/>
      <c r="K230" s="51"/>
      <c r="L230" s="51"/>
      <c r="M230" s="51"/>
      <c r="N230" s="51"/>
      <c r="O230" s="51"/>
      <c r="P230" s="51"/>
      <c r="Q230" s="51"/>
      <c r="R230" s="51"/>
      <c r="S230" s="52"/>
      <c r="T230" s="52">
        <v>0</v>
      </c>
      <c r="U230" s="309">
        <f t="shared" si="31"/>
        <v>0</v>
      </c>
      <c r="V230" s="310"/>
      <c r="W230" s="309">
        <f t="shared" si="32"/>
        <v>0</v>
      </c>
      <c r="X230" s="310"/>
    </row>
    <row r="231" spans="2:24" x14ac:dyDescent="0.3">
      <c r="B231" s="437"/>
      <c r="C231" s="321" t="s">
        <v>71</v>
      </c>
      <c r="D231" s="322"/>
      <c r="E231" s="322"/>
      <c r="F231" s="322"/>
      <c r="G231" s="322"/>
      <c r="H231" s="323"/>
      <c r="I231" s="49"/>
      <c r="J231" s="142"/>
      <c r="K231" s="51"/>
      <c r="L231" s="51"/>
      <c r="M231" s="51"/>
      <c r="N231" s="51"/>
      <c r="O231" s="51"/>
      <c r="P231" s="51"/>
      <c r="Q231" s="51"/>
      <c r="R231" s="51"/>
      <c r="S231" s="52"/>
      <c r="T231" s="52">
        <v>0</v>
      </c>
      <c r="U231" s="309">
        <f t="shared" si="31"/>
        <v>0</v>
      </c>
      <c r="V231" s="310"/>
      <c r="W231" s="309">
        <f t="shared" si="32"/>
        <v>0</v>
      </c>
      <c r="X231" s="310"/>
    </row>
    <row r="232" spans="2:24" x14ac:dyDescent="0.3">
      <c r="B232" s="437"/>
      <c r="C232" s="321" t="s">
        <v>72</v>
      </c>
      <c r="D232" s="322"/>
      <c r="E232" s="322"/>
      <c r="F232" s="322"/>
      <c r="G232" s="322"/>
      <c r="H232" s="323"/>
      <c r="I232" s="49"/>
      <c r="J232" s="142"/>
      <c r="K232" s="51"/>
      <c r="L232" s="51"/>
      <c r="M232" s="51"/>
      <c r="N232" s="51"/>
      <c r="O232" s="51"/>
      <c r="P232" s="51"/>
      <c r="Q232" s="51"/>
      <c r="R232" s="51"/>
      <c r="S232" s="52"/>
      <c r="T232" s="52">
        <v>0</v>
      </c>
      <c r="U232" s="309">
        <f t="shared" si="31"/>
        <v>0</v>
      </c>
      <c r="V232" s="310"/>
      <c r="W232" s="309">
        <f t="shared" si="32"/>
        <v>0</v>
      </c>
      <c r="X232" s="310"/>
    </row>
    <row r="233" spans="2:24" x14ac:dyDescent="0.3">
      <c r="B233" s="437"/>
      <c r="C233" s="321" t="s">
        <v>73</v>
      </c>
      <c r="D233" s="322"/>
      <c r="E233" s="322"/>
      <c r="F233" s="322"/>
      <c r="G233" s="322"/>
      <c r="H233" s="323"/>
      <c r="I233" s="49"/>
      <c r="J233" s="142"/>
      <c r="K233" s="51"/>
      <c r="L233" s="51"/>
      <c r="M233" s="51"/>
      <c r="N233" s="51"/>
      <c r="O233" s="51"/>
      <c r="P233" s="51"/>
      <c r="Q233" s="51"/>
      <c r="R233" s="51"/>
      <c r="S233" s="52"/>
      <c r="T233" s="52">
        <v>0</v>
      </c>
      <c r="U233" s="309">
        <f t="shared" si="31"/>
        <v>0</v>
      </c>
      <c r="V233" s="310"/>
      <c r="W233" s="309">
        <f t="shared" si="32"/>
        <v>0</v>
      </c>
      <c r="X233" s="310"/>
    </row>
    <row r="234" spans="2:24" x14ac:dyDescent="0.3">
      <c r="B234" s="437"/>
      <c r="C234" s="321" t="s">
        <v>86</v>
      </c>
      <c r="D234" s="322"/>
      <c r="E234" s="322"/>
      <c r="F234" s="322"/>
      <c r="G234" s="322"/>
      <c r="H234" s="323"/>
      <c r="I234" s="49"/>
      <c r="J234" s="142"/>
      <c r="K234" s="51"/>
      <c r="L234" s="51"/>
      <c r="M234" s="51"/>
      <c r="N234" s="51"/>
      <c r="O234" s="51"/>
      <c r="P234" s="51"/>
      <c r="Q234" s="51"/>
      <c r="R234" s="51"/>
      <c r="S234" s="52"/>
      <c r="T234" s="52">
        <v>0</v>
      </c>
      <c r="U234" s="309">
        <f t="shared" si="31"/>
        <v>0</v>
      </c>
      <c r="V234" s="310"/>
      <c r="W234" s="309">
        <f t="shared" si="32"/>
        <v>0</v>
      </c>
      <c r="X234" s="310"/>
    </row>
    <row r="235" spans="2:24" x14ac:dyDescent="0.3">
      <c r="B235" s="437"/>
      <c r="C235" s="321" t="s">
        <v>74</v>
      </c>
      <c r="D235" s="322"/>
      <c r="E235" s="322"/>
      <c r="F235" s="322"/>
      <c r="G235" s="322"/>
      <c r="H235" s="323"/>
      <c r="I235" s="49"/>
      <c r="J235" s="142"/>
      <c r="K235" s="51"/>
      <c r="L235" s="51"/>
      <c r="M235" s="51"/>
      <c r="N235" s="51"/>
      <c r="O235" s="51"/>
      <c r="P235" s="51"/>
      <c r="Q235" s="51"/>
      <c r="R235" s="51"/>
      <c r="S235" s="52"/>
      <c r="T235" s="52">
        <v>0</v>
      </c>
      <c r="U235" s="309">
        <f t="shared" si="31"/>
        <v>0</v>
      </c>
      <c r="V235" s="310"/>
      <c r="W235" s="309">
        <f t="shared" si="32"/>
        <v>0</v>
      </c>
      <c r="X235" s="310"/>
    </row>
    <row r="236" spans="2:24" x14ac:dyDescent="0.3">
      <c r="B236" s="437"/>
      <c r="C236" s="321" t="s">
        <v>75</v>
      </c>
      <c r="D236" s="322"/>
      <c r="E236" s="322"/>
      <c r="F236" s="322"/>
      <c r="G236" s="322"/>
      <c r="H236" s="323"/>
      <c r="I236" s="49"/>
      <c r="J236" s="142"/>
      <c r="K236" s="51"/>
      <c r="L236" s="51"/>
      <c r="M236" s="51"/>
      <c r="N236" s="51"/>
      <c r="O236" s="51"/>
      <c r="P236" s="51"/>
      <c r="Q236" s="51"/>
      <c r="R236" s="51"/>
      <c r="S236" s="52"/>
      <c r="T236" s="52">
        <v>0</v>
      </c>
      <c r="U236" s="309">
        <f t="shared" si="31"/>
        <v>0</v>
      </c>
      <c r="V236" s="310"/>
      <c r="W236" s="309">
        <f t="shared" si="32"/>
        <v>0</v>
      </c>
      <c r="X236" s="310"/>
    </row>
    <row r="237" spans="2:24" x14ac:dyDescent="0.3">
      <c r="B237" s="437"/>
      <c r="C237" s="321" t="s">
        <v>76</v>
      </c>
      <c r="D237" s="322"/>
      <c r="E237" s="322"/>
      <c r="F237" s="322"/>
      <c r="G237" s="322"/>
      <c r="H237" s="323"/>
      <c r="I237" s="49"/>
      <c r="J237" s="142"/>
      <c r="K237" s="51"/>
      <c r="L237" s="51"/>
      <c r="M237" s="51"/>
      <c r="N237" s="51"/>
      <c r="O237" s="51"/>
      <c r="P237" s="51"/>
      <c r="Q237" s="51"/>
      <c r="R237" s="51"/>
      <c r="S237" s="52"/>
      <c r="T237" s="52">
        <v>0</v>
      </c>
      <c r="U237" s="309">
        <f t="shared" si="31"/>
        <v>0</v>
      </c>
      <c r="V237" s="310"/>
      <c r="W237" s="309">
        <f t="shared" si="32"/>
        <v>0</v>
      </c>
      <c r="X237" s="310"/>
    </row>
    <row r="238" spans="2:24" x14ac:dyDescent="0.3">
      <c r="B238" s="437"/>
      <c r="C238" s="321" t="s">
        <v>77</v>
      </c>
      <c r="D238" s="322"/>
      <c r="E238" s="322"/>
      <c r="F238" s="322"/>
      <c r="G238" s="322"/>
      <c r="H238" s="323"/>
      <c r="I238" s="49"/>
      <c r="J238" s="142"/>
      <c r="K238" s="51"/>
      <c r="L238" s="51"/>
      <c r="M238" s="51"/>
      <c r="N238" s="51"/>
      <c r="O238" s="51"/>
      <c r="P238" s="51"/>
      <c r="Q238" s="51"/>
      <c r="R238" s="51"/>
      <c r="S238" s="52"/>
      <c r="T238" s="52">
        <v>0</v>
      </c>
      <c r="U238" s="309">
        <f t="shared" si="31"/>
        <v>0</v>
      </c>
      <c r="V238" s="310"/>
      <c r="W238" s="309">
        <f t="shared" si="32"/>
        <v>0</v>
      </c>
      <c r="X238" s="310"/>
    </row>
    <row r="239" spans="2:24" x14ac:dyDescent="0.3">
      <c r="B239" s="437"/>
      <c r="C239" s="321" t="s">
        <v>78</v>
      </c>
      <c r="D239" s="322"/>
      <c r="E239" s="322"/>
      <c r="F239" s="322"/>
      <c r="G239" s="322"/>
      <c r="H239" s="323"/>
      <c r="I239" s="49"/>
      <c r="J239" s="142"/>
      <c r="K239" s="51"/>
      <c r="L239" s="51"/>
      <c r="M239" s="51"/>
      <c r="N239" s="51"/>
      <c r="O239" s="51"/>
      <c r="P239" s="51"/>
      <c r="Q239" s="51"/>
      <c r="R239" s="51"/>
      <c r="S239" s="52"/>
      <c r="T239" s="52">
        <v>0</v>
      </c>
      <c r="U239" s="309">
        <f t="shared" si="31"/>
        <v>0</v>
      </c>
      <c r="V239" s="310"/>
      <c r="W239" s="309">
        <f t="shared" si="32"/>
        <v>0</v>
      </c>
      <c r="X239" s="310"/>
    </row>
    <row r="240" spans="2:24" x14ac:dyDescent="0.3">
      <c r="B240" s="437"/>
      <c r="C240" s="321" t="s">
        <v>79</v>
      </c>
      <c r="D240" s="322"/>
      <c r="E240" s="322"/>
      <c r="F240" s="322"/>
      <c r="G240" s="322"/>
      <c r="H240" s="323"/>
      <c r="I240" s="49"/>
      <c r="J240" s="142"/>
      <c r="K240" s="51"/>
      <c r="L240" s="51"/>
      <c r="M240" s="51"/>
      <c r="N240" s="51"/>
      <c r="O240" s="51"/>
      <c r="P240" s="51"/>
      <c r="Q240" s="51"/>
      <c r="R240" s="51"/>
      <c r="S240" s="52"/>
      <c r="T240" s="52">
        <v>0</v>
      </c>
      <c r="U240" s="309">
        <f t="shared" si="31"/>
        <v>0</v>
      </c>
      <c r="V240" s="310"/>
      <c r="W240" s="309">
        <f t="shared" si="32"/>
        <v>0</v>
      </c>
      <c r="X240" s="310"/>
    </row>
    <row r="241" spans="2:24" x14ac:dyDescent="0.3">
      <c r="B241" s="437"/>
      <c r="C241" s="321" t="s">
        <v>80</v>
      </c>
      <c r="D241" s="322"/>
      <c r="E241" s="322"/>
      <c r="F241" s="322"/>
      <c r="G241" s="322"/>
      <c r="H241" s="323"/>
      <c r="I241" s="49"/>
      <c r="J241" s="142"/>
      <c r="K241" s="51"/>
      <c r="L241" s="51"/>
      <c r="M241" s="51"/>
      <c r="N241" s="51"/>
      <c r="O241" s="51"/>
      <c r="P241" s="51"/>
      <c r="Q241" s="51"/>
      <c r="R241" s="51"/>
      <c r="S241" s="52"/>
      <c r="T241" s="52">
        <v>0</v>
      </c>
      <c r="U241" s="309">
        <f t="shared" si="31"/>
        <v>0</v>
      </c>
      <c r="V241" s="310"/>
      <c r="W241" s="309">
        <f t="shared" si="32"/>
        <v>0</v>
      </c>
      <c r="X241" s="310"/>
    </row>
    <row r="242" spans="2:24" x14ac:dyDescent="0.3">
      <c r="B242" s="437"/>
      <c r="C242" s="321" t="s">
        <v>81</v>
      </c>
      <c r="D242" s="322"/>
      <c r="E242" s="322"/>
      <c r="F242" s="322"/>
      <c r="G242" s="322"/>
      <c r="H242" s="323"/>
      <c r="I242" s="49"/>
      <c r="J242" s="142"/>
      <c r="K242" s="51"/>
      <c r="L242" s="51"/>
      <c r="M242" s="51"/>
      <c r="N242" s="51"/>
      <c r="O242" s="51"/>
      <c r="P242" s="51"/>
      <c r="Q242" s="51"/>
      <c r="R242" s="51"/>
      <c r="S242" s="52"/>
      <c r="T242" s="52">
        <v>0</v>
      </c>
      <c r="U242" s="309">
        <f t="shared" si="31"/>
        <v>0</v>
      </c>
      <c r="V242" s="310"/>
      <c r="W242" s="309">
        <f t="shared" si="32"/>
        <v>0</v>
      </c>
      <c r="X242" s="310"/>
    </row>
    <row r="243" spans="2:24" x14ac:dyDescent="0.3">
      <c r="B243" s="437"/>
      <c r="C243" s="321" t="s">
        <v>82</v>
      </c>
      <c r="D243" s="322"/>
      <c r="E243" s="322"/>
      <c r="F243" s="322"/>
      <c r="G243" s="322"/>
      <c r="H243" s="323"/>
      <c r="I243" s="49"/>
      <c r="J243" s="142"/>
      <c r="K243" s="51"/>
      <c r="L243" s="51"/>
      <c r="M243" s="51"/>
      <c r="N243" s="51"/>
      <c r="O243" s="51"/>
      <c r="P243" s="51"/>
      <c r="Q243" s="51"/>
      <c r="R243" s="51"/>
      <c r="S243" s="52"/>
      <c r="T243" s="52">
        <v>0</v>
      </c>
      <c r="U243" s="309">
        <f t="shared" si="31"/>
        <v>0</v>
      </c>
      <c r="V243" s="310"/>
      <c r="W243" s="309">
        <f t="shared" si="32"/>
        <v>0</v>
      </c>
      <c r="X243" s="310"/>
    </row>
    <row r="244" spans="2:24" x14ac:dyDescent="0.3">
      <c r="B244" s="437"/>
      <c r="C244" s="321" t="s">
        <v>83</v>
      </c>
      <c r="D244" s="322"/>
      <c r="E244" s="322"/>
      <c r="F244" s="322"/>
      <c r="G244" s="322"/>
      <c r="H244" s="323"/>
      <c r="I244" s="49"/>
      <c r="J244" s="142"/>
      <c r="K244" s="51"/>
      <c r="L244" s="51"/>
      <c r="M244" s="51"/>
      <c r="N244" s="51"/>
      <c r="O244" s="51"/>
      <c r="P244" s="51"/>
      <c r="Q244" s="51"/>
      <c r="R244" s="51"/>
      <c r="S244" s="52"/>
      <c r="T244" s="52">
        <v>0</v>
      </c>
      <c r="U244" s="309">
        <f t="shared" si="31"/>
        <v>0</v>
      </c>
      <c r="V244" s="310"/>
      <c r="W244" s="309">
        <f t="shared" si="32"/>
        <v>0</v>
      </c>
      <c r="X244" s="310"/>
    </row>
    <row r="245" spans="2:24" x14ac:dyDescent="0.3">
      <c r="B245" s="437"/>
      <c r="C245" s="321" t="s">
        <v>84</v>
      </c>
      <c r="D245" s="322"/>
      <c r="E245" s="322"/>
      <c r="F245" s="322"/>
      <c r="G245" s="322"/>
      <c r="H245" s="323"/>
      <c r="I245" s="49"/>
      <c r="J245" s="142"/>
      <c r="K245" s="51"/>
      <c r="L245" s="51"/>
      <c r="M245" s="51"/>
      <c r="N245" s="51"/>
      <c r="O245" s="51"/>
      <c r="P245" s="51"/>
      <c r="Q245" s="51"/>
      <c r="R245" s="51"/>
      <c r="S245" s="52"/>
      <c r="T245" s="52">
        <v>0</v>
      </c>
      <c r="U245" s="309">
        <f t="shared" si="31"/>
        <v>0</v>
      </c>
      <c r="V245" s="310"/>
      <c r="W245" s="309">
        <f t="shared" si="32"/>
        <v>0</v>
      </c>
      <c r="X245" s="310"/>
    </row>
    <row r="246" spans="2:24" x14ac:dyDescent="0.3">
      <c r="B246" s="437"/>
      <c r="C246" s="324" t="s">
        <v>85</v>
      </c>
      <c r="D246" s="325"/>
      <c r="E246" s="325"/>
      <c r="F246" s="325"/>
      <c r="G246" s="325"/>
      <c r="H246" s="326"/>
      <c r="I246" s="125"/>
      <c r="J246" s="207"/>
      <c r="K246" s="127"/>
      <c r="L246" s="127"/>
      <c r="M246" s="127"/>
      <c r="N246" s="127"/>
      <c r="O246" s="127"/>
      <c r="P246" s="127"/>
      <c r="Q246" s="127"/>
      <c r="R246" s="127"/>
      <c r="S246" s="208"/>
      <c r="T246" s="52">
        <v>0</v>
      </c>
      <c r="U246" s="314">
        <f t="shared" si="31"/>
        <v>0</v>
      </c>
      <c r="V246" s="315"/>
      <c r="W246" s="314">
        <f t="shared" si="32"/>
        <v>0</v>
      </c>
      <c r="X246" s="315"/>
    </row>
    <row r="247" spans="2:24" x14ac:dyDescent="0.3">
      <c r="B247" s="437"/>
      <c r="C247" s="300" t="s">
        <v>30</v>
      </c>
      <c r="D247" s="301"/>
      <c r="E247" s="301"/>
      <c r="F247" s="301"/>
      <c r="G247" s="301"/>
      <c r="H247" s="302"/>
      <c r="I247" s="133"/>
      <c r="J247" s="134"/>
      <c r="K247" s="135"/>
      <c r="L247" s="135"/>
      <c r="M247" s="135"/>
      <c r="N247" s="135"/>
      <c r="O247" s="135"/>
      <c r="P247" s="135"/>
      <c r="Q247" s="135"/>
      <c r="R247" s="135"/>
      <c r="S247" s="136">
        <f t="shared" ref="S247:T247" si="37">SUM(S248:S257)</f>
        <v>1</v>
      </c>
      <c r="T247" s="136">
        <f t="shared" si="37"/>
        <v>6</v>
      </c>
      <c r="U247" s="309">
        <f t="shared" si="31"/>
        <v>3.5</v>
      </c>
      <c r="V247" s="310"/>
      <c r="W247" s="309">
        <f t="shared" si="32"/>
        <v>7</v>
      </c>
      <c r="X247" s="310"/>
    </row>
    <row r="248" spans="2:24" x14ac:dyDescent="0.3">
      <c r="B248" s="437"/>
      <c r="C248" s="321" t="s">
        <v>87</v>
      </c>
      <c r="D248" s="322"/>
      <c r="E248" s="322"/>
      <c r="F248" s="322"/>
      <c r="G248" s="322"/>
      <c r="H248" s="323"/>
      <c r="I248" s="133"/>
      <c r="J248" s="134"/>
      <c r="K248" s="135"/>
      <c r="L248" s="135"/>
      <c r="M248" s="135"/>
      <c r="N248" s="135"/>
      <c r="O248" s="135"/>
      <c r="P248" s="135"/>
      <c r="Q248" s="135"/>
      <c r="R248" s="135"/>
      <c r="S248" s="136"/>
      <c r="T248" s="52">
        <v>0</v>
      </c>
      <c r="U248" s="309">
        <f t="shared" si="31"/>
        <v>0</v>
      </c>
      <c r="V248" s="310"/>
      <c r="W248" s="309">
        <f t="shared" si="32"/>
        <v>0</v>
      </c>
      <c r="X248" s="310"/>
    </row>
    <row r="249" spans="2:24" x14ac:dyDescent="0.3">
      <c r="B249" s="437"/>
      <c r="C249" s="333" t="s">
        <v>31</v>
      </c>
      <c r="D249" s="334"/>
      <c r="E249" s="334"/>
      <c r="F249" s="334"/>
      <c r="G249" s="334"/>
      <c r="H249" s="335"/>
      <c r="I249" s="133"/>
      <c r="J249" s="134"/>
      <c r="K249" s="135"/>
      <c r="L249" s="135"/>
      <c r="M249" s="135"/>
      <c r="N249" s="135"/>
      <c r="O249" s="135"/>
      <c r="P249" s="135"/>
      <c r="Q249" s="135"/>
      <c r="R249" s="135"/>
      <c r="S249" s="136"/>
      <c r="T249" s="52">
        <v>0</v>
      </c>
      <c r="U249" s="309">
        <f t="shared" si="31"/>
        <v>0</v>
      </c>
      <c r="V249" s="310"/>
      <c r="W249" s="309">
        <f t="shared" si="32"/>
        <v>0</v>
      </c>
      <c r="X249" s="310"/>
    </row>
    <row r="250" spans="2:24" x14ac:dyDescent="0.3">
      <c r="B250" s="437"/>
      <c r="C250" s="333" t="s">
        <v>32</v>
      </c>
      <c r="D250" s="334"/>
      <c r="E250" s="334"/>
      <c r="F250" s="334"/>
      <c r="G250" s="334"/>
      <c r="H250" s="335"/>
      <c r="I250" s="133"/>
      <c r="J250" s="134"/>
      <c r="K250" s="135"/>
      <c r="L250" s="135"/>
      <c r="M250" s="135"/>
      <c r="N250" s="135"/>
      <c r="O250" s="135"/>
      <c r="P250" s="135"/>
      <c r="Q250" s="135"/>
      <c r="R250" s="135"/>
      <c r="S250" s="136"/>
      <c r="T250" s="52">
        <v>0</v>
      </c>
      <c r="U250" s="309">
        <f t="shared" si="31"/>
        <v>0</v>
      </c>
      <c r="V250" s="310"/>
      <c r="W250" s="309">
        <f t="shared" si="32"/>
        <v>0</v>
      </c>
      <c r="X250" s="310"/>
    </row>
    <row r="251" spans="2:24" x14ac:dyDescent="0.3">
      <c r="B251" s="437"/>
      <c r="C251" s="321" t="s">
        <v>110</v>
      </c>
      <c r="D251" s="322"/>
      <c r="E251" s="322"/>
      <c r="F251" s="322"/>
      <c r="G251" s="322"/>
      <c r="H251" s="323"/>
      <c r="I251" s="133"/>
      <c r="J251" s="134"/>
      <c r="K251" s="135"/>
      <c r="L251" s="135"/>
      <c r="M251" s="135"/>
      <c r="N251" s="135"/>
      <c r="O251" s="135"/>
      <c r="P251" s="135"/>
      <c r="Q251" s="135"/>
      <c r="R251" s="135"/>
      <c r="S251" s="136"/>
      <c r="T251" s="136">
        <v>5</v>
      </c>
      <c r="U251" s="309">
        <f t="shared" si="31"/>
        <v>5</v>
      </c>
      <c r="V251" s="310"/>
      <c r="W251" s="309">
        <f t="shared" si="32"/>
        <v>5</v>
      </c>
      <c r="X251" s="310"/>
    </row>
    <row r="252" spans="2:24" x14ac:dyDescent="0.3">
      <c r="B252" s="437"/>
      <c r="C252" s="321" t="s">
        <v>111</v>
      </c>
      <c r="D252" s="322"/>
      <c r="E252" s="322"/>
      <c r="F252" s="322"/>
      <c r="G252" s="322"/>
      <c r="H252" s="323"/>
      <c r="I252" s="133"/>
      <c r="J252" s="134"/>
      <c r="K252" s="135"/>
      <c r="L252" s="135"/>
      <c r="M252" s="135"/>
      <c r="N252" s="135"/>
      <c r="O252" s="135"/>
      <c r="P252" s="135"/>
      <c r="Q252" s="135"/>
      <c r="R252" s="135"/>
      <c r="S252" s="136"/>
      <c r="T252" s="52">
        <v>0</v>
      </c>
      <c r="U252" s="309">
        <f t="shared" si="31"/>
        <v>0</v>
      </c>
      <c r="V252" s="310"/>
      <c r="W252" s="309">
        <f t="shared" si="32"/>
        <v>0</v>
      </c>
      <c r="X252" s="310"/>
    </row>
    <row r="253" spans="2:24" x14ac:dyDescent="0.3">
      <c r="B253" s="437"/>
      <c r="C253" s="321" t="s">
        <v>112</v>
      </c>
      <c r="D253" s="322"/>
      <c r="E253" s="322"/>
      <c r="F253" s="322"/>
      <c r="G253" s="322"/>
      <c r="H253" s="323"/>
      <c r="I253" s="133"/>
      <c r="J253" s="134"/>
      <c r="K253" s="135"/>
      <c r="L253" s="135"/>
      <c r="M253" s="135"/>
      <c r="N253" s="135"/>
      <c r="O253" s="135"/>
      <c r="P253" s="135"/>
      <c r="Q253" s="135"/>
      <c r="R253" s="135"/>
      <c r="S253" s="136">
        <v>1</v>
      </c>
      <c r="T253" s="52">
        <v>0</v>
      </c>
      <c r="U253" s="309">
        <f t="shared" si="31"/>
        <v>0.5</v>
      </c>
      <c r="V253" s="310"/>
      <c r="W253" s="309">
        <f t="shared" si="32"/>
        <v>1</v>
      </c>
      <c r="X253" s="310"/>
    </row>
    <row r="254" spans="2:24" x14ac:dyDescent="0.3">
      <c r="B254" s="437"/>
      <c r="C254" s="321" t="s">
        <v>113</v>
      </c>
      <c r="D254" s="322"/>
      <c r="E254" s="322"/>
      <c r="F254" s="322"/>
      <c r="G254" s="322"/>
      <c r="H254" s="323"/>
      <c r="I254" s="133"/>
      <c r="J254" s="134"/>
      <c r="K254" s="135"/>
      <c r="L254" s="135"/>
      <c r="M254" s="135"/>
      <c r="N254" s="135"/>
      <c r="O254" s="135"/>
      <c r="P254" s="135"/>
      <c r="Q254" s="135"/>
      <c r="R254" s="135"/>
      <c r="S254" s="136"/>
      <c r="T254" s="52">
        <v>0</v>
      </c>
      <c r="U254" s="309">
        <f t="shared" si="31"/>
        <v>0</v>
      </c>
      <c r="V254" s="310"/>
      <c r="W254" s="309">
        <f t="shared" si="32"/>
        <v>0</v>
      </c>
      <c r="X254" s="310"/>
    </row>
    <row r="255" spans="2:24" x14ac:dyDescent="0.3">
      <c r="B255" s="437"/>
      <c r="C255" s="321" t="s">
        <v>114</v>
      </c>
      <c r="D255" s="322"/>
      <c r="E255" s="322"/>
      <c r="F255" s="322"/>
      <c r="G255" s="322"/>
      <c r="H255" s="323"/>
      <c r="I255" s="133"/>
      <c r="J255" s="134"/>
      <c r="K255" s="135"/>
      <c r="L255" s="135"/>
      <c r="M255" s="135"/>
      <c r="N255" s="135"/>
      <c r="O255" s="135"/>
      <c r="P255" s="135"/>
      <c r="Q255" s="135"/>
      <c r="R255" s="135"/>
      <c r="S255" s="136"/>
      <c r="T255" s="136">
        <v>1</v>
      </c>
      <c r="U255" s="309">
        <f t="shared" si="31"/>
        <v>1</v>
      </c>
      <c r="V255" s="310"/>
      <c r="W255" s="309">
        <f t="shared" si="32"/>
        <v>1</v>
      </c>
      <c r="X255" s="310"/>
    </row>
    <row r="256" spans="2:24" x14ac:dyDescent="0.3">
      <c r="B256" s="437"/>
      <c r="C256" s="321" t="s">
        <v>115</v>
      </c>
      <c r="D256" s="322"/>
      <c r="E256" s="322"/>
      <c r="F256" s="322"/>
      <c r="G256" s="322"/>
      <c r="H256" s="323"/>
      <c r="I256" s="133"/>
      <c r="J256" s="134"/>
      <c r="K256" s="135"/>
      <c r="L256" s="135"/>
      <c r="M256" s="135"/>
      <c r="N256" s="135"/>
      <c r="O256" s="135"/>
      <c r="P256" s="135"/>
      <c r="Q256" s="135"/>
      <c r="R256" s="135"/>
      <c r="S256" s="136"/>
      <c r="T256" s="52">
        <v>0</v>
      </c>
      <c r="U256" s="309">
        <f t="shared" si="31"/>
        <v>0</v>
      </c>
      <c r="V256" s="310"/>
      <c r="W256" s="309">
        <f t="shared" si="32"/>
        <v>0</v>
      </c>
      <c r="X256" s="310"/>
    </row>
    <row r="257" spans="2:24" x14ac:dyDescent="0.3">
      <c r="B257" s="437"/>
      <c r="C257" s="324" t="s">
        <v>88</v>
      </c>
      <c r="D257" s="325"/>
      <c r="E257" s="325"/>
      <c r="F257" s="325"/>
      <c r="G257" s="325"/>
      <c r="H257" s="326"/>
      <c r="I257" s="137"/>
      <c r="J257" s="138"/>
      <c r="K257" s="139"/>
      <c r="L257" s="139"/>
      <c r="M257" s="139"/>
      <c r="N257" s="139"/>
      <c r="O257" s="139"/>
      <c r="P257" s="139"/>
      <c r="Q257" s="139"/>
      <c r="R257" s="139"/>
      <c r="S257" s="141"/>
      <c r="T257" s="52">
        <v>0</v>
      </c>
      <c r="U257" s="314">
        <f t="shared" si="31"/>
        <v>0</v>
      </c>
      <c r="V257" s="315"/>
      <c r="W257" s="314">
        <f t="shared" si="32"/>
        <v>0</v>
      </c>
      <c r="X257" s="315"/>
    </row>
    <row r="258" spans="2:24" x14ac:dyDescent="0.3">
      <c r="B258" s="437"/>
      <c r="C258" s="300" t="s">
        <v>34</v>
      </c>
      <c r="D258" s="301"/>
      <c r="E258" s="301"/>
      <c r="F258" s="301"/>
      <c r="G258" s="301"/>
      <c r="H258" s="302"/>
      <c r="I258" s="133"/>
      <c r="J258" s="134"/>
      <c r="K258" s="135"/>
      <c r="L258" s="135"/>
      <c r="M258" s="135"/>
      <c r="N258" s="135"/>
      <c r="O258" s="135"/>
      <c r="P258" s="135"/>
      <c r="Q258" s="135"/>
      <c r="R258" s="135"/>
      <c r="S258" s="136">
        <v>5</v>
      </c>
      <c r="T258" s="136">
        <v>11</v>
      </c>
      <c r="U258" s="309">
        <f t="shared" si="31"/>
        <v>8</v>
      </c>
      <c r="V258" s="310"/>
      <c r="W258" s="309">
        <f t="shared" si="32"/>
        <v>16</v>
      </c>
      <c r="X258" s="310"/>
    </row>
    <row r="259" spans="2:24" x14ac:dyDescent="0.3">
      <c r="B259" s="437"/>
      <c r="C259" s="300" t="s">
        <v>25</v>
      </c>
      <c r="D259" s="301"/>
      <c r="E259" s="301"/>
      <c r="F259" s="301"/>
      <c r="G259" s="301"/>
      <c r="H259" s="302"/>
      <c r="I259" s="49"/>
      <c r="J259" s="142"/>
      <c r="K259" s="51"/>
      <c r="L259" s="51"/>
      <c r="M259" s="51"/>
      <c r="N259" s="51"/>
      <c r="O259" s="51"/>
      <c r="P259" s="51"/>
      <c r="Q259" s="51"/>
      <c r="R259" s="51"/>
      <c r="S259" s="52">
        <f t="shared" ref="S259:T259" si="38">S260+S281+S289</f>
        <v>1</v>
      </c>
      <c r="T259" s="52">
        <f t="shared" si="38"/>
        <v>1</v>
      </c>
      <c r="U259" s="309">
        <f t="shared" si="31"/>
        <v>1</v>
      </c>
      <c r="V259" s="310"/>
      <c r="W259" s="309">
        <f t="shared" si="32"/>
        <v>2</v>
      </c>
      <c r="X259" s="310"/>
    </row>
    <row r="260" spans="2:24" x14ac:dyDescent="0.3">
      <c r="B260" s="437"/>
      <c r="C260" s="300" t="s">
        <v>29</v>
      </c>
      <c r="D260" s="301"/>
      <c r="E260" s="301"/>
      <c r="F260" s="301"/>
      <c r="G260" s="301"/>
      <c r="H260" s="302"/>
      <c r="I260" s="49"/>
      <c r="J260" s="142"/>
      <c r="K260" s="51"/>
      <c r="L260" s="51"/>
      <c r="M260" s="51"/>
      <c r="N260" s="51"/>
      <c r="O260" s="51"/>
      <c r="P260" s="51"/>
      <c r="Q260" s="51"/>
      <c r="R260" s="51"/>
      <c r="S260" s="52">
        <f t="shared" ref="S260:T260" si="39">SUM(S261:S280)</f>
        <v>0</v>
      </c>
      <c r="T260" s="52">
        <f t="shared" si="39"/>
        <v>0</v>
      </c>
      <c r="U260" s="309">
        <f t="shared" si="31"/>
        <v>0</v>
      </c>
      <c r="V260" s="310"/>
      <c r="W260" s="309">
        <f t="shared" si="32"/>
        <v>0</v>
      </c>
      <c r="X260" s="310"/>
    </row>
    <row r="261" spans="2:24" x14ac:dyDescent="0.3">
      <c r="B261" s="437"/>
      <c r="C261" s="321" t="s">
        <v>67</v>
      </c>
      <c r="D261" s="322"/>
      <c r="E261" s="322"/>
      <c r="F261" s="322"/>
      <c r="G261" s="322"/>
      <c r="H261" s="323"/>
      <c r="I261" s="49"/>
      <c r="J261" s="142"/>
      <c r="K261" s="51"/>
      <c r="L261" s="51"/>
      <c r="M261" s="51"/>
      <c r="N261" s="51"/>
      <c r="O261" s="51"/>
      <c r="P261" s="51"/>
      <c r="Q261" s="51"/>
      <c r="R261" s="51"/>
      <c r="S261" s="52"/>
      <c r="T261" s="52">
        <v>0</v>
      </c>
      <c r="U261" s="309">
        <f t="shared" si="31"/>
        <v>0</v>
      </c>
      <c r="V261" s="310"/>
      <c r="W261" s="309">
        <f t="shared" si="32"/>
        <v>0</v>
      </c>
      <c r="X261" s="310"/>
    </row>
    <row r="262" spans="2:24" x14ac:dyDescent="0.3">
      <c r="B262" s="437"/>
      <c r="C262" s="321" t="s">
        <v>68</v>
      </c>
      <c r="D262" s="322"/>
      <c r="E262" s="322"/>
      <c r="F262" s="322"/>
      <c r="G262" s="322"/>
      <c r="H262" s="323"/>
      <c r="I262" s="49"/>
      <c r="J262" s="142"/>
      <c r="K262" s="51"/>
      <c r="L262" s="51"/>
      <c r="M262" s="51"/>
      <c r="N262" s="51"/>
      <c r="O262" s="51"/>
      <c r="P262" s="51"/>
      <c r="Q262" s="51"/>
      <c r="R262" s="51"/>
      <c r="S262" s="52"/>
      <c r="T262" s="52">
        <v>0</v>
      </c>
      <c r="U262" s="309">
        <f t="shared" si="31"/>
        <v>0</v>
      </c>
      <c r="V262" s="310"/>
      <c r="W262" s="309">
        <f t="shared" si="32"/>
        <v>0</v>
      </c>
      <c r="X262" s="310"/>
    </row>
    <row r="263" spans="2:24" x14ac:dyDescent="0.3">
      <c r="B263" s="437"/>
      <c r="C263" s="321" t="s">
        <v>89</v>
      </c>
      <c r="D263" s="322"/>
      <c r="E263" s="322"/>
      <c r="F263" s="322"/>
      <c r="G263" s="322"/>
      <c r="H263" s="323"/>
      <c r="I263" s="49"/>
      <c r="J263" s="142"/>
      <c r="K263" s="51"/>
      <c r="L263" s="51"/>
      <c r="M263" s="51"/>
      <c r="N263" s="51"/>
      <c r="O263" s="51"/>
      <c r="P263" s="51"/>
      <c r="Q263" s="51"/>
      <c r="R263" s="51"/>
      <c r="S263" s="52"/>
      <c r="T263" s="52">
        <v>0</v>
      </c>
      <c r="U263" s="309">
        <f t="shared" si="31"/>
        <v>0</v>
      </c>
      <c r="V263" s="310"/>
      <c r="W263" s="309">
        <f t="shared" si="32"/>
        <v>0</v>
      </c>
      <c r="X263" s="310"/>
    </row>
    <row r="264" spans="2:24" x14ac:dyDescent="0.3">
      <c r="B264" s="437"/>
      <c r="C264" s="321" t="s">
        <v>85</v>
      </c>
      <c r="D264" s="322"/>
      <c r="E264" s="322"/>
      <c r="F264" s="322"/>
      <c r="G264" s="322"/>
      <c r="H264" s="323"/>
      <c r="I264" s="49"/>
      <c r="J264" s="142"/>
      <c r="K264" s="51"/>
      <c r="L264" s="51"/>
      <c r="M264" s="51"/>
      <c r="N264" s="51"/>
      <c r="O264" s="51"/>
      <c r="P264" s="51"/>
      <c r="Q264" s="51"/>
      <c r="R264" s="51"/>
      <c r="S264" s="52"/>
      <c r="T264" s="52">
        <v>0</v>
      </c>
      <c r="U264" s="309">
        <f t="shared" si="31"/>
        <v>0</v>
      </c>
      <c r="V264" s="310"/>
      <c r="W264" s="309">
        <f t="shared" si="32"/>
        <v>0</v>
      </c>
      <c r="X264" s="310"/>
    </row>
    <row r="265" spans="2:24" x14ac:dyDescent="0.3">
      <c r="B265" s="437"/>
      <c r="C265" s="321" t="s">
        <v>90</v>
      </c>
      <c r="D265" s="322"/>
      <c r="E265" s="322"/>
      <c r="F265" s="322"/>
      <c r="G265" s="322"/>
      <c r="H265" s="323"/>
      <c r="I265" s="49"/>
      <c r="J265" s="142"/>
      <c r="K265" s="51"/>
      <c r="L265" s="51"/>
      <c r="M265" s="51"/>
      <c r="N265" s="51"/>
      <c r="O265" s="51"/>
      <c r="P265" s="51"/>
      <c r="Q265" s="51"/>
      <c r="R265" s="51"/>
      <c r="S265" s="52"/>
      <c r="T265" s="52">
        <v>0</v>
      </c>
      <c r="U265" s="309">
        <f t="shared" si="31"/>
        <v>0</v>
      </c>
      <c r="V265" s="310"/>
      <c r="W265" s="309">
        <f t="shared" si="32"/>
        <v>0</v>
      </c>
      <c r="X265" s="310"/>
    </row>
    <row r="266" spans="2:24" x14ac:dyDescent="0.3">
      <c r="B266" s="437"/>
      <c r="C266" s="321" t="s">
        <v>91</v>
      </c>
      <c r="D266" s="322"/>
      <c r="E266" s="322"/>
      <c r="F266" s="322"/>
      <c r="G266" s="322"/>
      <c r="H266" s="323"/>
      <c r="I266" s="49"/>
      <c r="J266" s="142"/>
      <c r="K266" s="51"/>
      <c r="L266" s="51"/>
      <c r="M266" s="51"/>
      <c r="N266" s="51"/>
      <c r="O266" s="51"/>
      <c r="P266" s="51"/>
      <c r="Q266" s="51"/>
      <c r="R266" s="51"/>
      <c r="S266" s="52"/>
      <c r="T266" s="52">
        <v>0</v>
      </c>
      <c r="U266" s="309">
        <f t="shared" si="31"/>
        <v>0</v>
      </c>
      <c r="V266" s="310"/>
      <c r="W266" s="309">
        <f t="shared" si="32"/>
        <v>0</v>
      </c>
      <c r="X266" s="310"/>
    </row>
    <row r="267" spans="2:24" x14ac:dyDescent="0.3">
      <c r="B267" s="437"/>
      <c r="C267" s="321" t="s">
        <v>92</v>
      </c>
      <c r="D267" s="322"/>
      <c r="E267" s="322"/>
      <c r="F267" s="322"/>
      <c r="G267" s="322"/>
      <c r="H267" s="323"/>
      <c r="I267" s="49"/>
      <c r="J267" s="142"/>
      <c r="K267" s="51"/>
      <c r="L267" s="51"/>
      <c r="M267" s="51"/>
      <c r="N267" s="51"/>
      <c r="O267" s="51"/>
      <c r="P267" s="51"/>
      <c r="Q267" s="51"/>
      <c r="R267" s="51"/>
      <c r="S267" s="52"/>
      <c r="T267" s="52">
        <v>0</v>
      </c>
      <c r="U267" s="309">
        <f t="shared" si="31"/>
        <v>0</v>
      </c>
      <c r="V267" s="310"/>
      <c r="W267" s="309">
        <f t="shared" si="32"/>
        <v>0</v>
      </c>
      <c r="X267" s="310"/>
    </row>
    <row r="268" spans="2:24" x14ac:dyDescent="0.3">
      <c r="B268" s="437"/>
      <c r="C268" s="321" t="s">
        <v>93</v>
      </c>
      <c r="D268" s="322"/>
      <c r="E268" s="322"/>
      <c r="F268" s="322"/>
      <c r="G268" s="322"/>
      <c r="H268" s="323"/>
      <c r="I268" s="49"/>
      <c r="J268" s="142"/>
      <c r="K268" s="51"/>
      <c r="L268" s="51"/>
      <c r="M268" s="51"/>
      <c r="N268" s="51"/>
      <c r="O268" s="51"/>
      <c r="P268" s="51"/>
      <c r="Q268" s="51"/>
      <c r="R268" s="51"/>
      <c r="S268" s="52"/>
      <c r="T268" s="52">
        <v>0</v>
      </c>
      <c r="U268" s="309">
        <f t="shared" si="31"/>
        <v>0</v>
      </c>
      <c r="V268" s="310"/>
      <c r="W268" s="309">
        <f t="shared" si="32"/>
        <v>0</v>
      </c>
      <c r="X268" s="310"/>
    </row>
    <row r="269" spans="2:24" x14ac:dyDescent="0.3">
      <c r="B269" s="437"/>
      <c r="C269" s="321" t="s">
        <v>94</v>
      </c>
      <c r="D269" s="322"/>
      <c r="E269" s="322"/>
      <c r="F269" s="322"/>
      <c r="G269" s="322"/>
      <c r="H269" s="323"/>
      <c r="I269" s="49"/>
      <c r="J269" s="142"/>
      <c r="K269" s="51"/>
      <c r="L269" s="51"/>
      <c r="M269" s="51"/>
      <c r="N269" s="51"/>
      <c r="O269" s="51"/>
      <c r="P269" s="51"/>
      <c r="Q269" s="51"/>
      <c r="R269" s="51"/>
      <c r="S269" s="52"/>
      <c r="T269" s="52">
        <v>0</v>
      </c>
      <c r="U269" s="309">
        <f t="shared" si="31"/>
        <v>0</v>
      </c>
      <c r="V269" s="310"/>
      <c r="W269" s="309">
        <f t="shared" si="32"/>
        <v>0</v>
      </c>
      <c r="X269" s="310"/>
    </row>
    <row r="270" spans="2:24" x14ac:dyDescent="0.3">
      <c r="B270" s="437"/>
      <c r="C270" s="321" t="s">
        <v>79</v>
      </c>
      <c r="D270" s="322"/>
      <c r="E270" s="322"/>
      <c r="F270" s="322"/>
      <c r="G270" s="322"/>
      <c r="H270" s="323"/>
      <c r="I270" s="49"/>
      <c r="J270" s="142"/>
      <c r="K270" s="51"/>
      <c r="L270" s="51"/>
      <c r="M270" s="51"/>
      <c r="N270" s="51"/>
      <c r="O270" s="51"/>
      <c r="P270" s="51"/>
      <c r="Q270" s="51"/>
      <c r="R270" s="51"/>
      <c r="S270" s="52"/>
      <c r="T270" s="52">
        <v>0</v>
      </c>
      <c r="U270" s="309">
        <f t="shared" si="31"/>
        <v>0</v>
      </c>
      <c r="V270" s="310"/>
      <c r="W270" s="309">
        <f t="shared" si="32"/>
        <v>0</v>
      </c>
      <c r="X270" s="310"/>
    </row>
    <row r="271" spans="2:24" x14ac:dyDescent="0.3">
      <c r="B271" s="437"/>
      <c r="C271" s="321" t="s">
        <v>80</v>
      </c>
      <c r="D271" s="322"/>
      <c r="E271" s="322"/>
      <c r="F271" s="322"/>
      <c r="G271" s="322"/>
      <c r="H271" s="323"/>
      <c r="I271" s="49"/>
      <c r="J271" s="142"/>
      <c r="K271" s="51"/>
      <c r="L271" s="51"/>
      <c r="M271" s="51"/>
      <c r="N271" s="51"/>
      <c r="O271" s="51"/>
      <c r="P271" s="51"/>
      <c r="Q271" s="51"/>
      <c r="R271" s="51"/>
      <c r="S271" s="52"/>
      <c r="T271" s="52">
        <v>0</v>
      </c>
      <c r="U271" s="309">
        <f t="shared" si="31"/>
        <v>0</v>
      </c>
      <c r="V271" s="310"/>
      <c r="W271" s="309">
        <f t="shared" si="32"/>
        <v>0</v>
      </c>
      <c r="X271" s="310"/>
    </row>
    <row r="272" spans="2:24" x14ac:dyDescent="0.3">
      <c r="B272" s="437"/>
      <c r="C272" s="321" t="s">
        <v>81</v>
      </c>
      <c r="D272" s="322"/>
      <c r="E272" s="322"/>
      <c r="F272" s="322"/>
      <c r="G272" s="322"/>
      <c r="H272" s="323"/>
      <c r="I272" s="49"/>
      <c r="J272" s="142"/>
      <c r="K272" s="51"/>
      <c r="L272" s="51"/>
      <c r="M272" s="51"/>
      <c r="N272" s="51"/>
      <c r="O272" s="51"/>
      <c r="P272" s="51"/>
      <c r="Q272" s="51"/>
      <c r="R272" s="51"/>
      <c r="S272" s="52"/>
      <c r="T272" s="52">
        <v>0</v>
      </c>
      <c r="U272" s="309">
        <f t="shared" si="31"/>
        <v>0</v>
      </c>
      <c r="V272" s="310"/>
      <c r="W272" s="309">
        <f t="shared" si="32"/>
        <v>0</v>
      </c>
      <c r="X272" s="310"/>
    </row>
    <row r="273" spans="2:24" x14ac:dyDescent="0.3">
      <c r="B273" s="437"/>
      <c r="C273" s="321" t="s">
        <v>95</v>
      </c>
      <c r="D273" s="322"/>
      <c r="E273" s="322"/>
      <c r="F273" s="322"/>
      <c r="G273" s="322"/>
      <c r="H273" s="323"/>
      <c r="I273" s="49"/>
      <c r="J273" s="142"/>
      <c r="K273" s="51"/>
      <c r="L273" s="51"/>
      <c r="M273" s="51"/>
      <c r="N273" s="51"/>
      <c r="O273" s="51"/>
      <c r="P273" s="51"/>
      <c r="Q273" s="51"/>
      <c r="R273" s="51"/>
      <c r="S273" s="52"/>
      <c r="T273" s="52">
        <v>0</v>
      </c>
      <c r="U273" s="309">
        <f t="shared" si="31"/>
        <v>0</v>
      </c>
      <c r="V273" s="310"/>
      <c r="W273" s="309">
        <f t="shared" si="32"/>
        <v>0</v>
      </c>
      <c r="X273" s="310"/>
    </row>
    <row r="274" spans="2:24" x14ac:dyDescent="0.3">
      <c r="B274" s="437"/>
      <c r="C274" s="321" t="s">
        <v>83</v>
      </c>
      <c r="D274" s="322"/>
      <c r="E274" s="322"/>
      <c r="F274" s="322"/>
      <c r="G274" s="322"/>
      <c r="H274" s="323"/>
      <c r="I274" s="49"/>
      <c r="J274" s="142"/>
      <c r="K274" s="51"/>
      <c r="L274" s="51"/>
      <c r="M274" s="51"/>
      <c r="N274" s="51"/>
      <c r="O274" s="51"/>
      <c r="P274" s="51"/>
      <c r="Q274" s="51"/>
      <c r="R274" s="51"/>
      <c r="S274" s="52"/>
      <c r="T274" s="52">
        <v>0</v>
      </c>
      <c r="U274" s="309">
        <f t="shared" si="31"/>
        <v>0</v>
      </c>
      <c r="V274" s="310"/>
      <c r="W274" s="309">
        <f t="shared" si="32"/>
        <v>0</v>
      </c>
      <c r="X274" s="310"/>
    </row>
    <row r="275" spans="2:24" x14ac:dyDescent="0.3">
      <c r="B275" s="437"/>
      <c r="C275" s="321" t="s">
        <v>96</v>
      </c>
      <c r="D275" s="322"/>
      <c r="E275" s="322"/>
      <c r="F275" s="322"/>
      <c r="G275" s="322"/>
      <c r="H275" s="323"/>
      <c r="I275" s="49"/>
      <c r="J275" s="142"/>
      <c r="K275" s="51"/>
      <c r="L275" s="51"/>
      <c r="M275" s="51"/>
      <c r="N275" s="51"/>
      <c r="O275" s="51"/>
      <c r="P275" s="51"/>
      <c r="Q275" s="51"/>
      <c r="R275" s="51"/>
      <c r="S275" s="52"/>
      <c r="T275" s="52">
        <v>0</v>
      </c>
      <c r="U275" s="309">
        <f t="shared" si="31"/>
        <v>0</v>
      </c>
      <c r="V275" s="310"/>
      <c r="W275" s="309">
        <f t="shared" si="32"/>
        <v>0</v>
      </c>
      <c r="X275" s="310"/>
    </row>
    <row r="276" spans="2:24" x14ac:dyDescent="0.3">
      <c r="B276" s="437"/>
      <c r="C276" s="321" t="s">
        <v>97</v>
      </c>
      <c r="D276" s="322"/>
      <c r="E276" s="322"/>
      <c r="F276" s="322"/>
      <c r="G276" s="322"/>
      <c r="H276" s="323"/>
      <c r="I276" s="49"/>
      <c r="J276" s="142"/>
      <c r="K276" s="51"/>
      <c r="L276" s="51"/>
      <c r="M276" s="51"/>
      <c r="N276" s="51"/>
      <c r="O276" s="51"/>
      <c r="P276" s="51"/>
      <c r="Q276" s="51"/>
      <c r="R276" s="51"/>
      <c r="S276" s="52"/>
      <c r="T276" s="52">
        <v>0</v>
      </c>
      <c r="U276" s="309">
        <f t="shared" si="31"/>
        <v>0</v>
      </c>
      <c r="V276" s="310"/>
      <c r="W276" s="309">
        <f t="shared" si="32"/>
        <v>0</v>
      </c>
      <c r="X276" s="310"/>
    </row>
    <row r="277" spans="2:24" x14ac:dyDescent="0.3">
      <c r="B277" s="437"/>
      <c r="C277" s="321" t="s">
        <v>71</v>
      </c>
      <c r="D277" s="322"/>
      <c r="E277" s="322"/>
      <c r="F277" s="322"/>
      <c r="G277" s="322"/>
      <c r="H277" s="323"/>
      <c r="I277" s="49"/>
      <c r="J277" s="142"/>
      <c r="K277" s="51"/>
      <c r="L277" s="51"/>
      <c r="M277" s="51"/>
      <c r="N277" s="51"/>
      <c r="O277" s="51"/>
      <c r="P277" s="51"/>
      <c r="Q277" s="51"/>
      <c r="R277" s="51"/>
      <c r="S277" s="52"/>
      <c r="T277" s="52">
        <v>0</v>
      </c>
      <c r="U277" s="309">
        <f t="shared" si="31"/>
        <v>0</v>
      </c>
      <c r="V277" s="310"/>
      <c r="W277" s="309">
        <f t="shared" si="32"/>
        <v>0</v>
      </c>
      <c r="X277" s="310"/>
    </row>
    <row r="278" spans="2:24" x14ac:dyDescent="0.3">
      <c r="B278" s="437"/>
      <c r="C278" s="321" t="s">
        <v>72</v>
      </c>
      <c r="D278" s="322"/>
      <c r="E278" s="322"/>
      <c r="F278" s="322"/>
      <c r="G278" s="322"/>
      <c r="H278" s="323"/>
      <c r="I278" s="49"/>
      <c r="J278" s="142"/>
      <c r="K278" s="51"/>
      <c r="L278" s="51"/>
      <c r="M278" s="51"/>
      <c r="N278" s="51"/>
      <c r="O278" s="51"/>
      <c r="P278" s="51"/>
      <c r="Q278" s="51"/>
      <c r="R278" s="51"/>
      <c r="S278" s="52"/>
      <c r="T278" s="52">
        <v>0</v>
      </c>
      <c r="U278" s="309">
        <f t="shared" si="31"/>
        <v>0</v>
      </c>
      <c r="V278" s="310"/>
      <c r="W278" s="309">
        <f t="shared" si="32"/>
        <v>0</v>
      </c>
      <c r="X278" s="310"/>
    </row>
    <row r="279" spans="2:24" x14ac:dyDescent="0.3">
      <c r="B279" s="437"/>
      <c r="C279" s="321" t="s">
        <v>86</v>
      </c>
      <c r="D279" s="322"/>
      <c r="E279" s="322"/>
      <c r="F279" s="322"/>
      <c r="G279" s="322"/>
      <c r="H279" s="323"/>
      <c r="I279" s="49"/>
      <c r="J279" s="142"/>
      <c r="K279" s="51"/>
      <c r="L279" s="51"/>
      <c r="M279" s="51"/>
      <c r="N279" s="51"/>
      <c r="O279" s="51"/>
      <c r="P279" s="51"/>
      <c r="Q279" s="51"/>
      <c r="R279" s="51"/>
      <c r="S279" s="52"/>
      <c r="T279" s="52">
        <v>0</v>
      </c>
      <c r="U279" s="309">
        <f t="shared" ref="U279:U292" si="40">AVERAGE(I279:T279)</f>
        <v>0</v>
      </c>
      <c r="V279" s="310"/>
      <c r="W279" s="309">
        <f t="shared" si="32"/>
        <v>0</v>
      </c>
      <c r="X279" s="310"/>
    </row>
    <row r="280" spans="2:24" ht="16.899999999999999" customHeight="1" x14ac:dyDescent="0.3">
      <c r="B280" s="437"/>
      <c r="C280" s="324" t="s">
        <v>73</v>
      </c>
      <c r="D280" s="325"/>
      <c r="E280" s="325"/>
      <c r="F280" s="325"/>
      <c r="G280" s="325"/>
      <c r="H280" s="326"/>
      <c r="I280" s="125"/>
      <c r="J280" s="207"/>
      <c r="K280" s="127"/>
      <c r="L280" s="127"/>
      <c r="M280" s="127"/>
      <c r="N280" s="127"/>
      <c r="O280" s="127"/>
      <c r="P280" s="127"/>
      <c r="Q280" s="127"/>
      <c r="R280" s="127"/>
      <c r="S280" s="208"/>
      <c r="T280" s="52">
        <v>0</v>
      </c>
      <c r="U280" s="314">
        <f t="shared" si="40"/>
        <v>0</v>
      </c>
      <c r="V280" s="315"/>
      <c r="W280" s="314">
        <f t="shared" ref="W280:W292" si="41">SUM(I280:T280)</f>
        <v>0</v>
      </c>
      <c r="X280" s="315"/>
    </row>
    <row r="281" spans="2:24" x14ac:dyDescent="0.3">
      <c r="B281" s="437"/>
      <c r="C281" s="300" t="s">
        <v>30</v>
      </c>
      <c r="D281" s="301"/>
      <c r="E281" s="301"/>
      <c r="F281" s="301"/>
      <c r="G281" s="301"/>
      <c r="H281" s="302"/>
      <c r="I281" s="133"/>
      <c r="J281" s="134"/>
      <c r="K281" s="135"/>
      <c r="L281" s="135"/>
      <c r="M281" s="135"/>
      <c r="N281" s="135"/>
      <c r="O281" s="135"/>
      <c r="P281" s="135"/>
      <c r="Q281" s="135"/>
      <c r="R281" s="135"/>
      <c r="S281" s="136">
        <f t="shared" ref="S281:T281" si="42">SUM(S282:S288)</f>
        <v>1</v>
      </c>
      <c r="T281" s="136">
        <f t="shared" si="42"/>
        <v>0</v>
      </c>
      <c r="U281" s="309">
        <f t="shared" si="40"/>
        <v>0.5</v>
      </c>
      <c r="V281" s="310"/>
      <c r="W281" s="309">
        <f t="shared" si="41"/>
        <v>1</v>
      </c>
      <c r="X281" s="310"/>
    </row>
    <row r="282" spans="2:24" x14ac:dyDescent="0.3">
      <c r="B282" s="437"/>
      <c r="C282" s="321" t="s">
        <v>87</v>
      </c>
      <c r="D282" s="322"/>
      <c r="E282" s="322"/>
      <c r="F282" s="322"/>
      <c r="G282" s="322"/>
      <c r="H282" s="323"/>
      <c r="I282" s="133"/>
      <c r="J282" s="134"/>
      <c r="K282" s="135"/>
      <c r="L282" s="135"/>
      <c r="M282" s="135"/>
      <c r="N282" s="135"/>
      <c r="O282" s="135"/>
      <c r="P282" s="135"/>
      <c r="Q282" s="135"/>
      <c r="R282" s="135"/>
      <c r="S282" s="136"/>
      <c r="T282" s="52">
        <v>0</v>
      </c>
      <c r="U282" s="309">
        <f t="shared" si="40"/>
        <v>0</v>
      </c>
      <c r="V282" s="310"/>
      <c r="W282" s="309">
        <f t="shared" si="41"/>
        <v>0</v>
      </c>
      <c r="X282" s="310"/>
    </row>
    <row r="283" spans="2:24" x14ac:dyDescent="0.3">
      <c r="B283" s="437"/>
      <c r="C283" s="333" t="s">
        <v>31</v>
      </c>
      <c r="D283" s="334"/>
      <c r="E283" s="334"/>
      <c r="F283" s="334"/>
      <c r="G283" s="334"/>
      <c r="H283" s="335"/>
      <c r="I283" s="133"/>
      <c r="J283" s="134"/>
      <c r="K283" s="135"/>
      <c r="L283" s="135"/>
      <c r="M283" s="135"/>
      <c r="N283" s="135"/>
      <c r="O283" s="135"/>
      <c r="P283" s="135"/>
      <c r="Q283" s="135"/>
      <c r="R283" s="135"/>
      <c r="S283" s="136"/>
      <c r="T283" s="52">
        <v>0</v>
      </c>
      <c r="U283" s="309">
        <f t="shared" si="40"/>
        <v>0</v>
      </c>
      <c r="V283" s="310"/>
      <c r="W283" s="309">
        <f t="shared" si="41"/>
        <v>0</v>
      </c>
      <c r="X283" s="310"/>
    </row>
    <row r="284" spans="2:24" x14ac:dyDescent="0.3">
      <c r="B284" s="437"/>
      <c r="C284" s="333" t="s">
        <v>33</v>
      </c>
      <c r="D284" s="334"/>
      <c r="E284" s="334"/>
      <c r="F284" s="334"/>
      <c r="G284" s="334"/>
      <c r="H284" s="335"/>
      <c r="I284" s="133"/>
      <c r="J284" s="134"/>
      <c r="K284" s="135"/>
      <c r="L284" s="135"/>
      <c r="M284" s="135"/>
      <c r="N284" s="135"/>
      <c r="O284" s="135"/>
      <c r="P284" s="135"/>
      <c r="Q284" s="135"/>
      <c r="R284" s="135"/>
      <c r="S284" s="136"/>
      <c r="T284" s="52">
        <v>0</v>
      </c>
      <c r="U284" s="309">
        <f t="shared" si="40"/>
        <v>0</v>
      </c>
      <c r="V284" s="310"/>
      <c r="W284" s="309">
        <f t="shared" si="41"/>
        <v>0</v>
      </c>
      <c r="X284" s="310"/>
    </row>
    <row r="285" spans="2:24" x14ac:dyDescent="0.3">
      <c r="B285" s="437"/>
      <c r="C285" s="321" t="s">
        <v>98</v>
      </c>
      <c r="D285" s="322"/>
      <c r="E285" s="322"/>
      <c r="F285" s="322"/>
      <c r="G285" s="322"/>
      <c r="H285" s="323"/>
      <c r="I285" s="133"/>
      <c r="J285" s="134"/>
      <c r="K285" s="135"/>
      <c r="L285" s="135"/>
      <c r="M285" s="135"/>
      <c r="N285" s="135"/>
      <c r="O285" s="135"/>
      <c r="P285" s="135"/>
      <c r="Q285" s="135"/>
      <c r="R285" s="135"/>
      <c r="S285" s="136">
        <v>1</v>
      </c>
      <c r="T285" s="52">
        <v>0</v>
      </c>
      <c r="U285" s="309">
        <f t="shared" si="40"/>
        <v>0.5</v>
      </c>
      <c r="V285" s="310"/>
      <c r="W285" s="309">
        <f t="shared" si="41"/>
        <v>1</v>
      </c>
      <c r="X285" s="310"/>
    </row>
    <row r="286" spans="2:24" x14ac:dyDescent="0.3">
      <c r="B286" s="437"/>
      <c r="C286" s="321" t="s">
        <v>99</v>
      </c>
      <c r="D286" s="322"/>
      <c r="E286" s="322"/>
      <c r="F286" s="322"/>
      <c r="G286" s="322"/>
      <c r="H286" s="323"/>
      <c r="I286" s="133"/>
      <c r="J286" s="134"/>
      <c r="K286" s="135"/>
      <c r="L286" s="135"/>
      <c r="M286" s="135"/>
      <c r="N286" s="135"/>
      <c r="O286" s="135"/>
      <c r="P286" s="135"/>
      <c r="Q286" s="135"/>
      <c r="R286" s="135"/>
      <c r="S286" s="136"/>
      <c r="T286" s="52">
        <v>0</v>
      </c>
      <c r="U286" s="309">
        <f t="shared" si="40"/>
        <v>0</v>
      </c>
      <c r="V286" s="310"/>
      <c r="W286" s="309">
        <f t="shared" si="41"/>
        <v>0</v>
      </c>
      <c r="X286" s="310"/>
    </row>
    <row r="287" spans="2:24" x14ac:dyDescent="0.3">
      <c r="B287" s="437"/>
      <c r="C287" s="321" t="s">
        <v>100</v>
      </c>
      <c r="D287" s="322"/>
      <c r="E287" s="322"/>
      <c r="F287" s="322"/>
      <c r="G287" s="322"/>
      <c r="H287" s="323"/>
      <c r="I287" s="133"/>
      <c r="J287" s="134"/>
      <c r="K287" s="135"/>
      <c r="L287" s="135"/>
      <c r="M287" s="135"/>
      <c r="N287" s="135"/>
      <c r="O287" s="135"/>
      <c r="P287" s="135"/>
      <c r="Q287" s="135"/>
      <c r="R287" s="135"/>
      <c r="S287" s="136"/>
      <c r="T287" s="52">
        <v>0</v>
      </c>
      <c r="U287" s="309">
        <f t="shared" si="40"/>
        <v>0</v>
      </c>
      <c r="V287" s="310"/>
      <c r="W287" s="309">
        <f t="shared" si="41"/>
        <v>0</v>
      </c>
      <c r="X287" s="310"/>
    </row>
    <row r="288" spans="2:24" x14ac:dyDescent="0.3">
      <c r="B288" s="437"/>
      <c r="C288" s="324" t="s">
        <v>101</v>
      </c>
      <c r="D288" s="325"/>
      <c r="E288" s="325"/>
      <c r="F288" s="325"/>
      <c r="G288" s="325"/>
      <c r="H288" s="326"/>
      <c r="I288" s="137"/>
      <c r="J288" s="138"/>
      <c r="K288" s="139"/>
      <c r="L288" s="139"/>
      <c r="M288" s="139"/>
      <c r="N288" s="139"/>
      <c r="O288" s="139"/>
      <c r="P288" s="139"/>
      <c r="Q288" s="139"/>
      <c r="R288" s="139"/>
      <c r="S288" s="141"/>
      <c r="T288" s="52">
        <v>0</v>
      </c>
      <c r="U288" s="314">
        <f t="shared" si="40"/>
        <v>0</v>
      </c>
      <c r="V288" s="315"/>
      <c r="W288" s="314">
        <f t="shared" si="41"/>
        <v>0</v>
      </c>
      <c r="X288" s="315"/>
    </row>
    <row r="289" spans="2:24" x14ac:dyDescent="0.3">
      <c r="B289" s="437"/>
      <c r="C289" s="300" t="s">
        <v>34</v>
      </c>
      <c r="D289" s="301"/>
      <c r="E289" s="301"/>
      <c r="F289" s="301"/>
      <c r="G289" s="301"/>
      <c r="H289" s="302"/>
      <c r="I289" s="133"/>
      <c r="J289" s="134"/>
      <c r="K289" s="135"/>
      <c r="L289" s="135"/>
      <c r="M289" s="135"/>
      <c r="N289" s="135"/>
      <c r="O289" s="135"/>
      <c r="P289" s="135"/>
      <c r="Q289" s="135"/>
      <c r="R289" s="135"/>
      <c r="S289" s="136"/>
      <c r="T289" s="136">
        <v>1</v>
      </c>
      <c r="U289" s="309">
        <f t="shared" si="40"/>
        <v>1</v>
      </c>
      <c r="V289" s="310"/>
      <c r="W289" s="309">
        <f t="shared" si="41"/>
        <v>1</v>
      </c>
      <c r="X289" s="310"/>
    </row>
    <row r="290" spans="2:24" x14ac:dyDescent="0.3">
      <c r="B290" s="437"/>
      <c r="C290" s="327" t="s">
        <v>26</v>
      </c>
      <c r="D290" s="328"/>
      <c r="E290" s="328"/>
      <c r="F290" s="328"/>
      <c r="G290" s="328"/>
      <c r="H290" s="329"/>
      <c r="I290" s="152"/>
      <c r="J290" s="153"/>
      <c r="K290" s="154"/>
      <c r="L290" s="154"/>
      <c r="M290" s="154"/>
      <c r="N290" s="154"/>
      <c r="O290" s="154"/>
      <c r="P290" s="154"/>
      <c r="Q290" s="154"/>
      <c r="R290" s="154"/>
      <c r="S290" s="155"/>
      <c r="T290" s="155">
        <v>6</v>
      </c>
      <c r="U290" s="316">
        <f t="shared" si="40"/>
        <v>6</v>
      </c>
      <c r="V290" s="317"/>
      <c r="W290" s="316">
        <f t="shared" si="41"/>
        <v>6</v>
      </c>
      <c r="X290" s="317"/>
    </row>
    <row r="291" spans="2:24" x14ac:dyDescent="0.3">
      <c r="B291" s="437"/>
      <c r="C291" s="330" t="s">
        <v>161</v>
      </c>
      <c r="D291" s="331"/>
      <c r="E291" s="331"/>
      <c r="F291" s="331"/>
      <c r="G291" s="331"/>
      <c r="H291" s="332"/>
      <c r="I291" s="143"/>
      <c r="J291" s="144"/>
      <c r="K291" s="145"/>
      <c r="L291" s="145"/>
      <c r="M291" s="145"/>
      <c r="N291" s="145"/>
      <c r="O291" s="145"/>
      <c r="P291" s="145"/>
      <c r="Q291" s="145"/>
      <c r="R291" s="145"/>
      <c r="S291" s="146">
        <f t="shared" ref="S291:T291" si="43">SUM(S292:S292)</f>
        <v>5</v>
      </c>
      <c r="T291" s="146">
        <f t="shared" si="43"/>
        <v>7</v>
      </c>
      <c r="U291" s="309">
        <f t="shared" si="40"/>
        <v>6</v>
      </c>
      <c r="V291" s="310"/>
      <c r="W291" s="309">
        <f t="shared" si="41"/>
        <v>12</v>
      </c>
      <c r="X291" s="310"/>
    </row>
    <row r="292" spans="2:24" x14ac:dyDescent="0.3">
      <c r="B292" s="437"/>
      <c r="C292" s="300" t="s">
        <v>30</v>
      </c>
      <c r="D292" s="301"/>
      <c r="E292" s="301"/>
      <c r="F292" s="301"/>
      <c r="G292" s="301"/>
      <c r="H292" s="302"/>
      <c r="I292" s="143"/>
      <c r="J292" s="144"/>
      <c r="K292" s="145"/>
      <c r="L292" s="145"/>
      <c r="M292" s="145"/>
      <c r="N292" s="145"/>
      <c r="O292" s="145"/>
      <c r="P292" s="145"/>
      <c r="Q292" s="145"/>
      <c r="R292" s="145"/>
      <c r="S292" s="146">
        <v>5</v>
      </c>
      <c r="T292" s="146">
        <v>7</v>
      </c>
      <c r="U292" s="309">
        <f t="shared" si="40"/>
        <v>6</v>
      </c>
      <c r="V292" s="310"/>
      <c r="W292" s="309">
        <f t="shared" si="41"/>
        <v>12</v>
      </c>
      <c r="X292" s="310"/>
    </row>
    <row r="293" spans="2:24" x14ac:dyDescent="0.3">
      <c r="B293" s="437"/>
      <c r="C293" s="340" t="s">
        <v>2</v>
      </c>
      <c r="D293" s="341"/>
      <c r="E293" s="341"/>
      <c r="F293" s="341"/>
      <c r="G293" s="341"/>
      <c r="H293" s="342"/>
      <c r="I293" s="156"/>
      <c r="J293" s="157"/>
      <c r="K293" s="158"/>
      <c r="L293" s="158"/>
      <c r="M293" s="158"/>
      <c r="N293" s="158"/>
      <c r="O293" s="158"/>
      <c r="P293" s="158"/>
      <c r="Q293" s="158"/>
      <c r="R293" s="158"/>
      <c r="S293" s="159"/>
      <c r="T293" s="159"/>
      <c r="U293" s="343"/>
      <c r="V293" s="344"/>
      <c r="W293" s="345"/>
      <c r="X293" s="346"/>
    </row>
    <row r="294" spans="2:24" x14ac:dyDescent="0.3">
      <c r="B294" s="437"/>
      <c r="C294" s="347" t="s">
        <v>102</v>
      </c>
      <c r="D294" s="348"/>
      <c r="E294" s="348"/>
      <c r="F294" s="348"/>
      <c r="G294" s="348"/>
      <c r="H294" s="349"/>
      <c r="I294" s="160"/>
      <c r="J294" s="161"/>
      <c r="K294" s="162"/>
      <c r="L294" s="162"/>
      <c r="M294" s="162"/>
      <c r="N294" s="162"/>
      <c r="O294" s="162"/>
      <c r="P294" s="162"/>
      <c r="Q294" s="162"/>
      <c r="R294" s="162"/>
      <c r="S294" s="163">
        <f t="shared" ref="S294:T294" si="44">S219/S202</f>
        <v>1.9750000000000001</v>
      </c>
      <c r="T294" s="163">
        <f t="shared" si="44"/>
        <v>2.81</v>
      </c>
      <c r="U294" s="350" t="s">
        <v>62</v>
      </c>
      <c r="V294" s="351"/>
      <c r="W294" s="350">
        <f t="shared" ref="W294:X294" si="45">W219/W202</f>
        <v>2.5714285714285716</v>
      </c>
      <c r="X294" s="351" t="e">
        <f t="shared" si="45"/>
        <v>#DIV/0!</v>
      </c>
    </row>
    <row r="295" spans="2:24" x14ac:dyDescent="0.3">
      <c r="B295" s="437"/>
      <c r="C295" s="273" t="s">
        <v>103</v>
      </c>
      <c r="D295" s="274"/>
      <c r="E295" s="274"/>
      <c r="F295" s="274"/>
      <c r="G295" s="274"/>
      <c r="H295" s="275"/>
      <c r="I295" s="164"/>
      <c r="J295" s="165"/>
      <c r="K295" s="166"/>
      <c r="L295" s="166"/>
      <c r="M295" s="166"/>
      <c r="N295" s="166"/>
      <c r="O295" s="166"/>
      <c r="P295" s="166"/>
      <c r="Q295" s="166"/>
      <c r="R295" s="166"/>
      <c r="S295" s="167">
        <f t="shared" ref="S295:T295" si="46">(S221+S225+S259+S290+S291)/S202</f>
        <v>0.6</v>
      </c>
      <c r="T295" s="167">
        <f t="shared" si="46"/>
        <v>0.82</v>
      </c>
      <c r="U295" s="352" t="s">
        <v>62</v>
      </c>
      <c r="V295" s="353"/>
      <c r="W295" s="352">
        <f t="shared" ref="W295:X295" si="47">(W221+W225+W259+W290+W291)/W202</f>
        <v>0.75714285714285712</v>
      </c>
      <c r="X295" s="353" t="e">
        <f t="shared" si="47"/>
        <v>#DIV/0!</v>
      </c>
    </row>
    <row r="296" spans="2:24" x14ac:dyDescent="0.3">
      <c r="B296" s="437"/>
      <c r="C296" s="291" t="s">
        <v>8</v>
      </c>
      <c r="D296" s="292"/>
      <c r="E296" s="292"/>
      <c r="F296" s="292"/>
      <c r="G296" s="292"/>
      <c r="H296" s="293"/>
      <c r="I296" s="105"/>
      <c r="J296" s="106"/>
      <c r="K296" s="168"/>
      <c r="L296" s="168"/>
      <c r="M296" s="168"/>
      <c r="N296" s="168"/>
      <c r="O296" s="168"/>
      <c r="P296" s="168"/>
      <c r="Q296" s="168"/>
      <c r="R296" s="168"/>
      <c r="S296" s="169">
        <f t="shared" ref="S296:T296" si="48">S298/S297</f>
        <v>0</v>
      </c>
      <c r="T296" s="169">
        <f t="shared" si="48"/>
        <v>0</v>
      </c>
      <c r="U296" s="336" t="s">
        <v>62</v>
      </c>
      <c r="V296" s="337"/>
      <c r="W296" s="338">
        <f>W298/W297</f>
        <v>0</v>
      </c>
      <c r="X296" s="339"/>
    </row>
    <row r="297" spans="2:24" x14ac:dyDescent="0.3">
      <c r="B297" s="437"/>
      <c r="C297" s="358" t="s">
        <v>20</v>
      </c>
      <c r="D297" s="359"/>
      <c r="E297" s="359"/>
      <c r="F297" s="359"/>
      <c r="G297" s="359"/>
      <c r="H297" s="360"/>
      <c r="I297" s="170"/>
      <c r="J297" s="171"/>
      <c r="K297" s="89"/>
      <c r="L297" s="89"/>
      <c r="M297" s="89"/>
      <c r="N297" s="89"/>
      <c r="O297" s="89"/>
      <c r="P297" s="89"/>
      <c r="Q297" s="89"/>
      <c r="R297" s="89"/>
      <c r="S297" s="90">
        <f t="shared" ref="S297:T297" si="49">S202</f>
        <v>40</v>
      </c>
      <c r="T297" s="90">
        <f t="shared" si="49"/>
        <v>100</v>
      </c>
      <c r="U297" s="361" t="s">
        <v>62</v>
      </c>
      <c r="V297" s="362"/>
      <c r="W297" s="361">
        <f>SUM(I297:T297)</f>
        <v>140</v>
      </c>
      <c r="X297" s="362"/>
    </row>
    <row r="298" spans="2:24" ht="15" thickBot="1" x14ac:dyDescent="0.35">
      <c r="B298" s="437"/>
      <c r="C298" s="358" t="s">
        <v>104</v>
      </c>
      <c r="D298" s="359"/>
      <c r="E298" s="359"/>
      <c r="F298" s="359"/>
      <c r="G298" s="359"/>
      <c r="H298" s="360"/>
      <c r="I298" s="172"/>
      <c r="J298" s="50"/>
      <c r="K298" s="51"/>
      <c r="L298" s="51"/>
      <c r="M298" s="51"/>
      <c r="N298" s="51"/>
      <c r="O298" s="51"/>
      <c r="P298" s="51"/>
      <c r="Q298" s="51"/>
      <c r="R298" s="51"/>
      <c r="S298" s="52"/>
      <c r="T298" s="52"/>
      <c r="U298" s="366" t="s">
        <v>62</v>
      </c>
      <c r="V298" s="367"/>
      <c r="W298" s="311">
        <f>SUM(I298:T298)</f>
        <v>0</v>
      </c>
      <c r="X298" s="312"/>
    </row>
    <row r="299" spans="2:24" ht="15" thickBot="1" x14ac:dyDescent="0.35">
      <c r="B299" s="288" t="s">
        <v>9</v>
      </c>
      <c r="C299" s="297" t="s">
        <v>108</v>
      </c>
      <c r="D299" s="298"/>
      <c r="E299" s="298"/>
      <c r="F299" s="298"/>
      <c r="G299" s="298"/>
      <c r="H299" s="299"/>
      <c r="I299" s="173"/>
      <c r="J299" s="174"/>
      <c r="K299" s="175"/>
      <c r="L299" s="175"/>
      <c r="M299" s="175"/>
      <c r="N299" s="175"/>
      <c r="O299" s="175"/>
      <c r="P299" s="175"/>
      <c r="Q299" s="175"/>
      <c r="R299" s="175"/>
      <c r="S299" s="176">
        <f t="shared" ref="S299:V299" si="50">S302/S301</f>
        <v>0.32432432432432434</v>
      </c>
      <c r="T299" s="176">
        <f t="shared" si="50"/>
        <v>0.51578947368421058</v>
      </c>
      <c r="U299" s="484">
        <f t="shared" si="50"/>
        <v>0.4621212121212121</v>
      </c>
      <c r="V299" s="485" t="e">
        <f t="shared" si="50"/>
        <v>#DIV/0!</v>
      </c>
      <c r="W299" s="370" t="s">
        <v>62</v>
      </c>
      <c r="X299" s="371"/>
    </row>
    <row r="300" spans="2:24" x14ac:dyDescent="0.3">
      <c r="B300" s="289"/>
      <c r="C300" s="297" t="s">
        <v>43</v>
      </c>
      <c r="D300" s="298"/>
      <c r="E300" s="298"/>
      <c r="F300" s="298"/>
      <c r="G300" s="298"/>
      <c r="H300" s="299"/>
      <c r="I300" s="177"/>
      <c r="J300" s="178"/>
      <c r="K300" s="179"/>
      <c r="L300" s="179"/>
      <c r="M300" s="179"/>
      <c r="N300" s="179"/>
      <c r="O300" s="179"/>
      <c r="P300" s="179"/>
      <c r="Q300" s="179"/>
      <c r="R300" s="179"/>
      <c r="S300" s="180">
        <f t="shared" ref="S300:V300" si="51">S303/S301</f>
        <v>0.24324324324324326</v>
      </c>
      <c r="T300" s="180">
        <f t="shared" si="51"/>
        <v>0.28421052631578947</v>
      </c>
      <c r="U300" s="484">
        <f t="shared" si="51"/>
        <v>0.27272727272727271</v>
      </c>
      <c r="V300" s="485" t="e">
        <f t="shared" si="51"/>
        <v>#DIV/0!</v>
      </c>
      <c r="W300" s="370" t="s">
        <v>62</v>
      </c>
      <c r="X300" s="371"/>
    </row>
    <row r="301" spans="2:24" x14ac:dyDescent="0.3">
      <c r="B301" s="289"/>
      <c r="C301" s="270" t="s">
        <v>65</v>
      </c>
      <c r="D301" s="271"/>
      <c r="E301" s="271"/>
      <c r="F301" s="271"/>
      <c r="G301" s="271"/>
      <c r="H301" s="272"/>
      <c r="I301" s="172"/>
      <c r="J301" s="50"/>
      <c r="K301" s="51"/>
      <c r="L301" s="51"/>
      <c r="M301" s="51"/>
      <c r="N301" s="51"/>
      <c r="O301" s="51"/>
      <c r="P301" s="51"/>
      <c r="Q301" s="51"/>
      <c r="R301" s="51"/>
      <c r="S301" s="52">
        <v>37</v>
      </c>
      <c r="T301" s="52">
        <v>95</v>
      </c>
      <c r="U301" s="361">
        <f>AVERAGE(I301:T301)</f>
        <v>66</v>
      </c>
      <c r="V301" s="362"/>
      <c r="W301" s="481" t="s">
        <v>62</v>
      </c>
      <c r="X301" s="482"/>
    </row>
    <row r="302" spans="2:24" x14ac:dyDescent="0.3">
      <c r="B302" s="289"/>
      <c r="C302" s="300" t="s">
        <v>27</v>
      </c>
      <c r="D302" s="301"/>
      <c r="E302" s="301"/>
      <c r="F302" s="301"/>
      <c r="G302" s="301"/>
      <c r="H302" s="302"/>
      <c r="I302" s="142"/>
      <c r="J302" s="50"/>
      <c r="K302" s="51"/>
      <c r="L302" s="51"/>
      <c r="M302" s="51"/>
      <c r="N302" s="51"/>
      <c r="O302" s="51"/>
      <c r="P302" s="51"/>
      <c r="Q302" s="51"/>
      <c r="R302" s="51"/>
      <c r="S302" s="52">
        <v>12</v>
      </c>
      <c r="T302" s="52">
        <v>49</v>
      </c>
      <c r="U302" s="361">
        <f>AVERAGE(I302:T302)</f>
        <v>30.5</v>
      </c>
      <c r="V302" s="362"/>
      <c r="W302" s="361" t="s">
        <v>62</v>
      </c>
      <c r="X302" s="362"/>
    </row>
    <row r="303" spans="2:24" x14ac:dyDescent="0.3">
      <c r="B303" s="289"/>
      <c r="C303" s="273" t="s">
        <v>28</v>
      </c>
      <c r="D303" s="274"/>
      <c r="E303" s="274"/>
      <c r="F303" s="274"/>
      <c r="G303" s="274"/>
      <c r="H303" s="275"/>
      <c r="I303" s="181"/>
      <c r="J303" s="182"/>
      <c r="K303" s="183"/>
      <c r="L303" s="183"/>
      <c r="M303" s="183"/>
      <c r="N303" s="183"/>
      <c r="O303" s="183"/>
      <c r="P303" s="183"/>
      <c r="Q303" s="183"/>
      <c r="R303" s="183"/>
      <c r="S303" s="184">
        <v>9</v>
      </c>
      <c r="T303" s="184">
        <v>27</v>
      </c>
      <c r="U303" s="372">
        <f>AVERAGE(I303:T303)</f>
        <v>18</v>
      </c>
      <c r="V303" s="373"/>
      <c r="W303" s="372" t="s">
        <v>62</v>
      </c>
      <c r="X303" s="373"/>
    </row>
    <row r="304" spans="2:24" x14ac:dyDescent="0.3">
      <c r="B304" s="289"/>
      <c r="C304" s="276" t="s">
        <v>10</v>
      </c>
      <c r="D304" s="277"/>
      <c r="E304" s="277"/>
      <c r="F304" s="277"/>
      <c r="G304" s="277"/>
      <c r="H304" s="278"/>
      <c r="I304" s="185"/>
      <c r="J304" s="186"/>
      <c r="K304" s="187"/>
      <c r="L304" s="187"/>
      <c r="M304" s="187"/>
      <c r="N304" s="187"/>
      <c r="O304" s="187"/>
      <c r="P304" s="187"/>
      <c r="Q304" s="187"/>
      <c r="R304" s="187"/>
      <c r="S304" s="188">
        <f t="shared" ref="S304:T304" si="52">S307/S306</f>
        <v>5.4054054054054057E-2</v>
      </c>
      <c r="T304" s="188">
        <f t="shared" si="52"/>
        <v>8.4210526315789472E-2</v>
      </c>
      <c r="U304" s="354">
        <f>U307/U306</f>
        <v>7.575757575757576E-2</v>
      </c>
      <c r="V304" s="355"/>
      <c r="W304" s="356" t="s">
        <v>62</v>
      </c>
      <c r="X304" s="357"/>
    </row>
    <row r="305" spans="2:24" x14ac:dyDescent="0.3">
      <c r="B305" s="289"/>
      <c r="C305" s="291" t="s">
        <v>11</v>
      </c>
      <c r="D305" s="292"/>
      <c r="E305" s="292"/>
      <c r="F305" s="292"/>
      <c r="G305" s="292"/>
      <c r="H305" s="293"/>
      <c r="I305" s="189"/>
      <c r="J305" s="190"/>
      <c r="K305" s="191"/>
      <c r="L305" s="191"/>
      <c r="M305" s="191"/>
      <c r="N305" s="191"/>
      <c r="O305" s="191"/>
      <c r="P305" s="191"/>
      <c r="Q305" s="191"/>
      <c r="R305" s="191"/>
      <c r="S305" s="192">
        <f t="shared" ref="S305:T305" si="53">S308/S306</f>
        <v>5.4054054054054057E-2</v>
      </c>
      <c r="T305" s="192">
        <f t="shared" si="53"/>
        <v>4.2105263157894736E-2</v>
      </c>
      <c r="U305" s="378">
        <f>U308/U306</f>
        <v>4.5454545454545456E-2</v>
      </c>
      <c r="V305" s="379"/>
      <c r="W305" s="380" t="s">
        <v>62</v>
      </c>
      <c r="X305" s="381"/>
    </row>
    <row r="306" spans="2:24" x14ac:dyDescent="0.3">
      <c r="B306" s="289"/>
      <c r="C306" s="270" t="s">
        <v>65</v>
      </c>
      <c r="D306" s="271"/>
      <c r="E306" s="271"/>
      <c r="F306" s="271"/>
      <c r="G306" s="271"/>
      <c r="H306" s="272"/>
      <c r="I306" s="172"/>
      <c r="J306" s="50"/>
      <c r="K306" s="51"/>
      <c r="L306" s="51"/>
      <c r="M306" s="51"/>
      <c r="N306" s="51"/>
      <c r="O306" s="51"/>
      <c r="P306" s="51"/>
      <c r="Q306" s="51"/>
      <c r="R306" s="51"/>
      <c r="S306" s="52">
        <v>37</v>
      </c>
      <c r="T306" s="52">
        <v>95</v>
      </c>
      <c r="U306" s="311">
        <f>AVERAGE(I306:T306)</f>
        <v>66</v>
      </c>
      <c r="V306" s="312"/>
      <c r="W306" s="311" t="s">
        <v>62</v>
      </c>
      <c r="X306" s="312"/>
    </row>
    <row r="307" spans="2:24" x14ac:dyDescent="0.3">
      <c r="B307" s="289"/>
      <c r="C307" s="270" t="s">
        <v>21</v>
      </c>
      <c r="D307" s="271"/>
      <c r="E307" s="271"/>
      <c r="F307" s="271"/>
      <c r="G307" s="271"/>
      <c r="H307" s="272"/>
      <c r="I307" s="172"/>
      <c r="J307" s="50"/>
      <c r="K307" s="51"/>
      <c r="L307" s="51"/>
      <c r="M307" s="51"/>
      <c r="N307" s="51"/>
      <c r="O307" s="51"/>
      <c r="P307" s="51"/>
      <c r="Q307" s="51"/>
      <c r="R307" s="51"/>
      <c r="S307" s="52">
        <v>2</v>
      </c>
      <c r="T307" s="52">
        <v>8</v>
      </c>
      <c r="U307" s="311">
        <f>AVERAGE(I307:T307)</f>
        <v>5</v>
      </c>
      <c r="V307" s="312"/>
      <c r="W307" s="311" t="s">
        <v>62</v>
      </c>
      <c r="X307" s="312"/>
    </row>
    <row r="308" spans="2:24" ht="15" thickBot="1" x14ac:dyDescent="0.35">
      <c r="B308" s="290"/>
      <c r="C308" s="2" t="s">
        <v>22</v>
      </c>
      <c r="D308" s="3"/>
      <c r="E308" s="3"/>
      <c r="F308" s="3"/>
      <c r="G308" s="3"/>
      <c r="H308" s="193"/>
      <c r="I308" s="194"/>
      <c r="J308" s="195"/>
      <c r="K308" s="196"/>
      <c r="L308" s="196"/>
      <c r="M308" s="196"/>
      <c r="N308" s="196"/>
      <c r="O308" s="196"/>
      <c r="P308" s="196"/>
      <c r="Q308" s="196"/>
      <c r="R308" s="196"/>
      <c r="S308" s="197">
        <v>2</v>
      </c>
      <c r="T308" s="197">
        <v>4</v>
      </c>
      <c r="U308" s="366">
        <f>AVERAGE(I308:T308)</f>
        <v>3</v>
      </c>
      <c r="V308" s="367"/>
      <c r="W308" s="366" t="s">
        <v>62</v>
      </c>
      <c r="X308" s="367"/>
    </row>
  </sheetData>
  <mergeCells count="684">
    <mergeCell ref="C307:H307"/>
    <mergeCell ref="U307:V307"/>
    <mergeCell ref="W307:X307"/>
    <mergeCell ref="U308:V308"/>
    <mergeCell ref="W308:X308"/>
    <mergeCell ref="B299:B308"/>
    <mergeCell ref="C305:H305"/>
    <mergeCell ref="U305:V305"/>
    <mergeCell ref="W305:X305"/>
    <mergeCell ref="C306:H306"/>
    <mergeCell ref="U306:V306"/>
    <mergeCell ref="W306:X306"/>
    <mergeCell ref="C303:H303"/>
    <mergeCell ref="U303:V303"/>
    <mergeCell ref="W303:X303"/>
    <mergeCell ref="C304:H304"/>
    <mergeCell ref="U304:V304"/>
    <mergeCell ref="W304:X304"/>
    <mergeCell ref="C301:H301"/>
    <mergeCell ref="U301:V301"/>
    <mergeCell ref="W301:X301"/>
    <mergeCell ref="C302:H302"/>
    <mergeCell ref="U302:V302"/>
    <mergeCell ref="W302:X302"/>
    <mergeCell ref="C298:H298"/>
    <mergeCell ref="U298:V298"/>
    <mergeCell ref="W298:X298"/>
    <mergeCell ref="C299:H299"/>
    <mergeCell ref="U299:V299"/>
    <mergeCell ref="W299:X299"/>
    <mergeCell ref="C300:H300"/>
    <mergeCell ref="U300:V300"/>
    <mergeCell ref="W300:X300"/>
    <mergeCell ref="C296:H296"/>
    <mergeCell ref="U296:V296"/>
    <mergeCell ref="W296:X296"/>
    <mergeCell ref="C297:H297"/>
    <mergeCell ref="U297:V297"/>
    <mergeCell ref="W297:X297"/>
    <mergeCell ref="C294:H294"/>
    <mergeCell ref="U294:V294"/>
    <mergeCell ref="W294:X294"/>
    <mergeCell ref="C295:H295"/>
    <mergeCell ref="U295:V295"/>
    <mergeCell ref="W295:X295"/>
    <mergeCell ref="C292:H292"/>
    <mergeCell ref="U292:V292"/>
    <mergeCell ref="W292:X292"/>
    <mergeCell ref="C293:H293"/>
    <mergeCell ref="U293:V293"/>
    <mergeCell ref="W293:X293"/>
    <mergeCell ref="C290:H290"/>
    <mergeCell ref="U290:V290"/>
    <mergeCell ref="W290:X290"/>
    <mergeCell ref="C291:H291"/>
    <mergeCell ref="U291:V291"/>
    <mergeCell ref="W291:X291"/>
    <mergeCell ref="C288:H288"/>
    <mergeCell ref="U288:V288"/>
    <mergeCell ref="W288:X288"/>
    <mergeCell ref="C289:H289"/>
    <mergeCell ref="U289:V289"/>
    <mergeCell ref="W289:X289"/>
    <mergeCell ref="C286:H286"/>
    <mergeCell ref="U286:V286"/>
    <mergeCell ref="W286:X286"/>
    <mergeCell ref="C287:H287"/>
    <mergeCell ref="U287:V287"/>
    <mergeCell ref="W287:X287"/>
    <mergeCell ref="C284:H284"/>
    <mergeCell ref="U284:V284"/>
    <mergeCell ref="W284:X284"/>
    <mergeCell ref="C285:H285"/>
    <mergeCell ref="U285:V285"/>
    <mergeCell ref="W285:X285"/>
    <mergeCell ref="C282:H282"/>
    <mergeCell ref="U282:V282"/>
    <mergeCell ref="W282:X282"/>
    <mergeCell ref="C283:H283"/>
    <mergeCell ref="U283:V283"/>
    <mergeCell ref="W283:X283"/>
    <mergeCell ref="C280:H280"/>
    <mergeCell ref="U280:V280"/>
    <mergeCell ref="W280:X280"/>
    <mergeCell ref="C281:H281"/>
    <mergeCell ref="U281:V281"/>
    <mergeCell ref="W281:X281"/>
    <mergeCell ref="C278:H278"/>
    <mergeCell ref="U278:V278"/>
    <mergeCell ref="W278:X278"/>
    <mergeCell ref="C279:H279"/>
    <mergeCell ref="U279:V279"/>
    <mergeCell ref="W279:X279"/>
    <mergeCell ref="C276:H276"/>
    <mergeCell ref="U276:V276"/>
    <mergeCell ref="W276:X276"/>
    <mergeCell ref="C277:H277"/>
    <mergeCell ref="U277:V277"/>
    <mergeCell ref="W277:X277"/>
    <mergeCell ref="C274:H274"/>
    <mergeCell ref="U274:V274"/>
    <mergeCell ref="W274:X274"/>
    <mergeCell ref="C275:H275"/>
    <mergeCell ref="U275:V275"/>
    <mergeCell ref="W275:X275"/>
    <mergeCell ref="C272:H272"/>
    <mergeCell ref="U272:V272"/>
    <mergeCell ref="W272:X272"/>
    <mergeCell ref="C273:H273"/>
    <mergeCell ref="U273:V273"/>
    <mergeCell ref="W273:X273"/>
    <mergeCell ref="C270:H270"/>
    <mergeCell ref="U270:V270"/>
    <mergeCell ref="W270:X270"/>
    <mergeCell ref="C271:H271"/>
    <mergeCell ref="U271:V271"/>
    <mergeCell ref="W271:X271"/>
    <mergeCell ref="C268:H268"/>
    <mergeCell ref="U268:V268"/>
    <mergeCell ref="W268:X268"/>
    <mergeCell ref="C269:H269"/>
    <mergeCell ref="U269:V269"/>
    <mergeCell ref="W269:X269"/>
    <mergeCell ref="C266:H266"/>
    <mergeCell ref="U266:V266"/>
    <mergeCell ref="W266:X266"/>
    <mergeCell ref="C267:H267"/>
    <mergeCell ref="U267:V267"/>
    <mergeCell ref="W267:X267"/>
    <mergeCell ref="C264:H264"/>
    <mergeCell ref="U264:V264"/>
    <mergeCell ref="W264:X264"/>
    <mergeCell ref="C265:H265"/>
    <mergeCell ref="U265:V265"/>
    <mergeCell ref="W265:X265"/>
    <mergeCell ref="C262:H262"/>
    <mergeCell ref="U262:V262"/>
    <mergeCell ref="W262:X262"/>
    <mergeCell ref="C263:H263"/>
    <mergeCell ref="U263:V263"/>
    <mergeCell ref="W263:X263"/>
    <mergeCell ref="C260:H260"/>
    <mergeCell ref="U260:V260"/>
    <mergeCell ref="W260:X260"/>
    <mergeCell ref="C261:H261"/>
    <mergeCell ref="U261:V261"/>
    <mergeCell ref="W261:X261"/>
    <mergeCell ref="C259:H259"/>
    <mergeCell ref="U259:V259"/>
    <mergeCell ref="W259:X259"/>
    <mergeCell ref="C258:H258"/>
    <mergeCell ref="U258:V258"/>
    <mergeCell ref="W258:X258"/>
    <mergeCell ref="C256:H256"/>
    <mergeCell ref="U256:V256"/>
    <mergeCell ref="W256:X256"/>
    <mergeCell ref="C257:H257"/>
    <mergeCell ref="U257:V257"/>
    <mergeCell ref="W257:X257"/>
    <mergeCell ref="C254:H254"/>
    <mergeCell ref="U254:V254"/>
    <mergeCell ref="W254:X254"/>
    <mergeCell ref="C255:H255"/>
    <mergeCell ref="U255:V255"/>
    <mergeCell ref="W255:X255"/>
    <mergeCell ref="C252:H252"/>
    <mergeCell ref="U252:V252"/>
    <mergeCell ref="W252:X252"/>
    <mergeCell ref="C253:H253"/>
    <mergeCell ref="U253:V253"/>
    <mergeCell ref="W253:X253"/>
    <mergeCell ref="C250:H250"/>
    <mergeCell ref="U250:V250"/>
    <mergeCell ref="W250:X250"/>
    <mergeCell ref="C251:H251"/>
    <mergeCell ref="U251:V251"/>
    <mergeCell ref="W251:X251"/>
    <mergeCell ref="C248:H248"/>
    <mergeCell ref="U248:V248"/>
    <mergeCell ref="W248:X248"/>
    <mergeCell ref="C249:H249"/>
    <mergeCell ref="U249:V249"/>
    <mergeCell ref="W249:X249"/>
    <mergeCell ref="C246:H246"/>
    <mergeCell ref="U246:V246"/>
    <mergeCell ref="W246:X246"/>
    <mergeCell ref="C247:H247"/>
    <mergeCell ref="U247:V247"/>
    <mergeCell ref="W247:X247"/>
    <mergeCell ref="C244:H244"/>
    <mergeCell ref="U244:V244"/>
    <mergeCell ref="W244:X244"/>
    <mergeCell ref="C245:H245"/>
    <mergeCell ref="U245:V245"/>
    <mergeCell ref="W245:X245"/>
    <mergeCell ref="C242:H242"/>
    <mergeCell ref="U242:V242"/>
    <mergeCell ref="W242:X242"/>
    <mergeCell ref="C243:H243"/>
    <mergeCell ref="U243:V243"/>
    <mergeCell ref="W243:X243"/>
    <mergeCell ref="C240:H240"/>
    <mergeCell ref="U240:V240"/>
    <mergeCell ref="W240:X240"/>
    <mergeCell ref="C241:H241"/>
    <mergeCell ref="U241:V241"/>
    <mergeCell ref="W241:X241"/>
    <mergeCell ref="C238:H238"/>
    <mergeCell ref="U238:V238"/>
    <mergeCell ref="W238:X238"/>
    <mergeCell ref="C239:H239"/>
    <mergeCell ref="U239:V239"/>
    <mergeCell ref="W239:X239"/>
    <mergeCell ref="C236:H236"/>
    <mergeCell ref="U236:V236"/>
    <mergeCell ref="W236:X236"/>
    <mergeCell ref="C237:H237"/>
    <mergeCell ref="U237:V237"/>
    <mergeCell ref="W237:X237"/>
    <mergeCell ref="C234:H234"/>
    <mergeCell ref="U234:V234"/>
    <mergeCell ref="W234:X234"/>
    <mergeCell ref="C235:H235"/>
    <mergeCell ref="U235:V235"/>
    <mergeCell ref="W235:X235"/>
    <mergeCell ref="C232:H232"/>
    <mergeCell ref="U232:V232"/>
    <mergeCell ref="W232:X232"/>
    <mergeCell ref="C233:H233"/>
    <mergeCell ref="U233:V233"/>
    <mergeCell ref="W233:X233"/>
    <mergeCell ref="C231:H231"/>
    <mergeCell ref="U231:V231"/>
    <mergeCell ref="W231:X231"/>
    <mergeCell ref="W222:X222"/>
    <mergeCell ref="C223:H223"/>
    <mergeCell ref="U223:V223"/>
    <mergeCell ref="W223:X223"/>
    <mergeCell ref="C228:H228"/>
    <mergeCell ref="U228:V228"/>
    <mergeCell ref="W228:X228"/>
    <mergeCell ref="C229:H229"/>
    <mergeCell ref="U229:V229"/>
    <mergeCell ref="W229:X229"/>
    <mergeCell ref="C226:H226"/>
    <mergeCell ref="U226:V226"/>
    <mergeCell ref="W226:X226"/>
    <mergeCell ref="C227:H227"/>
    <mergeCell ref="U227:V227"/>
    <mergeCell ref="W227:X227"/>
    <mergeCell ref="C220:H220"/>
    <mergeCell ref="U220:V220"/>
    <mergeCell ref="W220:X220"/>
    <mergeCell ref="C221:H221"/>
    <mergeCell ref="U221:V221"/>
    <mergeCell ref="W221:X221"/>
    <mergeCell ref="B218:B298"/>
    <mergeCell ref="C218:H218"/>
    <mergeCell ref="U218:V218"/>
    <mergeCell ref="W218:X218"/>
    <mergeCell ref="C219:H219"/>
    <mergeCell ref="U219:V219"/>
    <mergeCell ref="W219:X219"/>
    <mergeCell ref="C224:H224"/>
    <mergeCell ref="U224:V224"/>
    <mergeCell ref="W224:X224"/>
    <mergeCell ref="C225:H225"/>
    <mergeCell ref="U225:V225"/>
    <mergeCell ref="W225:X225"/>
    <mergeCell ref="C222:H222"/>
    <mergeCell ref="U222:V222"/>
    <mergeCell ref="C230:H230"/>
    <mergeCell ref="U230:V230"/>
    <mergeCell ref="W230:X230"/>
    <mergeCell ref="C216:H216"/>
    <mergeCell ref="U216:V216"/>
    <mergeCell ref="W216:X216"/>
    <mergeCell ref="C217:H217"/>
    <mergeCell ref="U217:V217"/>
    <mergeCell ref="W217:X217"/>
    <mergeCell ref="C214:H214"/>
    <mergeCell ref="U214:V214"/>
    <mergeCell ref="W214:X214"/>
    <mergeCell ref="C215:H215"/>
    <mergeCell ref="U215:V215"/>
    <mergeCell ref="W215:X215"/>
    <mergeCell ref="C212:H212"/>
    <mergeCell ref="U212:V212"/>
    <mergeCell ref="W212:X212"/>
    <mergeCell ref="C213:H213"/>
    <mergeCell ref="U213:V213"/>
    <mergeCell ref="W213:X213"/>
    <mergeCell ref="C210:H210"/>
    <mergeCell ref="U210:V210"/>
    <mergeCell ref="W210:X210"/>
    <mergeCell ref="C211:H211"/>
    <mergeCell ref="U211:V211"/>
    <mergeCell ref="W211:X211"/>
    <mergeCell ref="W202:X202"/>
    <mergeCell ref="C203:H203"/>
    <mergeCell ref="U203:V203"/>
    <mergeCell ref="W203:X203"/>
    <mergeCell ref="C208:H208"/>
    <mergeCell ref="U208:V208"/>
    <mergeCell ref="W208:X208"/>
    <mergeCell ref="C209:H209"/>
    <mergeCell ref="U209:V209"/>
    <mergeCell ref="W209:X209"/>
    <mergeCell ref="C206:H206"/>
    <mergeCell ref="U206:V206"/>
    <mergeCell ref="W206:X206"/>
    <mergeCell ref="C207:H207"/>
    <mergeCell ref="U207:V207"/>
    <mergeCell ref="W207:X207"/>
    <mergeCell ref="C200:H200"/>
    <mergeCell ref="U200:V200"/>
    <mergeCell ref="W200:X200"/>
    <mergeCell ref="C201:H201"/>
    <mergeCell ref="U201:V201"/>
    <mergeCell ref="W201:X201"/>
    <mergeCell ref="B197:B217"/>
    <mergeCell ref="C197:H197"/>
    <mergeCell ref="U197:V197"/>
    <mergeCell ref="W197:X197"/>
    <mergeCell ref="C198:H198"/>
    <mergeCell ref="U198:V198"/>
    <mergeCell ref="W198:X198"/>
    <mergeCell ref="C199:H199"/>
    <mergeCell ref="U199:V199"/>
    <mergeCell ref="W199:X199"/>
    <mergeCell ref="C204:H204"/>
    <mergeCell ref="U204:V204"/>
    <mergeCell ref="W204:X204"/>
    <mergeCell ref="C205:H205"/>
    <mergeCell ref="U205:V205"/>
    <mergeCell ref="W205:X205"/>
    <mergeCell ref="C202:H202"/>
    <mergeCell ref="U202:V202"/>
    <mergeCell ref="U191:V191"/>
    <mergeCell ref="W191:X191"/>
    <mergeCell ref="B195:H195"/>
    <mergeCell ref="U195:V195"/>
    <mergeCell ref="W195:X195"/>
    <mergeCell ref="B196:H196"/>
    <mergeCell ref="C189:H189"/>
    <mergeCell ref="U189:V189"/>
    <mergeCell ref="W189:X189"/>
    <mergeCell ref="C190:H190"/>
    <mergeCell ref="U190:V190"/>
    <mergeCell ref="W190:X190"/>
    <mergeCell ref="B182:B191"/>
    <mergeCell ref="C182:H182"/>
    <mergeCell ref="U182:V182"/>
    <mergeCell ref="W182:X182"/>
    <mergeCell ref="C183:H183"/>
    <mergeCell ref="U183:V183"/>
    <mergeCell ref="W183:X183"/>
    <mergeCell ref="C184:H184"/>
    <mergeCell ref="U184:V184"/>
    <mergeCell ref="W184:X184"/>
    <mergeCell ref="C187:H187"/>
    <mergeCell ref="U187:V187"/>
    <mergeCell ref="W187:X187"/>
    <mergeCell ref="C188:H188"/>
    <mergeCell ref="U188:V188"/>
    <mergeCell ref="W188:X188"/>
    <mergeCell ref="C185:H185"/>
    <mergeCell ref="U185:V185"/>
    <mergeCell ref="W185:X185"/>
    <mergeCell ref="C186:H186"/>
    <mergeCell ref="U186:V186"/>
    <mergeCell ref="W186:X186"/>
    <mergeCell ref="C180:H180"/>
    <mergeCell ref="U180:V180"/>
    <mergeCell ref="W180:X180"/>
    <mergeCell ref="C181:H181"/>
    <mergeCell ref="U181:V181"/>
    <mergeCell ref="W181:X181"/>
    <mergeCell ref="C178:H178"/>
    <mergeCell ref="U178:V178"/>
    <mergeCell ref="W178:X178"/>
    <mergeCell ref="C179:H179"/>
    <mergeCell ref="U179:V179"/>
    <mergeCell ref="W179:X179"/>
    <mergeCell ref="C176:H176"/>
    <mergeCell ref="U176:V176"/>
    <mergeCell ref="W176:X176"/>
    <mergeCell ref="C177:H177"/>
    <mergeCell ref="U177:V177"/>
    <mergeCell ref="W177:X177"/>
    <mergeCell ref="C174:H174"/>
    <mergeCell ref="U174:V174"/>
    <mergeCell ref="W174:X174"/>
    <mergeCell ref="C175:H175"/>
    <mergeCell ref="U175:V175"/>
    <mergeCell ref="W175:X175"/>
    <mergeCell ref="C172:H172"/>
    <mergeCell ref="U172:V172"/>
    <mergeCell ref="W172:X172"/>
    <mergeCell ref="C173:H173"/>
    <mergeCell ref="U173:V173"/>
    <mergeCell ref="W173:X173"/>
    <mergeCell ref="C170:H170"/>
    <mergeCell ref="U170:V170"/>
    <mergeCell ref="W170:X170"/>
    <mergeCell ref="C171:H171"/>
    <mergeCell ref="U171:V171"/>
    <mergeCell ref="W171:X171"/>
    <mergeCell ref="C168:H168"/>
    <mergeCell ref="U168:V168"/>
    <mergeCell ref="W168:X168"/>
    <mergeCell ref="C169:H169"/>
    <mergeCell ref="U169:V169"/>
    <mergeCell ref="W169:X169"/>
    <mergeCell ref="C166:H166"/>
    <mergeCell ref="U166:V166"/>
    <mergeCell ref="W166:X166"/>
    <mergeCell ref="C167:H167"/>
    <mergeCell ref="U167:V167"/>
    <mergeCell ref="W167:X167"/>
    <mergeCell ref="C164:H164"/>
    <mergeCell ref="U164:V164"/>
    <mergeCell ref="W164:X164"/>
    <mergeCell ref="C165:H165"/>
    <mergeCell ref="U165:V165"/>
    <mergeCell ref="W165:X165"/>
    <mergeCell ref="C162:H162"/>
    <mergeCell ref="U162:V162"/>
    <mergeCell ref="W162:X162"/>
    <mergeCell ref="C163:H163"/>
    <mergeCell ref="U163:V163"/>
    <mergeCell ref="W163:X163"/>
    <mergeCell ref="C160:H160"/>
    <mergeCell ref="U160:V160"/>
    <mergeCell ref="W160:X160"/>
    <mergeCell ref="C161:H161"/>
    <mergeCell ref="U161:V161"/>
    <mergeCell ref="W161:X161"/>
    <mergeCell ref="C158:H158"/>
    <mergeCell ref="U158:V158"/>
    <mergeCell ref="W158:X158"/>
    <mergeCell ref="C159:H159"/>
    <mergeCell ref="U159:V159"/>
    <mergeCell ref="W159:X159"/>
    <mergeCell ref="C156:H156"/>
    <mergeCell ref="U156:V156"/>
    <mergeCell ref="W156:X156"/>
    <mergeCell ref="C157:H157"/>
    <mergeCell ref="U157:V157"/>
    <mergeCell ref="W157:X157"/>
    <mergeCell ref="C154:H154"/>
    <mergeCell ref="U154:V154"/>
    <mergeCell ref="W154:X154"/>
    <mergeCell ref="C155:H155"/>
    <mergeCell ref="U155:V155"/>
    <mergeCell ref="W155:X155"/>
    <mergeCell ref="C152:H152"/>
    <mergeCell ref="U152:V152"/>
    <mergeCell ref="W152:X152"/>
    <mergeCell ref="C153:H153"/>
    <mergeCell ref="U153:V153"/>
    <mergeCell ref="W153:X153"/>
    <mergeCell ref="C150:H150"/>
    <mergeCell ref="U150:V150"/>
    <mergeCell ref="W150:X150"/>
    <mergeCell ref="C151:H151"/>
    <mergeCell ref="U151:V151"/>
    <mergeCell ref="W151:X151"/>
    <mergeCell ref="C148:H148"/>
    <mergeCell ref="U148:V148"/>
    <mergeCell ref="W148:X148"/>
    <mergeCell ref="C149:H149"/>
    <mergeCell ref="U149:V149"/>
    <mergeCell ref="W149:X149"/>
    <mergeCell ref="C146:H146"/>
    <mergeCell ref="U146:V146"/>
    <mergeCell ref="W146:X146"/>
    <mergeCell ref="C147:H147"/>
    <mergeCell ref="U147:V147"/>
    <mergeCell ref="W147:X147"/>
    <mergeCell ref="C144:H144"/>
    <mergeCell ref="U144:V144"/>
    <mergeCell ref="W144:X144"/>
    <mergeCell ref="C145:H145"/>
    <mergeCell ref="U145:V145"/>
    <mergeCell ref="W145:X145"/>
    <mergeCell ref="C142:H142"/>
    <mergeCell ref="U142:V142"/>
    <mergeCell ref="W142:X142"/>
    <mergeCell ref="C143:H143"/>
    <mergeCell ref="U143:V143"/>
    <mergeCell ref="W143:X143"/>
    <mergeCell ref="C140:H140"/>
    <mergeCell ref="U140:V140"/>
    <mergeCell ref="W140:X140"/>
    <mergeCell ref="C141:H141"/>
    <mergeCell ref="U141:V141"/>
    <mergeCell ref="W141:X141"/>
    <mergeCell ref="C138:H138"/>
    <mergeCell ref="U138:V138"/>
    <mergeCell ref="W138:X138"/>
    <mergeCell ref="C139:H139"/>
    <mergeCell ref="U139:V139"/>
    <mergeCell ref="W139:X139"/>
    <mergeCell ref="C136:H136"/>
    <mergeCell ref="U136:V136"/>
    <mergeCell ref="W136:X136"/>
    <mergeCell ref="C137:H137"/>
    <mergeCell ref="U137:V137"/>
    <mergeCell ref="W137:X137"/>
    <mergeCell ref="C134:H134"/>
    <mergeCell ref="U134:V134"/>
    <mergeCell ref="W134:X134"/>
    <mergeCell ref="C135:H135"/>
    <mergeCell ref="U135:V135"/>
    <mergeCell ref="W135:X135"/>
    <mergeCell ref="C132:H132"/>
    <mergeCell ref="U132:V132"/>
    <mergeCell ref="W132:X132"/>
    <mergeCell ref="C133:H133"/>
    <mergeCell ref="U133:V133"/>
    <mergeCell ref="W133:X133"/>
    <mergeCell ref="C130:H130"/>
    <mergeCell ref="U130:V130"/>
    <mergeCell ref="W130:X130"/>
    <mergeCell ref="C131:H131"/>
    <mergeCell ref="U131:V131"/>
    <mergeCell ref="W131:X131"/>
    <mergeCell ref="C128:H128"/>
    <mergeCell ref="U128:V128"/>
    <mergeCell ref="W128:X128"/>
    <mergeCell ref="C129:H129"/>
    <mergeCell ref="U129:V129"/>
    <mergeCell ref="W129:X129"/>
    <mergeCell ref="C126:H126"/>
    <mergeCell ref="U126:V126"/>
    <mergeCell ref="W126:X126"/>
    <mergeCell ref="C127:H127"/>
    <mergeCell ref="U127:V127"/>
    <mergeCell ref="W127:X127"/>
    <mergeCell ref="C124:H124"/>
    <mergeCell ref="U124:V124"/>
    <mergeCell ref="W124:X124"/>
    <mergeCell ref="C125:H125"/>
    <mergeCell ref="U125:V125"/>
    <mergeCell ref="W125:X125"/>
    <mergeCell ref="C122:H122"/>
    <mergeCell ref="U122:V122"/>
    <mergeCell ref="W122:X122"/>
    <mergeCell ref="C123:H123"/>
    <mergeCell ref="U123:V123"/>
    <mergeCell ref="W123:X123"/>
    <mergeCell ref="C120:H120"/>
    <mergeCell ref="U120:V120"/>
    <mergeCell ref="W120:X120"/>
    <mergeCell ref="C121:H121"/>
    <mergeCell ref="U121:V121"/>
    <mergeCell ref="W121:X121"/>
    <mergeCell ref="C118:H118"/>
    <mergeCell ref="U118:V118"/>
    <mergeCell ref="W118:X118"/>
    <mergeCell ref="C119:H119"/>
    <mergeCell ref="U119:V119"/>
    <mergeCell ref="W119:X119"/>
    <mergeCell ref="C116:H116"/>
    <mergeCell ref="U116:V116"/>
    <mergeCell ref="W116:X116"/>
    <mergeCell ref="C117:H117"/>
    <mergeCell ref="U117:V117"/>
    <mergeCell ref="W117:X117"/>
    <mergeCell ref="C114:H114"/>
    <mergeCell ref="U114:V114"/>
    <mergeCell ref="W114:X114"/>
    <mergeCell ref="C115:H115"/>
    <mergeCell ref="U115:V115"/>
    <mergeCell ref="W115:X115"/>
    <mergeCell ref="C113:H113"/>
    <mergeCell ref="U113:V113"/>
    <mergeCell ref="W113:X113"/>
    <mergeCell ref="C110:H110"/>
    <mergeCell ref="U110:V110"/>
    <mergeCell ref="W110:X110"/>
    <mergeCell ref="C111:H111"/>
    <mergeCell ref="U111:V111"/>
    <mergeCell ref="W111:X111"/>
    <mergeCell ref="W109:X109"/>
    <mergeCell ref="C106:H106"/>
    <mergeCell ref="U106:V106"/>
    <mergeCell ref="W106:X106"/>
    <mergeCell ref="C107:H107"/>
    <mergeCell ref="U107:V107"/>
    <mergeCell ref="W107:X107"/>
    <mergeCell ref="C112:H112"/>
    <mergeCell ref="U112:V112"/>
    <mergeCell ref="W112:X112"/>
    <mergeCell ref="C100:H100"/>
    <mergeCell ref="U100:V100"/>
    <mergeCell ref="W100:X100"/>
    <mergeCell ref="B101:B181"/>
    <mergeCell ref="C101:H101"/>
    <mergeCell ref="U101:V101"/>
    <mergeCell ref="W101:X101"/>
    <mergeCell ref="C104:H104"/>
    <mergeCell ref="U104:V104"/>
    <mergeCell ref="W104:X104"/>
    <mergeCell ref="C105:H105"/>
    <mergeCell ref="U105:V105"/>
    <mergeCell ref="W105:X105"/>
    <mergeCell ref="C102:H102"/>
    <mergeCell ref="U102:V102"/>
    <mergeCell ref="W102:X102"/>
    <mergeCell ref="C103:H103"/>
    <mergeCell ref="U103:V103"/>
    <mergeCell ref="W103:X103"/>
    <mergeCell ref="C108:H108"/>
    <mergeCell ref="U108:V108"/>
    <mergeCell ref="W108:X108"/>
    <mergeCell ref="C109:H109"/>
    <mergeCell ref="U109:V109"/>
    <mergeCell ref="C98:H98"/>
    <mergeCell ref="U98:V98"/>
    <mergeCell ref="W98:X98"/>
    <mergeCell ref="C99:H99"/>
    <mergeCell ref="U99:V99"/>
    <mergeCell ref="W99:X99"/>
    <mergeCell ref="C96:H96"/>
    <mergeCell ref="U96:V96"/>
    <mergeCell ref="W96:X96"/>
    <mergeCell ref="C97:H97"/>
    <mergeCell ref="U97:V97"/>
    <mergeCell ref="W97:X97"/>
    <mergeCell ref="C94:H94"/>
    <mergeCell ref="U94:V94"/>
    <mergeCell ref="W94:X94"/>
    <mergeCell ref="C95:H95"/>
    <mergeCell ref="U95:V95"/>
    <mergeCell ref="W95:X95"/>
    <mergeCell ref="C92:H92"/>
    <mergeCell ref="U92:V92"/>
    <mergeCell ref="W92:X92"/>
    <mergeCell ref="C93:H93"/>
    <mergeCell ref="U93:V93"/>
    <mergeCell ref="W93:X93"/>
    <mergeCell ref="U84:V84"/>
    <mergeCell ref="W84:X84"/>
    <mergeCell ref="C85:H85"/>
    <mergeCell ref="U85:V85"/>
    <mergeCell ref="W85:X85"/>
    <mergeCell ref="C90:H90"/>
    <mergeCell ref="U90:V90"/>
    <mergeCell ref="W90:X90"/>
    <mergeCell ref="C91:H91"/>
    <mergeCell ref="U91:V91"/>
    <mergeCell ref="W91:X91"/>
    <mergeCell ref="C88:H88"/>
    <mergeCell ref="U88:V88"/>
    <mergeCell ref="W88:X88"/>
    <mergeCell ref="C89:H89"/>
    <mergeCell ref="U89:V89"/>
    <mergeCell ref="W89:X89"/>
    <mergeCell ref="W81:X81"/>
    <mergeCell ref="C82:H82"/>
    <mergeCell ref="U82:V82"/>
    <mergeCell ref="W82:X82"/>
    <mergeCell ref="C83:H83"/>
    <mergeCell ref="U83:V83"/>
    <mergeCell ref="W83:X83"/>
    <mergeCell ref="B78:H78"/>
    <mergeCell ref="U78:V78"/>
    <mergeCell ref="W78:X78"/>
    <mergeCell ref="B79:H79"/>
    <mergeCell ref="B80:B100"/>
    <mergeCell ref="C80:H80"/>
    <mergeCell ref="U80:V80"/>
    <mergeCell ref="W80:X80"/>
    <mergeCell ref="C81:H81"/>
    <mergeCell ref="U81:V81"/>
    <mergeCell ref="C86:H86"/>
    <mergeCell ref="U86:V86"/>
    <mergeCell ref="W86:X86"/>
    <mergeCell ref="C87:H87"/>
    <mergeCell ref="U87:V87"/>
    <mergeCell ref="W87:X87"/>
    <mergeCell ref="C84:H84"/>
  </mergeCells>
  <phoneticPr fontId="2" type="noConversion"/>
  <conditionalFormatting sqref="H20:H21 J20:J21">
    <cfRule type="cellIs" dxfId="75" priority="3" operator="lessThan">
      <formula>0</formula>
    </cfRule>
    <cfRule type="cellIs" dxfId="74" priority="4" operator="greaterThan">
      <formula>0</formula>
    </cfRule>
    <cfRule type="cellIs" dxfId="73" priority="5" operator="greaterThan">
      <formula>0</formula>
    </cfRule>
    <cfRule type="cellIs" dxfId="72" priority="6" operator="lessThan">
      <formula>0</formula>
    </cfRule>
  </conditionalFormatting>
  <conditionalFormatting sqref="R11:R21">
    <cfRule type="cellIs" dxfId="71" priority="7" operator="greaterThan">
      <formula>0</formula>
    </cfRule>
    <cfRule type="cellIs" dxfId="70" priority="8" operator="lessThan">
      <formula>0</formula>
    </cfRule>
  </conditionalFormatting>
  <pageMargins left="0.7" right="0.7" top="0.75" bottom="0.75" header="0.3" footer="0.3"/>
  <pageSetup paperSize="9" orientation="portrait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3EF2A9-E757-4255-AEB6-415DCA9DCC88}">
  <dimension ref="B1:X307"/>
  <sheetViews>
    <sheetView showGridLines="0" zoomScale="85" zoomScaleNormal="85" workbookViewId="0">
      <selection activeCell="L20" sqref="L20"/>
    </sheetView>
  </sheetViews>
  <sheetFormatPr defaultColWidth="8.75" defaultRowHeight="14.25" x14ac:dyDescent="0.3"/>
  <cols>
    <col min="1" max="1" width="3.375" style="1" customWidth="1"/>
    <col min="2" max="2" width="13.75" style="1" customWidth="1"/>
    <col min="3" max="5" width="8.75" style="1"/>
    <col min="6" max="6" width="10.125" style="1" bestFit="1" customWidth="1"/>
    <col min="7" max="8" width="8.75" style="1"/>
    <col min="9" max="20" width="13.625" style="1" customWidth="1"/>
    <col min="21" max="16384" width="8.75" style="1"/>
  </cols>
  <sheetData>
    <row r="1" spans="2:21" ht="15.75" customHeight="1" x14ac:dyDescent="0.3"/>
    <row r="2" spans="2:21" ht="20.25" x14ac:dyDescent="0.3">
      <c r="B2" s="7" t="s">
        <v>302</v>
      </c>
      <c r="C2" s="7"/>
      <c r="D2" s="7"/>
      <c r="E2" s="7"/>
      <c r="F2" s="7"/>
    </row>
    <row r="3" spans="2:21" x14ac:dyDescent="0.3">
      <c r="B3" s="8" t="s">
        <v>294</v>
      </c>
    </row>
    <row r="4" spans="2:21" x14ac:dyDescent="0.3">
      <c r="B4" s="9" t="s">
        <v>323</v>
      </c>
    </row>
    <row r="5" spans="2:21" x14ac:dyDescent="0.3">
      <c r="B5" s="9" t="s">
        <v>324</v>
      </c>
    </row>
    <row r="6" spans="2:21" x14ac:dyDescent="0.3">
      <c r="B6" s="9" t="s">
        <v>38</v>
      </c>
    </row>
    <row r="7" spans="2:21" x14ac:dyDescent="0.3">
      <c r="B7" s="9" t="s">
        <v>39</v>
      </c>
    </row>
    <row r="8" spans="2:21" ht="8.1" customHeight="1" x14ac:dyDescent="0.3">
      <c r="H8" s="10"/>
      <c r="J8" s="8"/>
      <c r="K8" s="11"/>
      <c r="L8" s="12"/>
      <c r="P8" s="8"/>
      <c r="Q8" s="8"/>
      <c r="R8" s="8"/>
      <c r="S8" s="8"/>
      <c r="T8" s="8"/>
      <c r="U8" s="8"/>
    </row>
    <row r="9" spans="2:21" ht="18" customHeight="1" x14ac:dyDescent="0.3">
      <c r="U9" s="8"/>
    </row>
    <row r="10" spans="2:21" x14ac:dyDescent="0.3">
      <c r="U10" s="8"/>
    </row>
    <row r="11" spans="2:21" x14ac:dyDescent="0.3">
      <c r="U11" s="8"/>
    </row>
    <row r="12" spans="2:21" x14ac:dyDescent="0.3">
      <c r="U12" s="8"/>
    </row>
    <row r="13" spans="2:21" ht="17.45" customHeight="1" x14ac:dyDescent="0.3">
      <c r="U13" s="8"/>
    </row>
    <row r="14" spans="2:21" ht="17.45" customHeight="1" x14ac:dyDescent="0.3">
      <c r="U14" s="8"/>
    </row>
    <row r="15" spans="2:21" ht="18" customHeight="1" x14ac:dyDescent="0.3">
      <c r="U15" s="8"/>
    </row>
    <row r="16" spans="2:21" x14ac:dyDescent="0.3">
      <c r="U16" s="8"/>
    </row>
    <row r="17" spans="2:21" ht="17.45" customHeight="1" x14ac:dyDescent="0.3">
      <c r="I17" s="1" t="s">
        <v>348</v>
      </c>
      <c r="U17" s="8"/>
    </row>
    <row r="18" spans="2:21" ht="17.45" customHeight="1" x14ac:dyDescent="0.3">
      <c r="U18" s="8"/>
    </row>
    <row r="19" spans="2:21" ht="18" customHeight="1" x14ac:dyDescent="0.3">
      <c r="U19" s="8"/>
    </row>
    <row r="21" spans="2:21" x14ac:dyDescent="0.3">
      <c r="B21" s="43" t="s">
        <v>162</v>
      </c>
    </row>
    <row r="22" spans="2:21" x14ac:dyDescent="0.3">
      <c r="B22" s="1" t="s">
        <v>163</v>
      </c>
      <c r="C22" s="1" t="s">
        <v>345</v>
      </c>
    </row>
    <row r="23" spans="2:21" x14ac:dyDescent="0.3">
      <c r="B23" s="1" t="s">
        <v>164</v>
      </c>
      <c r="C23" s="1" t="s">
        <v>346</v>
      </c>
    </row>
    <row r="24" spans="2:21" x14ac:dyDescent="0.3">
      <c r="B24" s="1" t="s">
        <v>165</v>
      </c>
      <c r="C24" s="1" t="s">
        <v>347</v>
      </c>
    </row>
    <row r="72" spans="2:24" ht="15" thickBot="1" x14ac:dyDescent="0.35"/>
    <row r="73" spans="2:24" ht="15" thickBot="1" x14ac:dyDescent="0.35">
      <c r="B73" s="279">
        <v>2026</v>
      </c>
      <c r="C73" s="280"/>
      <c r="D73" s="280"/>
      <c r="E73" s="280"/>
      <c r="F73" s="280"/>
      <c r="G73" s="280"/>
      <c r="H73" s="281"/>
      <c r="I73" s="5" t="s">
        <v>46</v>
      </c>
      <c r="J73" s="6" t="s">
        <v>47</v>
      </c>
      <c r="K73" s="6" t="s">
        <v>50</v>
      </c>
      <c r="L73" s="6" t="s">
        <v>51</v>
      </c>
      <c r="M73" s="6" t="s">
        <v>52</v>
      </c>
      <c r="N73" s="6" t="s">
        <v>53</v>
      </c>
      <c r="O73" s="6" t="s">
        <v>54</v>
      </c>
      <c r="P73" s="6" t="s">
        <v>55</v>
      </c>
      <c r="Q73" s="6" t="s">
        <v>56</v>
      </c>
      <c r="R73" s="6" t="s">
        <v>57</v>
      </c>
      <c r="S73" s="6" t="s">
        <v>58</v>
      </c>
      <c r="T73" s="6" t="s">
        <v>59</v>
      </c>
      <c r="U73" s="279" t="s">
        <v>60</v>
      </c>
      <c r="V73" s="281"/>
      <c r="W73" s="279" t="s">
        <v>61</v>
      </c>
      <c r="X73" s="281"/>
    </row>
    <row r="74" spans="2:24" ht="15" thickBot="1" x14ac:dyDescent="0.35">
      <c r="B74" s="421"/>
      <c r="C74" s="421"/>
      <c r="D74" s="421"/>
      <c r="E74" s="421"/>
      <c r="F74" s="421"/>
      <c r="G74" s="421"/>
      <c r="H74" s="421"/>
    </row>
    <row r="75" spans="2:24" x14ac:dyDescent="0.3">
      <c r="B75" s="282" t="s">
        <v>4</v>
      </c>
      <c r="C75" s="285" t="s">
        <v>12</v>
      </c>
      <c r="D75" s="286"/>
      <c r="E75" s="286"/>
      <c r="F75" s="286"/>
      <c r="G75" s="286"/>
      <c r="H75" s="287"/>
      <c r="I75" s="48"/>
      <c r="J75" s="48"/>
      <c r="K75" s="48"/>
      <c r="L75" s="48"/>
      <c r="M75" s="48"/>
      <c r="N75" s="48"/>
      <c r="O75" s="48"/>
      <c r="P75" s="48"/>
      <c r="Q75" s="48"/>
      <c r="R75" s="48"/>
      <c r="S75" s="48"/>
      <c r="T75" s="48"/>
      <c r="U75" s="422"/>
      <c r="V75" s="423"/>
      <c r="W75" s="424"/>
      <c r="X75" s="423"/>
    </row>
    <row r="76" spans="2:24" x14ac:dyDescent="0.3">
      <c r="B76" s="283"/>
      <c r="C76" s="270" t="s">
        <v>48</v>
      </c>
      <c r="D76" s="271"/>
      <c r="E76" s="271"/>
      <c r="F76" s="271"/>
      <c r="G76" s="271"/>
      <c r="H76" s="272"/>
      <c r="I76" s="52">
        <v>806</v>
      </c>
      <c r="J76" s="52">
        <v>760</v>
      </c>
      <c r="K76" s="52"/>
      <c r="L76" s="52"/>
      <c r="M76" s="52"/>
      <c r="N76" s="52"/>
      <c r="O76" s="52"/>
      <c r="P76" s="52"/>
      <c r="Q76" s="52"/>
      <c r="R76" s="52"/>
      <c r="S76" s="52"/>
      <c r="T76" s="52"/>
      <c r="U76" s="311">
        <f t="shared" ref="U76:U88" si="0">AVERAGE(I76:T76)</f>
        <v>783</v>
      </c>
      <c r="V76" s="312"/>
      <c r="W76" s="410">
        <f t="shared" ref="W76:W80" si="1">SUM(I76:T76)</f>
        <v>1566</v>
      </c>
      <c r="X76" s="312"/>
    </row>
    <row r="77" spans="2:24" x14ac:dyDescent="0.3">
      <c r="B77" s="283"/>
      <c r="C77" s="270" t="s">
        <v>277</v>
      </c>
      <c r="D77" s="271"/>
      <c r="E77" s="271"/>
      <c r="F77" s="271"/>
      <c r="G77" s="271"/>
      <c r="H77" s="272"/>
      <c r="I77" s="52">
        <v>59</v>
      </c>
      <c r="J77" s="52">
        <v>31</v>
      </c>
      <c r="K77" s="52"/>
      <c r="L77" s="52"/>
      <c r="M77" s="52"/>
      <c r="N77" s="52"/>
      <c r="O77" s="52"/>
      <c r="P77" s="52"/>
      <c r="Q77" s="52"/>
      <c r="R77" s="52"/>
      <c r="S77" s="52"/>
      <c r="T77" s="52"/>
      <c r="U77" s="311">
        <f t="shared" si="0"/>
        <v>45</v>
      </c>
      <c r="V77" s="312"/>
      <c r="W77" s="410">
        <f t="shared" si="1"/>
        <v>90</v>
      </c>
      <c r="X77" s="312"/>
    </row>
    <row r="78" spans="2:24" x14ac:dyDescent="0.3">
      <c r="B78" s="283"/>
      <c r="C78" s="425" t="s">
        <v>0</v>
      </c>
      <c r="D78" s="426"/>
      <c r="E78" s="426"/>
      <c r="F78" s="426"/>
      <c r="G78" s="426"/>
      <c r="H78" s="427"/>
      <c r="I78" s="56"/>
      <c r="J78" s="56"/>
      <c r="K78" s="56"/>
      <c r="L78" s="56"/>
      <c r="M78" s="56"/>
      <c r="N78" s="56"/>
      <c r="O78" s="56"/>
      <c r="P78" s="56"/>
      <c r="Q78" s="56"/>
      <c r="R78" s="56"/>
      <c r="S78" s="56"/>
      <c r="T78" s="56"/>
      <c r="U78" s="428"/>
      <c r="V78" s="420"/>
      <c r="W78" s="419"/>
      <c r="X78" s="420"/>
    </row>
    <row r="79" spans="2:24" x14ac:dyDescent="0.3">
      <c r="B79" s="283"/>
      <c r="C79" s="318" t="s">
        <v>23</v>
      </c>
      <c r="D79" s="319"/>
      <c r="E79" s="319"/>
      <c r="F79" s="319"/>
      <c r="G79" s="319"/>
      <c r="H79" s="320"/>
      <c r="I79" s="219">
        <v>572</v>
      </c>
      <c r="J79" s="219">
        <v>502</v>
      </c>
      <c r="K79" s="219"/>
      <c r="L79" s="219"/>
      <c r="M79" s="219"/>
      <c r="N79" s="219"/>
      <c r="O79" s="219"/>
      <c r="P79" s="219"/>
      <c r="Q79" s="219"/>
      <c r="R79" s="219"/>
      <c r="S79" s="219"/>
      <c r="T79" s="219"/>
      <c r="U79" s="461">
        <f t="shared" si="0"/>
        <v>537</v>
      </c>
      <c r="V79" s="462"/>
      <c r="W79" s="483">
        <f t="shared" si="1"/>
        <v>1074</v>
      </c>
      <c r="X79" s="462"/>
    </row>
    <row r="80" spans="2:24" x14ac:dyDescent="0.3">
      <c r="B80" s="283"/>
      <c r="C80" s="318" t="s">
        <v>170</v>
      </c>
      <c r="D80" s="319"/>
      <c r="E80" s="319"/>
      <c r="F80" s="319"/>
      <c r="G80" s="319"/>
      <c r="H80" s="320"/>
      <c r="I80" s="220">
        <v>57</v>
      </c>
      <c r="J80" s="220">
        <v>32</v>
      </c>
      <c r="K80" s="220"/>
      <c r="L80" s="220"/>
      <c r="M80" s="220"/>
      <c r="N80" s="220"/>
      <c r="O80" s="220"/>
      <c r="P80" s="220"/>
      <c r="Q80" s="220"/>
      <c r="R80" s="220"/>
      <c r="S80" s="220"/>
      <c r="T80" s="220"/>
      <c r="U80" s="461">
        <f t="shared" si="0"/>
        <v>44.5</v>
      </c>
      <c r="V80" s="462"/>
      <c r="W80" s="483">
        <f t="shared" si="1"/>
        <v>89</v>
      </c>
      <c r="X80" s="462"/>
    </row>
    <row r="81" spans="2:24" x14ac:dyDescent="0.3">
      <c r="B81" s="283"/>
      <c r="C81" s="270" t="s">
        <v>13</v>
      </c>
      <c r="D81" s="271"/>
      <c r="E81" s="271"/>
      <c r="F81" s="271"/>
      <c r="G81" s="271"/>
      <c r="H81" s="272"/>
      <c r="I81" s="221">
        <f>I80-I82</f>
        <v>54</v>
      </c>
      <c r="J81" s="221">
        <f>J80-J82</f>
        <v>27</v>
      </c>
      <c r="K81" s="221"/>
      <c r="L81" s="221"/>
      <c r="M81" s="221"/>
      <c r="N81" s="221"/>
      <c r="O81" s="221"/>
      <c r="P81" s="221"/>
      <c r="Q81" s="221"/>
      <c r="R81" s="221"/>
      <c r="S81" s="221"/>
      <c r="T81" s="221"/>
      <c r="U81" s="311">
        <f t="shared" si="0"/>
        <v>40.5</v>
      </c>
      <c r="V81" s="312"/>
      <c r="W81" s="410">
        <f>W80-W82</f>
        <v>81</v>
      </c>
      <c r="X81" s="312"/>
    </row>
    <row r="82" spans="2:24" x14ac:dyDescent="0.3">
      <c r="B82" s="283"/>
      <c r="C82" s="270" t="s">
        <v>14</v>
      </c>
      <c r="D82" s="271"/>
      <c r="E82" s="271"/>
      <c r="F82" s="271"/>
      <c r="G82" s="271"/>
      <c r="H82" s="272"/>
      <c r="I82" s="52">
        <v>3</v>
      </c>
      <c r="J82" s="52">
        <v>5</v>
      </c>
      <c r="K82" s="52"/>
      <c r="L82" s="52"/>
      <c r="M82" s="52"/>
      <c r="N82" s="52"/>
      <c r="O82" s="52"/>
      <c r="P82" s="52"/>
      <c r="Q82" s="52"/>
      <c r="R82" s="52"/>
      <c r="S82" s="52"/>
      <c r="T82" s="52"/>
      <c r="U82" s="311">
        <f t="shared" si="0"/>
        <v>4</v>
      </c>
      <c r="V82" s="312"/>
      <c r="W82" s="313">
        <f t="shared" ref="W82:W88" si="2">SUM(I82:T82)</f>
        <v>8</v>
      </c>
      <c r="X82" s="310"/>
    </row>
    <row r="83" spans="2:24" x14ac:dyDescent="0.3">
      <c r="B83" s="283"/>
      <c r="C83" s="300" t="s">
        <v>5</v>
      </c>
      <c r="D83" s="301"/>
      <c r="E83" s="301"/>
      <c r="F83" s="301"/>
      <c r="G83" s="301"/>
      <c r="H83" s="302"/>
      <c r="I83" s="136">
        <v>3</v>
      </c>
      <c r="J83" s="136">
        <v>4</v>
      </c>
      <c r="K83" s="136"/>
      <c r="L83" s="136"/>
      <c r="M83" s="136"/>
      <c r="N83" s="136"/>
      <c r="O83" s="136"/>
      <c r="P83" s="136"/>
      <c r="Q83" s="136"/>
      <c r="R83" s="136"/>
      <c r="S83" s="136"/>
      <c r="T83" s="136"/>
      <c r="U83" s="311">
        <f t="shared" si="0"/>
        <v>3.5</v>
      </c>
      <c r="V83" s="312"/>
      <c r="W83" s="313">
        <f t="shared" si="2"/>
        <v>7</v>
      </c>
      <c r="X83" s="310"/>
    </row>
    <row r="84" spans="2:24" x14ac:dyDescent="0.3">
      <c r="B84" s="283"/>
      <c r="C84" s="363" t="s">
        <v>49</v>
      </c>
      <c r="D84" s="364"/>
      <c r="E84" s="364"/>
      <c r="F84" s="364"/>
      <c r="G84" s="364"/>
      <c r="H84" s="365"/>
      <c r="I84" s="140">
        <f>I80-I81-I83</f>
        <v>0</v>
      </c>
      <c r="J84" s="140">
        <f>J80-J81-J83</f>
        <v>1</v>
      </c>
      <c r="K84" s="140"/>
      <c r="L84" s="140"/>
      <c r="M84" s="140"/>
      <c r="N84" s="140"/>
      <c r="O84" s="140"/>
      <c r="P84" s="140"/>
      <c r="Q84" s="140"/>
      <c r="R84" s="140"/>
      <c r="S84" s="140"/>
      <c r="T84" s="140"/>
      <c r="U84" s="390">
        <f t="shared" si="0"/>
        <v>0.5</v>
      </c>
      <c r="V84" s="391"/>
      <c r="W84" s="429">
        <f t="shared" si="2"/>
        <v>1</v>
      </c>
      <c r="X84" s="315"/>
    </row>
    <row r="85" spans="2:24" x14ac:dyDescent="0.3">
      <c r="B85" s="283"/>
      <c r="C85" s="411" t="s">
        <v>107</v>
      </c>
      <c r="D85" s="412"/>
      <c r="E85" s="412"/>
      <c r="F85" s="412"/>
      <c r="G85" s="412"/>
      <c r="H85" s="413"/>
      <c r="I85" s="82">
        <v>55</v>
      </c>
      <c r="J85" s="82">
        <v>29</v>
      </c>
      <c r="K85" s="82"/>
      <c r="L85" s="82"/>
      <c r="M85" s="82"/>
      <c r="N85" s="82"/>
      <c r="O85" s="82"/>
      <c r="P85" s="82"/>
      <c r="Q85" s="82"/>
      <c r="R85" s="82"/>
      <c r="S85" s="82"/>
      <c r="T85" s="82"/>
      <c r="U85" s="414">
        <f t="shared" si="0"/>
        <v>42</v>
      </c>
      <c r="V85" s="415"/>
      <c r="W85" s="416">
        <f t="shared" si="2"/>
        <v>84</v>
      </c>
      <c r="X85" s="415"/>
    </row>
    <row r="86" spans="2:24" x14ac:dyDescent="0.3">
      <c r="B86" s="283"/>
      <c r="C86" s="395" t="s">
        <v>1</v>
      </c>
      <c r="D86" s="396"/>
      <c r="E86" s="396"/>
      <c r="F86" s="396"/>
      <c r="G86" s="396"/>
      <c r="H86" s="397"/>
      <c r="I86" s="86"/>
      <c r="J86" s="86"/>
      <c r="K86" s="86"/>
      <c r="L86" s="86"/>
      <c r="M86" s="86"/>
      <c r="N86" s="86"/>
      <c r="O86" s="86"/>
      <c r="P86" s="86"/>
      <c r="Q86" s="86"/>
      <c r="R86" s="86"/>
      <c r="S86" s="86"/>
      <c r="T86" s="86"/>
      <c r="U86" s="417"/>
      <c r="V86" s="418"/>
      <c r="W86" s="419"/>
      <c r="X86" s="420"/>
    </row>
    <row r="87" spans="2:24" x14ac:dyDescent="0.3">
      <c r="B87" s="283"/>
      <c r="C87" s="347" t="s">
        <v>23</v>
      </c>
      <c r="D87" s="348"/>
      <c r="E87" s="348"/>
      <c r="F87" s="348"/>
      <c r="G87" s="348"/>
      <c r="H87" s="349"/>
      <c r="I87" s="90">
        <v>200</v>
      </c>
      <c r="J87" s="90">
        <v>216</v>
      </c>
      <c r="K87" s="90"/>
      <c r="L87" s="90"/>
      <c r="M87" s="90"/>
      <c r="N87" s="90"/>
      <c r="O87" s="90"/>
      <c r="P87" s="90"/>
      <c r="Q87" s="90"/>
      <c r="R87" s="90"/>
      <c r="S87" s="90"/>
      <c r="T87" s="90"/>
      <c r="U87" s="361">
        <f t="shared" si="0"/>
        <v>208</v>
      </c>
      <c r="V87" s="362"/>
      <c r="W87" s="409">
        <f t="shared" si="2"/>
        <v>416</v>
      </c>
      <c r="X87" s="362"/>
    </row>
    <row r="88" spans="2:24" x14ac:dyDescent="0.3">
      <c r="B88" s="283"/>
      <c r="C88" s="270" t="s">
        <v>118</v>
      </c>
      <c r="D88" s="271"/>
      <c r="E88" s="271"/>
      <c r="F88" s="271"/>
      <c r="G88" s="271"/>
      <c r="H88" s="272"/>
      <c r="I88" s="52">
        <v>9</v>
      </c>
      <c r="J88" s="52">
        <v>7</v>
      </c>
      <c r="K88" s="52"/>
      <c r="L88" s="52"/>
      <c r="M88" s="52"/>
      <c r="N88" s="52"/>
      <c r="O88" s="52"/>
      <c r="P88" s="52"/>
      <c r="Q88" s="52"/>
      <c r="R88" s="52"/>
      <c r="S88" s="52"/>
      <c r="T88" s="52"/>
      <c r="U88" s="311">
        <f t="shared" si="0"/>
        <v>8</v>
      </c>
      <c r="V88" s="312"/>
      <c r="W88" s="410">
        <f t="shared" si="2"/>
        <v>16</v>
      </c>
      <c r="X88" s="312"/>
    </row>
    <row r="89" spans="2:24" x14ac:dyDescent="0.3">
      <c r="B89" s="283"/>
      <c r="C89" s="306" t="s">
        <v>6</v>
      </c>
      <c r="D89" s="307"/>
      <c r="E89" s="307"/>
      <c r="F89" s="307"/>
      <c r="G89" s="307"/>
      <c r="H89" s="308"/>
      <c r="I89" s="94"/>
      <c r="J89" s="94"/>
      <c r="K89" s="94"/>
      <c r="L89" s="94"/>
      <c r="M89" s="94"/>
      <c r="N89" s="94"/>
      <c r="O89" s="94"/>
      <c r="P89" s="94"/>
      <c r="Q89" s="94"/>
      <c r="R89" s="94"/>
      <c r="S89" s="94"/>
      <c r="T89" s="94"/>
      <c r="U89" s="404"/>
      <c r="V89" s="405"/>
      <c r="W89" s="406"/>
      <c r="X89" s="407"/>
    </row>
    <row r="90" spans="2:24" x14ac:dyDescent="0.3">
      <c r="B90" s="283"/>
      <c r="C90" s="347" t="s">
        <v>23</v>
      </c>
      <c r="D90" s="348"/>
      <c r="E90" s="348"/>
      <c r="F90" s="348"/>
      <c r="G90" s="348"/>
      <c r="H90" s="349"/>
      <c r="I90" s="98">
        <f t="shared" ref="I90:J91" si="3">I76/I79</f>
        <v>1.4090909090909092</v>
      </c>
      <c r="J90" s="98">
        <f t="shared" si="3"/>
        <v>1.5139442231075697</v>
      </c>
      <c r="K90" s="98"/>
      <c r="L90" s="98"/>
      <c r="M90" s="98"/>
      <c r="N90" s="98"/>
      <c r="O90" s="98"/>
      <c r="P90" s="98"/>
      <c r="Q90" s="98"/>
      <c r="R90" s="98"/>
      <c r="S90" s="98"/>
      <c r="T90" s="98"/>
      <c r="U90" s="361" t="s">
        <v>62</v>
      </c>
      <c r="V90" s="362"/>
      <c r="W90" s="408">
        <f>W76/W79</f>
        <v>1.4581005586592179</v>
      </c>
      <c r="X90" s="351"/>
    </row>
    <row r="91" spans="2:24" x14ac:dyDescent="0.3">
      <c r="B91" s="283"/>
      <c r="C91" s="270" t="s">
        <v>171</v>
      </c>
      <c r="D91" s="271"/>
      <c r="E91" s="271"/>
      <c r="F91" s="271"/>
      <c r="G91" s="271"/>
      <c r="H91" s="272"/>
      <c r="I91" s="100">
        <f t="shared" ref="I91" si="4">I77/I80</f>
        <v>1.0350877192982457</v>
      </c>
      <c r="J91" s="100">
        <f t="shared" si="3"/>
        <v>0.96875</v>
      </c>
      <c r="K91" s="100"/>
      <c r="L91" s="100"/>
      <c r="M91" s="100"/>
      <c r="N91" s="100"/>
      <c r="O91" s="100"/>
      <c r="P91" s="100"/>
      <c r="Q91" s="100"/>
      <c r="R91" s="100"/>
      <c r="S91" s="100"/>
      <c r="T91" s="100"/>
      <c r="U91" s="311" t="s">
        <v>62</v>
      </c>
      <c r="V91" s="312"/>
      <c r="W91" s="494">
        <f>W77/W80</f>
        <v>1.0112359550561798</v>
      </c>
      <c r="X91" s="495"/>
    </row>
    <row r="92" spans="2:24" s="231" customFormat="1" x14ac:dyDescent="0.3">
      <c r="B92" s="283"/>
      <c r="C92" s="430" t="s">
        <v>106</v>
      </c>
      <c r="D92" s="431"/>
      <c r="E92" s="431"/>
      <c r="F92" s="431"/>
      <c r="G92" s="431"/>
      <c r="H92" s="432"/>
      <c r="I92" s="230">
        <f>I85/I80</f>
        <v>0.96491228070175439</v>
      </c>
      <c r="J92" s="104">
        <f>J85/J80</f>
        <v>0.90625</v>
      </c>
      <c r="K92" s="230"/>
      <c r="L92" s="230"/>
      <c r="M92" s="230"/>
      <c r="N92" s="230"/>
      <c r="O92" s="230"/>
      <c r="P92" s="230"/>
      <c r="Q92" s="230"/>
      <c r="R92" s="230"/>
      <c r="S92" s="230"/>
      <c r="T92" s="230"/>
      <c r="U92" s="433" t="s">
        <v>62</v>
      </c>
      <c r="V92" s="403"/>
      <c r="W92" s="402">
        <f t="shared" ref="W92:X92" si="5">W85/W80</f>
        <v>0.9438202247191011</v>
      </c>
      <c r="X92" s="403" t="e">
        <f t="shared" si="5"/>
        <v>#DIV/0!</v>
      </c>
    </row>
    <row r="93" spans="2:24" x14ac:dyDescent="0.3">
      <c r="B93" s="283"/>
      <c r="C93" s="291" t="s">
        <v>3</v>
      </c>
      <c r="D93" s="292"/>
      <c r="E93" s="292"/>
      <c r="F93" s="292"/>
      <c r="G93" s="292"/>
      <c r="H93" s="293"/>
      <c r="I93" s="201"/>
      <c r="J93" s="201"/>
      <c r="K93" s="201"/>
      <c r="L93" s="201"/>
      <c r="M93" s="201"/>
      <c r="N93" s="201"/>
      <c r="O93" s="201"/>
      <c r="P93" s="201"/>
      <c r="Q93" s="201"/>
      <c r="R93" s="201"/>
      <c r="S93" s="201"/>
      <c r="T93" s="201"/>
      <c r="U93" s="380"/>
      <c r="V93" s="381"/>
      <c r="W93" s="394"/>
      <c r="X93" s="339"/>
    </row>
    <row r="94" spans="2:24" x14ac:dyDescent="0.3">
      <c r="B94" s="283"/>
      <c r="C94" s="347" t="s">
        <v>23</v>
      </c>
      <c r="D94" s="348"/>
      <c r="E94" s="348"/>
      <c r="F94" s="348"/>
      <c r="G94" s="348"/>
      <c r="H94" s="349"/>
      <c r="I94" s="112">
        <f t="shared" ref="I94:J94" si="6">I87/I79</f>
        <v>0.34965034965034963</v>
      </c>
      <c r="J94" s="112">
        <f t="shared" si="6"/>
        <v>0.4302788844621514</v>
      </c>
      <c r="K94" s="112"/>
      <c r="L94" s="112"/>
      <c r="M94" s="112"/>
      <c r="N94" s="112"/>
      <c r="O94" s="112"/>
      <c r="P94" s="112"/>
      <c r="Q94" s="112"/>
      <c r="R94" s="112"/>
      <c r="S94" s="112"/>
      <c r="T94" s="112"/>
      <c r="U94" s="361" t="s">
        <v>62</v>
      </c>
      <c r="V94" s="362"/>
      <c r="W94" s="496">
        <f>W87/W79</f>
        <v>0.38733705772811916</v>
      </c>
      <c r="X94" s="467"/>
    </row>
    <row r="95" spans="2:24" ht="15" thickBot="1" x14ac:dyDescent="0.35">
      <c r="B95" s="284"/>
      <c r="C95" s="294" t="s">
        <v>118</v>
      </c>
      <c r="D95" s="295"/>
      <c r="E95" s="295"/>
      <c r="F95" s="295"/>
      <c r="G95" s="295"/>
      <c r="H95" s="296"/>
      <c r="I95" s="116">
        <f>I88/I80</f>
        <v>0.15789473684210525</v>
      </c>
      <c r="J95" s="116">
        <f>J88/J80</f>
        <v>0.21875</v>
      </c>
      <c r="K95" s="116"/>
      <c r="L95" s="116"/>
      <c r="M95" s="116"/>
      <c r="N95" s="116"/>
      <c r="O95" s="116"/>
      <c r="P95" s="116"/>
      <c r="Q95" s="116"/>
      <c r="R95" s="116"/>
      <c r="S95" s="116"/>
      <c r="T95" s="116"/>
      <c r="U95" s="366" t="s">
        <v>62</v>
      </c>
      <c r="V95" s="367"/>
      <c r="W95" s="497">
        <f>W88/W80</f>
        <v>0.1797752808988764</v>
      </c>
      <c r="X95" s="472"/>
    </row>
    <row r="96" spans="2:24" x14ac:dyDescent="0.3">
      <c r="B96" s="436" t="s">
        <v>7</v>
      </c>
      <c r="C96" s="303" t="s">
        <v>15</v>
      </c>
      <c r="D96" s="304"/>
      <c r="E96" s="304"/>
      <c r="F96" s="304"/>
      <c r="G96" s="304"/>
      <c r="H96" s="305"/>
      <c r="I96" s="120">
        <v>125</v>
      </c>
      <c r="J96" s="120">
        <v>58</v>
      </c>
      <c r="K96" s="120"/>
      <c r="L96" s="120"/>
      <c r="M96" s="120"/>
      <c r="N96" s="120"/>
      <c r="O96" s="120"/>
      <c r="P96" s="120"/>
      <c r="Q96" s="120"/>
      <c r="R96" s="120"/>
      <c r="S96" s="120"/>
      <c r="T96" s="120"/>
      <c r="U96" s="400">
        <f t="shared" ref="U96:U158" si="7">AVERAGE(I96:T96)</f>
        <v>91.5</v>
      </c>
      <c r="V96" s="401"/>
      <c r="W96" s="400" t="s">
        <v>62</v>
      </c>
      <c r="X96" s="401"/>
    </row>
    <row r="97" spans="2:24" x14ac:dyDescent="0.3">
      <c r="B97" s="437"/>
      <c r="C97" s="395" t="s">
        <v>119</v>
      </c>
      <c r="D97" s="396"/>
      <c r="E97" s="396"/>
      <c r="F97" s="396"/>
      <c r="G97" s="396"/>
      <c r="H97" s="397"/>
      <c r="I97" s="124">
        <v>206</v>
      </c>
      <c r="J97" s="124">
        <v>100</v>
      </c>
      <c r="K97" s="124"/>
      <c r="L97" s="124"/>
      <c r="M97" s="124"/>
      <c r="N97" s="124"/>
      <c r="O97" s="124"/>
      <c r="P97" s="124"/>
      <c r="Q97" s="124"/>
      <c r="R97" s="124"/>
      <c r="S97" s="124"/>
      <c r="T97" s="124"/>
      <c r="U97" s="398">
        <f t="shared" si="7"/>
        <v>153</v>
      </c>
      <c r="V97" s="399"/>
      <c r="W97" s="398">
        <f t="shared" ref="W97:W101" si="8">SUM(I97:T97)</f>
        <v>306</v>
      </c>
      <c r="X97" s="399"/>
    </row>
    <row r="98" spans="2:24" x14ac:dyDescent="0.3">
      <c r="B98" s="437"/>
      <c r="C98" s="387" t="s">
        <v>17</v>
      </c>
      <c r="D98" s="388"/>
      <c r="E98" s="388"/>
      <c r="F98" s="388"/>
      <c r="G98" s="388"/>
      <c r="H98" s="389"/>
      <c r="I98" s="128">
        <v>26</v>
      </c>
      <c r="J98" s="128">
        <v>10</v>
      </c>
      <c r="K98" s="128"/>
      <c r="L98" s="128"/>
      <c r="M98" s="128"/>
      <c r="N98" s="128"/>
      <c r="O98" s="128"/>
      <c r="P98" s="128"/>
      <c r="Q98" s="128"/>
      <c r="R98" s="128"/>
      <c r="S98" s="128"/>
      <c r="T98" s="128"/>
      <c r="U98" s="390">
        <f t="shared" si="7"/>
        <v>18</v>
      </c>
      <c r="V98" s="391"/>
      <c r="W98" s="390">
        <f t="shared" si="8"/>
        <v>36</v>
      </c>
      <c r="X98" s="391"/>
    </row>
    <row r="99" spans="2:24" x14ac:dyDescent="0.3">
      <c r="B99" s="437"/>
      <c r="C99" s="438" t="s">
        <v>18</v>
      </c>
      <c r="D99" s="439"/>
      <c r="E99" s="439"/>
      <c r="F99" s="439"/>
      <c r="G99" s="439"/>
      <c r="H99" s="440"/>
      <c r="I99" s="132">
        <f>SUM(I100:I101)</f>
        <v>63</v>
      </c>
      <c r="J99" s="132">
        <f>SUM(J100:J101)</f>
        <v>29</v>
      </c>
      <c r="K99" s="132"/>
      <c r="L99" s="132"/>
      <c r="M99" s="132"/>
      <c r="N99" s="132"/>
      <c r="O99" s="132"/>
      <c r="P99" s="132"/>
      <c r="Q99" s="132"/>
      <c r="R99" s="132"/>
      <c r="S99" s="132"/>
      <c r="T99" s="132"/>
      <c r="U99" s="434">
        <f t="shared" si="7"/>
        <v>46</v>
      </c>
      <c r="V99" s="435"/>
      <c r="W99" s="434">
        <f t="shared" si="8"/>
        <v>92</v>
      </c>
      <c r="X99" s="435"/>
    </row>
    <row r="100" spans="2:24" x14ac:dyDescent="0.3">
      <c r="B100" s="437"/>
      <c r="C100" s="300" t="s">
        <v>122</v>
      </c>
      <c r="D100" s="301"/>
      <c r="E100" s="301"/>
      <c r="F100" s="301"/>
      <c r="G100" s="301"/>
      <c r="H100" s="302"/>
      <c r="I100" s="136">
        <v>61</v>
      </c>
      <c r="J100" s="136">
        <v>27</v>
      </c>
      <c r="K100" s="136"/>
      <c r="L100" s="136"/>
      <c r="M100" s="136"/>
      <c r="N100" s="136"/>
      <c r="O100" s="136"/>
      <c r="P100" s="136"/>
      <c r="Q100" s="136"/>
      <c r="R100" s="136"/>
      <c r="S100" s="136"/>
      <c r="T100" s="136"/>
      <c r="U100" s="309">
        <f t="shared" si="7"/>
        <v>44</v>
      </c>
      <c r="V100" s="310"/>
      <c r="W100" s="309">
        <f t="shared" si="8"/>
        <v>88</v>
      </c>
      <c r="X100" s="310"/>
    </row>
    <row r="101" spans="2:24" x14ac:dyDescent="0.3">
      <c r="B101" s="437"/>
      <c r="C101" s="363" t="s">
        <v>123</v>
      </c>
      <c r="D101" s="364"/>
      <c r="E101" s="364"/>
      <c r="F101" s="364"/>
      <c r="G101" s="364"/>
      <c r="H101" s="365"/>
      <c r="I101" s="140">
        <v>2</v>
      </c>
      <c r="J101" s="140">
        <v>2</v>
      </c>
      <c r="K101" s="140"/>
      <c r="L101" s="140"/>
      <c r="M101" s="140"/>
      <c r="N101" s="140"/>
      <c r="O101" s="140"/>
      <c r="P101" s="140"/>
      <c r="Q101" s="140"/>
      <c r="R101" s="140"/>
      <c r="S101" s="140"/>
      <c r="T101" s="140"/>
      <c r="U101" s="309">
        <f t="shared" si="7"/>
        <v>2</v>
      </c>
      <c r="V101" s="310"/>
      <c r="W101" s="309">
        <f t="shared" si="8"/>
        <v>4</v>
      </c>
      <c r="X101" s="310"/>
    </row>
    <row r="102" spans="2:24" x14ac:dyDescent="0.3">
      <c r="B102" s="437"/>
      <c r="C102" s="384" t="s">
        <v>19</v>
      </c>
      <c r="D102" s="385"/>
      <c r="E102" s="385"/>
      <c r="F102" s="385"/>
      <c r="G102" s="385"/>
      <c r="H102" s="386"/>
      <c r="I102" s="52">
        <f t="shared" ref="I102:J102" si="9">SUM(I103+I142)</f>
        <v>27</v>
      </c>
      <c r="J102" s="52">
        <f t="shared" si="9"/>
        <v>3</v>
      </c>
      <c r="K102" s="52"/>
      <c r="L102" s="52"/>
      <c r="M102" s="52"/>
      <c r="N102" s="52"/>
      <c r="O102" s="52"/>
      <c r="P102" s="52"/>
      <c r="Q102" s="52"/>
      <c r="R102" s="52"/>
      <c r="S102" s="52"/>
      <c r="T102" s="52"/>
      <c r="U102" s="309">
        <f t="shared" si="7"/>
        <v>15</v>
      </c>
      <c r="V102" s="310"/>
      <c r="W102" s="309">
        <f t="shared" ref="W102:W162" si="10">SUM(I102:T102)</f>
        <v>30</v>
      </c>
      <c r="X102" s="310"/>
    </row>
    <row r="103" spans="2:24" x14ac:dyDescent="0.3">
      <c r="B103" s="437"/>
      <c r="C103" s="300" t="s">
        <v>123</v>
      </c>
      <c r="D103" s="301"/>
      <c r="E103" s="301"/>
      <c r="F103" s="301"/>
      <c r="G103" s="301"/>
      <c r="H103" s="302"/>
      <c r="I103" s="52">
        <f>SUM(I104+I110+I114+I116+I124+I126+I129+I134+I138+I140)</f>
        <v>21</v>
      </c>
      <c r="J103" s="52">
        <f>SUM(J104+J110+J114+J116+J124+J126+J129+J134+J138+J140)</f>
        <v>0</v>
      </c>
      <c r="K103" s="52"/>
      <c r="L103" s="52"/>
      <c r="M103" s="52"/>
      <c r="N103" s="52"/>
      <c r="O103" s="52"/>
      <c r="P103" s="52"/>
      <c r="Q103" s="52"/>
      <c r="R103" s="52"/>
      <c r="S103" s="52"/>
      <c r="T103" s="52"/>
      <c r="U103" s="309">
        <f t="shared" si="7"/>
        <v>10.5</v>
      </c>
      <c r="V103" s="310"/>
      <c r="W103" s="309">
        <f t="shared" si="10"/>
        <v>21</v>
      </c>
      <c r="X103" s="310"/>
    </row>
    <row r="104" spans="2:24" x14ac:dyDescent="0.3">
      <c r="B104" s="437"/>
      <c r="C104" s="300" t="s">
        <v>129</v>
      </c>
      <c r="D104" s="301"/>
      <c r="E104" s="301"/>
      <c r="F104" s="301"/>
      <c r="G104" s="301"/>
      <c r="H104" s="302"/>
      <c r="I104" s="52">
        <f>SUM(I105:I109)</f>
        <v>4</v>
      </c>
      <c r="J104" s="52">
        <f>SUM(J105:J109)</f>
        <v>0</v>
      </c>
      <c r="K104" s="52"/>
      <c r="L104" s="52"/>
      <c r="M104" s="52"/>
      <c r="N104" s="52"/>
      <c r="O104" s="52"/>
      <c r="P104" s="52"/>
      <c r="Q104" s="52"/>
      <c r="R104" s="52"/>
      <c r="S104" s="52"/>
      <c r="T104" s="52"/>
      <c r="U104" s="309">
        <f t="shared" si="7"/>
        <v>2</v>
      </c>
      <c r="V104" s="310"/>
      <c r="W104" s="309">
        <f t="shared" si="10"/>
        <v>4</v>
      </c>
      <c r="X104" s="310"/>
    </row>
    <row r="105" spans="2:24" x14ac:dyDescent="0.3">
      <c r="B105" s="437"/>
      <c r="C105" s="321" t="s">
        <v>124</v>
      </c>
      <c r="D105" s="322"/>
      <c r="E105" s="322"/>
      <c r="F105" s="322"/>
      <c r="G105" s="322"/>
      <c r="H105" s="323"/>
      <c r="I105" s="52">
        <v>2</v>
      </c>
      <c r="J105" s="52"/>
      <c r="K105" s="52"/>
      <c r="L105" s="52"/>
      <c r="M105" s="52"/>
      <c r="N105" s="52"/>
      <c r="O105" s="52"/>
      <c r="P105" s="52"/>
      <c r="Q105" s="52"/>
      <c r="R105" s="52"/>
      <c r="S105" s="52"/>
      <c r="T105" s="52"/>
      <c r="U105" s="309">
        <f t="shared" si="7"/>
        <v>2</v>
      </c>
      <c r="V105" s="310"/>
      <c r="W105" s="309">
        <f t="shared" si="10"/>
        <v>2</v>
      </c>
      <c r="X105" s="310"/>
    </row>
    <row r="106" spans="2:24" x14ac:dyDescent="0.3">
      <c r="B106" s="437"/>
      <c r="C106" s="321" t="s">
        <v>125</v>
      </c>
      <c r="D106" s="322"/>
      <c r="E106" s="322"/>
      <c r="F106" s="322"/>
      <c r="G106" s="322"/>
      <c r="H106" s="323"/>
      <c r="I106" s="52">
        <v>1</v>
      </c>
      <c r="J106" s="52"/>
      <c r="K106" s="52"/>
      <c r="L106" s="52"/>
      <c r="M106" s="52"/>
      <c r="N106" s="52"/>
      <c r="O106" s="52"/>
      <c r="P106" s="52"/>
      <c r="Q106" s="52"/>
      <c r="R106" s="52"/>
      <c r="S106" s="52"/>
      <c r="T106" s="52"/>
      <c r="U106" s="309">
        <f t="shared" si="7"/>
        <v>1</v>
      </c>
      <c r="V106" s="310"/>
      <c r="W106" s="309">
        <f t="shared" si="10"/>
        <v>1</v>
      </c>
      <c r="X106" s="310"/>
    </row>
    <row r="107" spans="2:24" x14ac:dyDescent="0.3">
      <c r="B107" s="437"/>
      <c r="C107" s="321" t="s">
        <v>94</v>
      </c>
      <c r="D107" s="322"/>
      <c r="E107" s="322"/>
      <c r="F107" s="322"/>
      <c r="G107" s="322"/>
      <c r="H107" s="323"/>
      <c r="I107" s="52">
        <v>1</v>
      </c>
      <c r="J107" s="52"/>
      <c r="K107" s="52"/>
      <c r="L107" s="52"/>
      <c r="M107" s="52"/>
      <c r="N107" s="52"/>
      <c r="O107" s="52"/>
      <c r="P107" s="52"/>
      <c r="Q107" s="52"/>
      <c r="R107" s="52"/>
      <c r="S107" s="52"/>
      <c r="T107" s="52"/>
      <c r="U107" s="309">
        <f t="shared" si="7"/>
        <v>1</v>
      </c>
      <c r="V107" s="310"/>
      <c r="W107" s="309">
        <f t="shared" si="10"/>
        <v>1</v>
      </c>
      <c r="X107" s="310"/>
    </row>
    <row r="108" spans="2:24" x14ac:dyDescent="0.3">
      <c r="B108" s="437"/>
      <c r="C108" s="321" t="s">
        <v>127</v>
      </c>
      <c r="D108" s="322"/>
      <c r="E108" s="322"/>
      <c r="F108" s="322"/>
      <c r="G108" s="322"/>
      <c r="H108" s="323"/>
      <c r="I108" s="52">
        <v>0</v>
      </c>
      <c r="J108" s="52"/>
      <c r="K108" s="52"/>
      <c r="L108" s="52"/>
      <c r="M108" s="52"/>
      <c r="N108" s="52"/>
      <c r="O108" s="52"/>
      <c r="P108" s="52"/>
      <c r="Q108" s="52"/>
      <c r="R108" s="52"/>
      <c r="S108" s="52"/>
      <c r="T108" s="52"/>
      <c r="U108" s="309">
        <f t="shared" si="7"/>
        <v>0</v>
      </c>
      <c r="V108" s="310"/>
      <c r="W108" s="309">
        <f t="shared" si="10"/>
        <v>0</v>
      </c>
      <c r="X108" s="310"/>
    </row>
    <row r="109" spans="2:24" x14ac:dyDescent="0.3">
      <c r="B109" s="437"/>
      <c r="C109" s="321" t="s">
        <v>128</v>
      </c>
      <c r="D109" s="322"/>
      <c r="E109" s="322"/>
      <c r="F109" s="322"/>
      <c r="G109" s="322"/>
      <c r="H109" s="323"/>
      <c r="I109" s="52">
        <v>0</v>
      </c>
      <c r="J109" s="52"/>
      <c r="K109" s="52"/>
      <c r="L109" s="52"/>
      <c r="M109" s="52"/>
      <c r="N109" s="52"/>
      <c r="O109" s="52"/>
      <c r="P109" s="52"/>
      <c r="Q109" s="52"/>
      <c r="R109" s="52"/>
      <c r="S109" s="52"/>
      <c r="T109" s="52"/>
      <c r="U109" s="309">
        <f t="shared" si="7"/>
        <v>0</v>
      </c>
      <c r="V109" s="310"/>
      <c r="W109" s="309">
        <f t="shared" si="10"/>
        <v>0</v>
      </c>
      <c r="X109" s="310"/>
    </row>
    <row r="110" spans="2:24" x14ac:dyDescent="0.3">
      <c r="B110" s="437"/>
      <c r="C110" s="300" t="s">
        <v>130</v>
      </c>
      <c r="D110" s="301"/>
      <c r="E110" s="301"/>
      <c r="F110" s="301"/>
      <c r="G110" s="301"/>
      <c r="H110" s="302"/>
      <c r="I110" s="52">
        <f>SUM(I111:I113)</f>
        <v>6</v>
      </c>
      <c r="J110" s="52">
        <f>SUM(J111:J113)</f>
        <v>0</v>
      </c>
      <c r="K110" s="52"/>
      <c r="L110" s="52"/>
      <c r="M110" s="52"/>
      <c r="N110" s="52"/>
      <c r="O110" s="52"/>
      <c r="P110" s="52"/>
      <c r="Q110" s="52"/>
      <c r="R110" s="52"/>
      <c r="S110" s="52"/>
      <c r="T110" s="52"/>
      <c r="U110" s="309">
        <f t="shared" si="7"/>
        <v>3</v>
      </c>
      <c r="V110" s="310"/>
      <c r="W110" s="309">
        <f t="shared" si="10"/>
        <v>6</v>
      </c>
      <c r="X110" s="310"/>
    </row>
    <row r="111" spans="2:24" x14ac:dyDescent="0.3">
      <c r="B111" s="437"/>
      <c r="C111" s="321" t="s">
        <v>132</v>
      </c>
      <c r="D111" s="322"/>
      <c r="E111" s="322"/>
      <c r="F111" s="322"/>
      <c r="G111" s="322"/>
      <c r="H111" s="323"/>
      <c r="I111" s="52">
        <v>3</v>
      </c>
      <c r="J111" s="52"/>
      <c r="K111" s="52"/>
      <c r="L111" s="52"/>
      <c r="M111" s="52"/>
      <c r="N111" s="52"/>
      <c r="O111" s="52"/>
      <c r="P111" s="52"/>
      <c r="Q111" s="52"/>
      <c r="R111" s="52"/>
      <c r="S111" s="52"/>
      <c r="T111" s="52"/>
      <c r="U111" s="309">
        <f t="shared" si="7"/>
        <v>3</v>
      </c>
      <c r="V111" s="310"/>
      <c r="W111" s="309">
        <f t="shared" si="10"/>
        <v>3</v>
      </c>
      <c r="X111" s="310"/>
    </row>
    <row r="112" spans="2:24" x14ac:dyDescent="0.3">
      <c r="B112" s="437"/>
      <c r="C112" s="321" t="s">
        <v>131</v>
      </c>
      <c r="D112" s="322"/>
      <c r="E112" s="322"/>
      <c r="F112" s="322"/>
      <c r="G112" s="322"/>
      <c r="H112" s="323"/>
      <c r="I112" s="52">
        <v>1</v>
      </c>
      <c r="J112" s="52"/>
      <c r="K112" s="52"/>
      <c r="L112" s="52"/>
      <c r="M112" s="52"/>
      <c r="N112" s="52"/>
      <c r="O112" s="52"/>
      <c r="P112" s="52"/>
      <c r="Q112" s="52"/>
      <c r="R112" s="52"/>
      <c r="S112" s="52"/>
      <c r="T112" s="52"/>
      <c r="U112" s="309">
        <f t="shared" si="7"/>
        <v>1</v>
      </c>
      <c r="V112" s="310"/>
      <c r="W112" s="309">
        <f t="shared" si="10"/>
        <v>1</v>
      </c>
      <c r="X112" s="310"/>
    </row>
    <row r="113" spans="2:24" x14ac:dyDescent="0.3">
      <c r="B113" s="437"/>
      <c r="C113" s="321" t="s">
        <v>133</v>
      </c>
      <c r="D113" s="322"/>
      <c r="E113" s="322"/>
      <c r="F113" s="322"/>
      <c r="G113" s="322"/>
      <c r="H113" s="323"/>
      <c r="I113" s="52">
        <v>2</v>
      </c>
      <c r="J113" s="52"/>
      <c r="K113" s="52"/>
      <c r="L113" s="52"/>
      <c r="M113" s="52"/>
      <c r="N113" s="52"/>
      <c r="O113" s="52"/>
      <c r="P113" s="52"/>
      <c r="Q113" s="52"/>
      <c r="R113" s="52"/>
      <c r="S113" s="52"/>
      <c r="T113" s="52"/>
      <c r="U113" s="309">
        <f t="shared" si="7"/>
        <v>2</v>
      </c>
      <c r="V113" s="310"/>
      <c r="W113" s="309">
        <f t="shared" si="10"/>
        <v>2</v>
      </c>
      <c r="X113" s="310"/>
    </row>
    <row r="114" spans="2:24" x14ac:dyDescent="0.3">
      <c r="B114" s="437"/>
      <c r="C114" s="300" t="s">
        <v>135</v>
      </c>
      <c r="D114" s="301"/>
      <c r="E114" s="301"/>
      <c r="F114" s="301"/>
      <c r="G114" s="301"/>
      <c r="H114" s="302"/>
      <c r="I114" s="52">
        <f>SUM(I115)</f>
        <v>11</v>
      </c>
      <c r="J114" s="52">
        <f>SUM(J115)</f>
        <v>0</v>
      </c>
      <c r="K114" s="52"/>
      <c r="L114" s="52"/>
      <c r="M114" s="52"/>
      <c r="N114" s="52"/>
      <c r="O114" s="52"/>
      <c r="P114" s="52"/>
      <c r="Q114" s="52"/>
      <c r="R114" s="52"/>
      <c r="S114" s="52"/>
      <c r="T114" s="52"/>
      <c r="U114" s="309">
        <f t="shared" si="7"/>
        <v>5.5</v>
      </c>
      <c r="V114" s="310"/>
      <c r="W114" s="309">
        <f t="shared" si="10"/>
        <v>11</v>
      </c>
      <c r="X114" s="310"/>
    </row>
    <row r="115" spans="2:24" x14ac:dyDescent="0.3">
      <c r="B115" s="437"/>
      <c r="C115" s="321" t="s">
        <v>134</v>
      </c>
      <c r="D115" s="322"/>
      <c r="E115" s="322"/>
      <c r="F115" s="322"/>
      <c r="G115" s="322"/>
      <c r="H115" s="323"/>
      <c r="I115" s="52">
        <v>11</v>
      </c>
      <c r="J115" s="52"/>
      <c r="K115" s="52"/>
      <c r="L115" s="52"/>
      <c r="M115" s="52"/>
      <c r="N115" s="52"/>
      <c r="O115" s="52"/>
      <c r="P115" s="52"/>
      <c r="Q115" s="52"/>
      <c r="R115" s="52"/>
      <c r="S115" s="52"/>
      <c r="T115" s="52"/>
      <c r="U115" s="309">
        <f t="shared" si="7"/>
        <v>11</v>
      </c>
      <c r="V115" s="310"/>
      <c r="W115" s="309">
        <f t="shared" si="10"/>
        <v>11</v>
      </c>
      <c r="X115" s="310"/>
    </row>
    <row r="116" spans="2:24" x14ac:dyDescent="0.3">
      <c r="B116" s="437"/>
      <c r="C116" s="300" t="s">
        <v>136</v>
      </c>
      <c r="D116" s="301"/>
      <c r="E116" s="301"/>
      <c r="F116" s="301"/>
      <c r="G116" s="301"/>
      <c r="H116" s="302"/>
      <c r="I116" s="52">
        <f>SUM(I117:I123)</f>
        <v>0</v>
      </c>
      <c r="J116" s="52">
        <f>SUM(J117:J123)</f>
        <v>0</v>
      </c>
      <c r="K116" s="52"/>
      <c r="L116" s="52"/>
      <c r="M116" s="52"/>
      <c r="N116" s="52"/>
      <c r="O116" s="52"/>
      <c r="P116" s="52"/>
      <c r="Q116" s="52"/>
      <c r="R116" s="52"/>
      <c r="S116" s="52"/>
      <c r="T116" s="52"/>
      <c r="U116" s="309">
        <f t="shared" si="7"/>
        <v>0</v>
      </c>
      <c r="V116" s="310"/>
      <c r="W116" s="309">
        <f t="shared" si="10"/>
        <v>0</v>
      </c>
      <c r="X116" s="310"/>
    </row>
    <row r="117" spans="2:24" x14ac:dyDescent="0.3">
      <c r="B117" s="437"/>
      <c r="C117" s="321" t="s">
        <v>137</v>
      </c>
      <c r="D117" s="322"/>
      <c r="E117" s="322"/>
      <c r="F117" s="322"/>
      <c r="G117" s="322"/>
      <c r="H117" s="323"/>
      <c r="I117" s="52">
        <v>0</v>
      </c>
      <c r="J117" s="52"/>
      <c r="K117" s="52"/>
      <c r="L117" s="52"/>
      <c r="M117" s="52"/>
      <c r="N117" s="52"/>
      <c r="O117" s="52"/>
      <c r="P117" s="52"/>
      <c r="Q117" s="52"/>
      <c r="R117" s="52"/>
      <c r="S117" s="52"/>
      <c r="T117" s="52"/>
      <c r="U117" s="309">
        <f t="shared" si="7"/>
        <v>0</v>
      </c>
      <c r="V117" s="310"/>
      <c r="W117" s="309">
        <f t="shared" si="10"/>
        <v>0</v>
      </c>
      <c r="X117" s="310"/>
    </row>
    <row r="118" spans="2:24" x14ac:dyDescent="0.3">
      <c r="B118" s="437"/>
      <c r="C118" s="321" t="s">
        <v>93</v>
      </c>
      <c r="D118" s="322"/>
      <c r="E118" s="322"/>
      <c r="F118" s="322"/>
      <c r="G118" s="322"/>
      <c r="H118" s="323"/>
      <c r="I118" s="52">
        <v>0</v>
      </c>
      <c r="J118" s="52"/>
      <c r="K118" s="52"/>
      <c r="L118" s="52"/>
      <c r="M118" s="52"/>
      <c r="N118" s="52"/>
      <c r="O118" s="52"/>
      <c r="P118" s="52"/>
      <c r="Q118" s="52"/>
      <c r="R118" s="52"/>
      <c r="S118" s="52"/>
      <c r="T118" s="52"/>
      <c r="U118" s="309">
        <f t="shared" si="7"/>
        <v>0</v>
      </c>
      <c r="V118" s="310"/>
      <c r="W118" s="309">
        <f t="shared" si="10"/>
        <v>0</v>
      </c>
      <c r="X118" s="310"/>
    </row>
    <row r="119" spans="2:24" x14ac:dyDescent="0.3">
      <c r="B119" s="437"/>
      <c r="C119" s="321" t="s">
        <v>139</v>
      </c>
      <c r="D119" s="322"/>
      <c r="E119" s="322"/>
      <c r="F119" s="322"/>
      <c r="G119" s="322"/>
      <c r="H119" s="323"/>
      <c r="I119" s="52">
        <v>0</v>
      </c>
      <c r="J119" s="52"/>
      <c r="K119" s="52"/>
      <c r="L119" s="52"/>
      <c r="M119" s="52"/>
      <c r="N119" s="52"/>
      <c r="O119" s="52"/>
      <c r="P119" s="52"/>
      <c r="Q119" s="52"/>
      <c r="R119" s="52"/>
      <c r="S119" s="52"/>
      <c r="T119" s="52"/>
      <c r="U119" s="309">
        <f t="shared" si="7"/>
        <v>0</v>
      </c>
      <c r="V119" s="310"/>
      <c r="W119" s="309">
        <f t="shared" si="10"/>
        <v>0</v>
      </c>
      <c r="X119" s="310"/>
    </row>
    <row r="120" spans="2:24" x14ac:dyDescent="0.3">
      <c r="B120" s="437"/>
      <c r="C120" s="321" t="s">
        <v>124</v>
      </c>
      <c r="D120" s="322"/>
      <c r="E120" s="322"/>
      <c r="F120" s="322"/>
      <c r="G120" s="322"/>
      <c r="H120" s="323"/>
      <c r="I120" s="52">
        <v>0</v>
      </c>
      <c r="J120" s="52"/>
      <c r="K120" s="52"/>
      <c r="L120" s="52"/>
      <c r="M120" s="52"/>
      <c r="N120" s="52"/>
      <c r="O120" s="52"/>
      <c r="P120" s="52"/>
      <c r="Q120" s="52"/>
      <c r="R120" s="52"/>
      <c r="S120" s="52"/>
      <c r="T120" s="52"/>
      <c r="U120" s="309">
        <f t="shared" si="7"/>
        <v>0</v>
      </c>
      <c r="V120" s="310"/>
      <c r="W120" s="309">
        <f t="shared" si="10"/>
        <v>0</v>
      </c>
      <c r="X120" s="310"/>
    </row>
    <row r="121" spans="2:24" x14ac:dyDescent="0.3">
      <c r="B121" s="437"/>
      <c r="C121" s="321" t="s">
        <v>140</v>
      </c>
      <c r="D121" s="322"/>
      <c r="E121" s="322"/>
      <c r="F121" s="322"/>
      <c r="G121" s="322"/>
      <c r="H121" s="323"/>
      <c r="I121" s="52">
        <v>0</v>
      </c>
      <c r="J121" s="52"/>
      <c r="K121" s="52"/>
      <c r="L121" s="52"/>
      <c r="M121" s="52"/>
      <c r="N121" s="52"/>
      <c r="O121" s="52"/>
      <c r="P121" s="52"/>
      <c r="Q121" s="52"/>
      <c r="R121" s="52"/>
      <c r="S121" s="52"/>
      <c r="T121" s="52"/>
      <c r="U121" s="309">
        <f t="shared" si="7"/>
        <v>0</v>
      </c>
      <c r="V121" s="310"/>
      <c r="W121" s="309">
        <f t="shared" si="10"/>
        <v>0</v>
      </c>
      <c r="X121" s="310"/>
    </row>
    <row r="122" spans="2:24" x14ac:dyDescent="0.3">
      <c r="B122" s="437"/>
      <c r="C122" s="321" t="s">
        <v>127</v>
      </c>
      <c r="D122" s="322"/>
      <c r="E122" s="322"/>
      <c r="F122" s="322"/>
      <c r="G122" s="322"/>
      <c r="H122" s="323"/>
      <c r="I122" s="52">
        <v>0</v>
      </c>
      <c r="J122" s="52"/>
      <c r="K122" s="52"/>
      <c r="L122" s="52"/>
      <c r="M122" s="52"/>
      <c r="N122" s="52"/>
      <c r="O122" s="52"/>
      <c r="P122" s="52"/>
      <c r="Q122" s="52"/>
      <c r="R122" s="52"/>
      <c r="S122" s="52"/>
      <c r="T122" s="52"/>
      <c r="U122" s="309">
        <f t="shared" si="7"/>
        <v>0</v>
      </c>
      <c r="V122" s="310"/>
      <c r="W122" s="309">
        <f t="shared" si="10"/>
        <v>0</v>
      </c>
      <c r="X122" s="310"/>
    </row>
    <row r="123" spans="2:24" x14ac:dyDescent="0.3">
      <c r="B123" s="437"/>
      <c r="C123" s="321" t="s">
        <v>81</v>
      </c>
      <c r="D123" s="322"/>
      <c r="E123" s="322"/>
      <c r="F123" s="322"/>
      <c r="G123" s="322"/>
      <c r="H123" s="323"/>
      <c r="I123" s="52">
        <v>0</v>
      </c>
      <c r="J123" s="52"/>
      <c r="K123" s="52"/>
      <c r="L123" s="52"/>
      <c r="M123" s="52"/>
      <c r="N123" s="52"/>
      <c r="O123" s="52"/>
      <c r="P123" s="52"/>
      <c r="Q123" s="52"/>
      <c r="R123" s="52"/>
      <c r="S123" s="52"/>
      <c r="T123" s="52"/>
      <c r="U123" s="309">
        <f t="shared" si="7"/>
        <v>0</v>
      </c>
      <c r="V123" s="310"/>
      <c r="W123" s="309">
        <f t="shared" si="10"/>
        <v>0</v>
      </c>
      <c r="X123" s="310"/>
    </row>
    <row r="124" spans="2:24" x14ac:dyDescent="0.3">
      <c r="B124" s="437"/>
      <c r="C124" s="300" t="s">
        <v>141</v>
      </c>
      <c r="D124" s="301"/>
      <c r="E124" s="301"/>
      <c r="F124" s="301"/>
      <c r="G124" s="301"/>
      <c r="H124" s="302"/>
      <c r="I124" s="52">
        <f>SUM(I125)</f>
        <v>0</v>
      </c>
      <c r="J124" s="52">
        <f>SUM(J125)</f>
        <v>0</v>
      </c>
      <c r="K124" s="52"/>
      <c r="L124" s="52"/>
      <c r="M124" s="52"/>
      <c r="N124" s="52"/>
      <c r="O124" s="52"/>
      <c r="P124" s="52"/>
      <c r="Q124" s="52"/>
      <c r="R124" s="52"/>
      <c r="S124" s="52"/>
      <c r="T124" s="52"/>
      <c r="U124" s="309">
        <f t="shared" si="7"/>
        <v>0</v>
      </c>
      <c r="V124" s="310"/>
      <c r="W124" s="309">
        <f t="shared" si="10"/>
        <v>0</v>
      </c>
      <c r="X124" s="310"/>
    </row>
    <row r="125" spans="2:24" x14ac:dyDescent="0.3">
      <c r="B125" s="437"/>
      <c r="C125" s="321" t="s">
        <v>142</v>
      </c>
      <c r="D125" s="322"/>
      <c r="E125" s="322"/>
      <c r="F125" s="322"/>
      <c r="G125" s="322"/>
      <c r="H125" s="323"/>
      <c r="I125" s="52">
        <v>0</v>
      </c>
      <c r="J125" s="52"/>
      <c r="K125" s="52"/>
      <c r="L125" s="52"/>
      <c r="M125" s="52"/>
      <c r="N125" s="52"/>
      <c r="O125" s="52"/>
      <c r="P125" s="52"/>
      <c r="Q125" s="52"/>
      <c r="R125" s="52"/>
      <c r="S125" s="52"/>
      <c r="T125" s="52"/>
      <c r="U125" s="309">
        <f t="shared" si="7"/>
        <v>0</v>
      </c>
      <c r="V125" s="310"/>
      <c r="W125" s="309">
        <f t="shared" si="10"/>
        <v>0</v>
      </c>
      <c r="X125" s="310"/>
    </row>
    <row r="126" spans="2:24" x14ac:dyDescent="0.3">
      <c r="B126" s="437"/>
      <c r="C126" s="300" t="s">
        <v>143</v>
      </c>
      <c r="D126" s="301"/>
      <c r="E126" s="301"/>
      <c r="F126" s="301"/>
      <c r="G126" s="301"/>
      <c r="H126" s="302"/>
      <c r="I126" s="52">
        <f>SUM(I127:I128)</f>
        <v>0</v>
      </c>
      <c r="J126" s="52">
        <f>SUM(J127:J128)</f>
        <v>0</v>
      </c>
      <c r="K126" s="52"/>
      <c r="L126" s="52"/>
      <c r="M126" s="52"/>
      <c r="N126" s="52"/>
      <c r="O126" s="52"/>
      <c r="P126" s="52"/>
      <c r="Q126" s="52"/>
      <c r="R126" s="52"/>
      <c r="S126" s="52"/>
      <c r="T126" s="52"/>
      <c r="U126" s="309">
        <f t="shared" si="7"/>
        <v>0</v>
      </c>
      <c r="V126" s="310"/>
      <c r="W126" s="309">
        <f t="shared" si="10"/>
        <v>0</v>
      </c>
      <c r="X126" s="310"/>
    </row>
    <row r="127" spans="2:24" x14ac:dyDescent="0.3">
      <c r="B127" s="437"/>
      <c r="C127" s="321" t="s">
        <v>139</v>
      </c>
      <c r="D127" s="322"/>
      <c r="E127" s="322"/>
      <c r="F127" s="322"/>
      <c r="G127" s="322"/>
      <c r="H127" s="323"/>
      <c r="I127" s="52">
        <v>0</v>
      </c>
      <c r="J127" s="52"/>
      <c r="K127" s="52"/>
      <c r="L127" s="52"/>
      <c r="M127" s="52"/>
      <c r="N127" s="52"/>
      <c r="O127" s="52"/>
      <c r="P127" s="52"/>
      <c r="Q127" s="52"/>
      <c r="R127" s="52"/>
      <c r="S127" s="52"/>
      <c r="T127" s="52"/>
      <c r="U127" s="309">
        <f t="shared" si="7"/>
        <v>0</v>
      </c>
      <c r="V127" s="310"/>
      <c r="W127" s="309">
        <f t="shared" si="10"/>
        <v>0</v>
      </c>
      <c r="X127" s="310"/>
    </row>
    <row r="128" spans="2:24" x14ac:dyDescent="0.3">
      <c r="B128" s="437"/>
      <c r="C128" s="321" t="s">
        <v>144</v>
      </c>
      <c r="D128" s="322"/>
      <c r="E128" s="322"/>
      <c r="F128" s="322"/>
      <c r="G128" s="322"/>
      <c r="H128" s="323"/>
      <c r="I128" s="52">
        <v>0</v>
      </c>
      <c r="J128" s="52"/>
      <c r="K128" s="52"/>
      <c r="L128" s="52"/>
      <c r="M128" s="52"/>
      <c r="N128" s="52"/>
      <c r="O128" s="52"/>
      <c r="P128" s="52"/>
      <c r="Q128" s="52"/>
      <c r="R128" s="52"/>
      <c r="S128" s="52"/>
      <c r="T128" s="52"/>
      <c r="U128" s="309">
        <f t="shared" si="7"/>
        <v>0</v>
      </c>
      <c r="V128" s="310"/>
      <c r="W128" s="309">
        <f t="shared" si="10"/>
        <v>0</v>
      </c>
      <c r="X128" s="310"/>
    </row>
    <row r="129" spans="2:24" x14ac:dyDescent="0.3">
      <c r="B129" s="437"/>
      <c r="C129" s="300" t="s">
        <v>145</v>
      </c>
      <c r="D129" s="301"/>
      <c r="E129" s="301"/>
      <c r="F129" s="301"/>
      <c r="G129" s="301"/>
      <c r="H129" s="302"/>
      <c r="I129" s="52">
        <f>SUM(I130:I133)</f>
        <v>0</v>
      </c>
      <c r="J129" s="52">
        <f>SUM(J130:J133)</f>
        <v>0</v>
      </c>
      <c r="K129" s="52"/>
      <c r="L129" s="52"/>
      <c r="M129" s="52"/>
      <c r="N129" s="52"/>
      <c r="O129" s="52"/>
      <c r="P129" s="52"/>
      <c r="Q129" s="52"/>
      <c r="R129" s="52"/>
      <c r="S129" s="52"/>
      <c r="T129" s="52"/>
      <c r="U129" s="309">
        <f t="shared" si="7"/>
        <v>0</v>
      </c>
      <c r="V129" s="310"/>
      <c r="W129" s="309">
        <f t="shared" si="10"/>
        <v>0</v>
      </c>
      <c r="X129" s="310"/>
    </row>
    <row r="130" spans="2:24" x14ac:dyDescent="0.3">
      <c r="B130" s="437"/>
      <c r="C130" s="321" t="s">
        <v>146</v>
      </c>
      <c r="D130" s="322"/>
      <c r="E130" s="322"/>
      <c r="F130" s="322"/>
      <c r="G130" s="322"/>
      <c r="H130" s="323"/>
      <c r="I130" s="52">
        <v>0</v>
      </c>
      <c r="J130" s="52"/>
      <c r="K130" s="52"/>
      <c r="L130" s="52"/>
      <c r="M130" s="52"/>
      <c r="N130" s="52"/>
      <c r="O130" s="52"/>
      <c r="P130" s="52"/>
      <c r="Q130" s="52"/>
      <c r="R130" s="52"/>
      <c r="S130" s="52"/>
      <c r="T130" s="52"/>
      <c r="U130" s="309">
        <f t="shared" si="7"/>
        <v>0</v>
      </c>
      <c r="V130" s="310"/>
      <c r="W130" s="309">
        <f t="shared" si="10"/>
        <v>0</v>
      </c>
      <c r="X130" s="310"/>
    </row>
    <row r="131" spans="2:24" x14ac:dyDescent="0.3">
      <c r="B131" s="437"/>
      <c r="C131" s="321" t="s">
        <v>147</v>
      </c>
      <c r="D131" s="322"/>
      <c r="E131" s="322"/>
      <c r="F131" s="322"/>
      <c r="G131" s="322"/>
      <c r="H131" s="323"/>
      <c r="I131" s="52">
        <v>0</v>
      </c>
      <c r="J131" s="52"/>
      <c r="K131" s="52"/>
      <c r="L131" s="52"/>
      <c r="M131" s="52"/>
      <c r="N131" s="52"/>
      <c r="O131" s="52"/>
      <c r="P131" s="52"/>
      <c r="Q131" s="52"/>
      <c r="R131" s="52"/>
      <c r="S131" s="52"/>
      <c r="T131" s="52"/>
      <c r="U131" s="309">
        <f t="shared" si="7"/>
        <v>0</v>
      </c>
      <c r="V131" s="310"/>
      <c r="W131" s="309">
        <f t="shared" si="10"/>
        <v>0</v>
      </c>
      <c r="X131" s="310"/>
    </row>
    <row r="132" spans="2:24" x14ac:dyDescent="0.3">
      <c r="B132" s="437"/>
      <c r="C132" s="321" t="s">
        <v>148</v>
      </c>
      <c r="D132" s="322"/>
      <c r="E132" s="322"/>
      <c r="F132" s="322"/>
      <c r="G132" s="322"/>
      <c r="H132" s="323"/>
      <c r="I132" s="52">
        <v>0</v>
      </c>
      <c r="J132" s="52"/>
      <c r="K132" s="52"/>
      <c r="L132" s="52"/>
      <c r="M132" s="52"/>
      <c r="N132" s="52"/>
      <c r="O132" s="52"/>
      <c r="P132" s="52"/>
      <c r="Q132" s="52"/>
      <c r="R132" s="52"/>
      <c r="S132" s="52"/>
      <c r="T132" s="52"/>
      <c r="U132" s="309">
        <f t="shared" si="7"/>
        <v>0</v>
      </c>
      <c r="V132" s="310"/>
      <c r="W132" s="309">
        <f t="shared" si="10"/>
        <v>0</v>
      </c>
      <c r="X132" s="310"/>
    </row>
    <row r="133" spans="2:24" x14ac:dyDescent="0.3">
      <c r="B133" s="437"/>
      <c r="C133" s="321" t="s">
        <v>149</v>
      </c>
      <c r="D133" s="322"/>
      <c r="E133" s="322"/>
      <c r="F133" s="322"/>
      <c r="G133" s="322"/>
      <c r="H133" s="323"/>
      <c r="I133" s="52">
        <v>0</v>
      </c>
      <c r="J133" s="52"/>
      <c r="K133" s="52"/>
      <c r="L133" s="52"/>
      <c r="M133" s="52"/>
      <c r="N133" s="52"/>
      <c r="O133" s="52"/>
      <c r="P133" s="52"/>
      <c r="Q133" s="52"/>
      <c r="R133" s="52"/>
      <c r="S133" s="52"/>
      <c r="T133" s="52"/>
      <c r="U133" s="309">
        <f t="shared" si="7"/>
        <v>0</v>
      </c>
      <c r="V133" s="310"/>
      <c r="W133" s="309">
        <f t="shared" si="10"/>
        <v>0</v>
      </c>
      <c r="X133" s="310"/>
    </row>
    <row r="134" spans="2:24" x14ac:dyDescent="0.3">
      <c r="B134" s="437"/>
      <c r="C134" s="300" t="s">
        <v>152</v>
      </c>
      <c r="D134" s="301"/>
      <c r="E134" s="301"/>
      <c r="F134" s="301"/>
      <c r="G134" s="301"/>
      <c r="H134" s="302"/>
      <c r="I134" s="52">
        <f>SUM(I135:I137)</f>
        <v>0</v>
      </c>
      <c r="J134" s="52">
        <f>SUM(J135:J137)</f>
        <v>0</v>
      </c>
      <c r="K134" s="52"/>
      <c r="L134" s="52"/>
      <c r="M134" s="52"/>
      <c r="N134" s="52"/>
      <c r="O134" s="52"/>
      <c r="P134" s="52"/>
      <c r="Q134" s="52"/>
      <c r="R134" s="52"/>
      <c r="S134" s="52"/>
      <c r="T134" s="52"/>
      <c r="U134" s="309">
        <f t="shared" si="7"/>
        <v>0</v>
      </c>
      <c r="V134" s="310"/>
      <c r="W134" s="309">
        <f t="shared" si="10"/>
        <v>0</v>
      </c>
      <c r="X134" s="310"/>
    </row>
    <row r="135" spans="2:24" x14ac:dyDescent="0.3">
      <c r="B135" s="437"/>
      <c r="C135" s="321" t="s">
        <v>137</v>
      </c>
      <c r="D135" s="322"/>
      <c r="E135" s="322"/>
      <c r="F135" s="322"/>
      <c r="G135" s="322"/>
      <c r="H135" s="323"/>
      <c r="I135" s="52">
        <v>0</v>
      </c>
      <c r="J135" s="52"/>
      <c r="K135" s="52"/>
      <c r="L135" s="52"/>
      <c r="M135" s="52"/>
      <c r="N135" s="52"/>
      <c r="O135" s="52"/>
      <c r="P135" s="52"/>
      <c r="Q135" s="52"/>
      <c r="R135" s="52"/>
      <c r="S135" s="52"/>
      <c r="T135" s="52"/>
      <c r="U135" s="309">
        <f t="shared" si="7"/>
        <v>0</v>
      </c>
      <c r="V135" s="310"/>
      <c r="W135" s="309">
        <f t="shared" si="10"/>
        <v>0</v>
      </c>
      <c r="X135" s="310"/>
    </row>
    <row r="136" spans="2:24" x14ac:dyDescent="0.3">
      <c r="B136" s="437"/>
      <c r="C136" s="321" t="s">
        <v>93</v>
      </c>
      <c r="D136" s="322"/>
      <c r="E136" s="322"/>
      <c r="F136" s="322"/>
      <c r="G136" s="322"/>
      <c r="H136" s="323"/>
      <c r="I136" s="52">
        <v>0</v>
      </c>
      <c r="J136" s="52"/>
      <c r="K136" s="52"/>
      <c r="L136" s="52"/>
      <c r="M136" s="52"/>
      <c r="N136" s="52"/>
      <c r="O136" s="52"/>
      <c r="P136" s="52"/>
      <c r="Q136" s="52"/>
      <c r="R136" s="52"/>
      <c r="S136" s="52"/>
      <c r="T136" s="52"/>
      <c r="U136" s="309">
        <f t="shared" si="7"/>
        <v>0</v>
      </c>
      <c r="V136" s="310"/>
      <c r="W136" s="309">
        <f t="shared" si="10"/>
        <v>0</v>
      </c>
      <c r="X136" s="310"/>
    </row>
    <row r="137" spans="2:24" x14ac:dyDescent="0.3">
      <c r="B137" s="437"/>
      <c r="C137" s="321" t="s">
        <v>124</v>
      </c>
      <c r="D137" s="322"/>
      <c r="E137" s="322"/>
      <c r="F137" s="322"/>
      <c r="G137" s="322"/>
      <c r="H137" s="323"/>
      <c r="I137" s="52">
        <v>0</v>
      </c>
      <c r="J137" s="52"/>
      <c r="K137" s="52"/>
      <c r="L137" s="52"/>
      <c r="M137" s="52"/>
      <c r="N137" s="52"/>
      <c r="O137" s="52"/>
      <c r="P137" s="52"/>
      <c r="Q137" s="52"/>
      <c r="R137" s="52"/>
      <c r="S137" s="52"/>
      <c r="T137" s="52"/>
      <c r="U137" s="309">
        <f t="shared" si="7"/>
        <v>0</v>
      </c>
      <c r="V137" s="310"/>
      <c r="W137" s="309">
        <f t="shared" si="10"/>
        <v>0</v>
      </c>
      <c r="X137" s="310"/>
    </row>
    <row r="138" spans="2:24" x14ac:dyDescent="0.3">
      <c r="B138" s="437"/>
      <c r="C138" s="300" t="s">
        <v>151</v>
      </c>
      <c r="D138" s="301"/>
      <c r="E138" s="301"/>
      <c r="F138" s="301"/>
      <c r="G138" s="301"/>
      <c r="H138" s="302"/>
      <c r="I138" s="52">
        <f>SUM(I139)</f>
        <v>0</v>
      </c>
      <c r="J138" s="52">
        <f>SUM(J139)</f>
        <v>0</v>
      </c>
      <c r="K138" s="52"/>
      <c r="L138" s="52"/>
      <c r="M138" s="52"/>
      <c r="N138" s="52"/>
      <c r="O138" s="52"/>
      <c r="P138" s="52"/>
      <c r="Q138" s="52"/>
      <c r="R138" s="52"/>
      <c r="S138" s="52"/>
      <c r="T138" s="52"/>
      <c r="U138" s="309">
        <f t="shared" si="7"/>
        <v>0</v>
      </c>
      <c r="V138" s="310"/>
      <c r="W138" s="309">
        <f t="shared" si="10"/>
        <v>0</v>
      </c>
      <c r="X138" s="310"/>
    </row>
    <row r="139" spans="2:24" x14ac:dyDescent="0.3">
      <c r="B139" s="437"/>
      <c r="C139" s="321" t="s">
        <v>142</v>
      </c>
      <c r="D139" s="322"/>
      <c r="E139" s="322"/>
      <c r="F139" s="322"/>
      <c r="G139" s="322"/>
      <c r="H139" s="323"/>
      <c r="I139" s="52">
        <v>0</v>
      </c>
      <c r="J139" s="52"/>
      <c r="K139" s="52"/>
      <c r="L139" s="52"/>
      <c r="M139" s="52"/>
      <c r="N139" s="52"/>
      <c r="O139" s="52"/>
      <c r="P139" s="52"/>
      <c r="Q139" s="52"/>
      <c r="R139" s="52"/>
      <c r="S139" s="52"/>
      <c r="T139" s="52"/>
      <c r="U139" s="309">
        <f t="shared" si="7"/>
        <v>0</v>
      </c>
      <c r="V139" s="310"/>
      <c r="W139" s="309">
        <f t="shared" si="10"/>
        <v>0</v>
      </c>
      <c r="X139" s="310"/>
    </row>
    <row r="140" spans="2:24" x14ac:dyDescent="0.3">
      <c r="B140" s="437"/>
      <c r="C140" s="300" t="s">
        <v>150</v>
      </c>
      <c r="D140" s="301"/>
      <c r="E140" s="301"/>
      <c r="F140" s="301"/>
      <c r="G140" s="301"/>
      <c r="H140" s="302"/>
      <c r="I140" s="52">
        <f>SUM(I141)</f>
        <v>0</v>
      </c>
      <c r="J140" s="52">
        <f>SUM(J141)</f>
        <v>0</v>
      </c>
      <c r="K140" s="52"/>
      <c r="L140" s="52"/>
      <c r="M140" s="52"/>
      <c r="N140" s="52"/>
      <c r="O140" s="52"/>
      <c r="P140" s="52"/>
      <c r="Q140" s="52"/>
      <c r="R140" s="52"/>
      <c r="S140" s="52"/>
      <c r="T140" s="52"/>
      <c r="U140" s="309">
        <f t="shared" si="7"/>
        <v>0</v>
      </c>
      <c r="V140" s="310"/>
      <c r="W140" s="309">
        <f t="shared" si="10"/>
        <v>0</v>
      </c>
      <c r="X140" s="310"/>
    </row>
    <row r="141" spans="2:24" x14ac:dyDescent="0.3">
      <c r="B141" s="437"/>
      <c r="C141" s="321" t="s">
        <v>134</v>
      </c>
      <c r="D141" s="322"/>
      <c r="E141" s="322"/>
      <c r="F141" s="322"/>
      <c r="G141" s="322"/>
      <c r="H141" s="323"/>
      <c r="I141" s="52">
        <v>0</v>
      </c>
      <c r="J141" s="52"/>
      <c r="K141" s="52"/>
      <c r="L141" s="52"/>
      <c r="M141" s="52"/>
      <c r="N141" s="52"/>
      <c r="O141" s="52"/>
      <c r="P141" s="52"/>
      <c r="Q141" s="52"/>
      <c r="R141" s="52"/>
      <c r="S141" s="52"/>
      <c r="T141" s="52"/>
      <c r="U141" s="309">
        <f t="shared" si="7"/>
        <v>0</v>
      </c>
      <c r="V141" s="310"/>
      <c r="W141" s="309">
        <f t="shared" si="10"/>
        <v>0</v>
      </c>
      <c r="X141" s="310"/>
    </row>
    <row r="142" spans="2:24" x14ac:dyDescent="0.3">
      <c r="B142" s="437"/>
      <c r="C142" s="300" t="s">
        <v>122</v>
      </c>
      <c r="D142" s="301"/>
      <c r="E142" s="301"/>
      <c r="F142" s="301"/>
      <c r="G142" s="301"/>
      <c r="H142" s="302"/>
      <c r="I142" s="52">
        <f>SUM(I143+I150+I156+I160+I166+I171)</f>
        <v>6</v>
      </c>
      <c r="J142" s="52">
        <f>SUM(J143+J150+J156+J160+J166+J171)</f>
        <v>3</v>
      </c>
      <c r="K142" s="52"/>
      <c r="L142" s="52"/>
      <c r="M142" s="52"/>
      <c r="N142" s="52"/>
      <c r="O142" s="52"/>
      <c r="P142" s="52"/>
      <c r="Q142" s="52"/>
      <c r="R142" s="52"/>
      <c r="S142" s="52"/>
      <c r="T142" s="52"/>
      <c r="U142" s="309">
        <f t="shared" si="7"/>
        <v>4.5</v>
      </c>
      <c r="V142" s="310"/>
      <c r="W142" s="309">
        <f t="shared" si="10"/>
        <v>9</v>
      </c>
      <c r="X142" s="310"/>
    </row>
    <row r="143" spans="2:24" x14ac:dyDescent="0.3">
      <c r="B143" s="437"/>
      <c r="C143" s="300" t="s">
        <v>153</v>
      </c>
      <c r="D143" s="301"/>
      <c r="E143" s="301"/>
      <c r="F143" s="301"/>
      <c r="G143" s="301"/>
      <c r="H143" s="302"/>
      <c r="I143" s="52">
        <f>SUM(I144:I149)</f>
        <v>0</v>
      </c>
      <c r="J143" s="52">
        <f>SUM(J144:J149)</f>
        <v>1</v>
      </c>
      <c r="K143" s="52"/>
      <c r="L143" s="52"/>
      <c r="M143" s="52"/>
      <c r="N143" s="52"/>
      <c r="O143" s="52"/>
      <c r="P143" s="52"/>
      <c r="Q143" s="52"/>
      <c r="R143" s="52"/>
      <c r="S143" s="52"/>
      <c r="T143" s="52"/>
      <c r="U143" s="309">
        <f t="shared" si="7"/>
        <v>0.5</v>
      </c>
      <c r="V143" s="310"/>
      <c r="W143" s="309">
        <f t="shared" si="10"/>
        <v>1</v>
      </c>
      <c r="X143" s="310"/>
    </row>
    <row r="144" spans="2:24" x14ac:dyDescent="0.3">
      <c r="B144" s="437"/>
      <c r="C144" s="321" t="s">
        <v>137</v>
      </c>
      <c r="D144" s="322"/>
      <c r="E144" s="322"/>
      <c r="F144" s="322"/>
      <c r="G144" s="322"/>
      <c r="H144" s="323"/>
      <c r="I144" s="52">
        <v>0</v>
      </c>
      <c r="J144" s="52">
        <v>1</v>
      </c>
      <c r="K144" s="52"/>
      <c r="L144" s="52"/>
      <c r="M144" s="52"/>
      <c r="N144" s="52"/>
      <c r="O144" s="52"/>
      <c r="P144" s="52"/>
      <c r="Q144" s="52"/>
      <c r="R144" s="52"/>
      <c r="S144" s="52"/>
      <c r="T144" s="52"/>
      <c r="U144" s="309">
        <f t="shared" si="7"/>
        <v>0.5</v>
      </c>
      <c r="V144" s="310"/>
      <c r="W144" s="309">
        <f t="shared" si="10"/>
        <v>1</v>
      </c>
      <c r="X144" s="310"/>
    </row>
    <row r="145" spans="2:24" x14ac:dyDescent="0.3">
      <c r="B145" s="437"/>
      <c r="C145" s="321" t="s">
        <v>93</v>
      </c>
      <c r="D145" s="322"/>
      <c r="E145" s="322"/>
      <c r="F145" s="322"/>
      <c r="G145" s="322"/>
      <c r="H145" s="323"/>
      <c r="I145" s="52">
        <v>0</v>
      </c>
      <c r="J145" s="52"/>
      <c r="K145" s="52"/>
      <c r="L145" s="52"/>
      <c r="M145" s="52"/>
      <c r="N145" s="52"/>
      <c r="O145" s="52"/>
      <c r="P145" s="52"/>
      <c r="Q145" s="52"/>
      <c r="R145" s="52"/>
      <c r="S145" s="52"/>
      <c r="T145" s="52"/>
      <c r="U145" s="309">
        <f t="shared" si="7"/>
        <v>0</v>
      </c>
      <c r="V145" s="310"/>
      <c r="W145" s="309">
        <f t="shared" si="10"/>
        <v>0</v>
      </c>
      <c r="X145" s="310"/>
    </row>
    <row r="146" spans="2:24" x14ac:dyDescent="0.3">
      <c r="B146" s="437"/>
      <c r="C146" s="321" t="s">
        <v>154</v>
      </c>
      <c r="D146" s="322"/>
      <c r="E146" s="322"/>
      <c r="F146" s="322"/>
      <c r="G146" s="322"/>
      <c r="H146" s="323"/>
      <c r="I146" s="52">
        <v>0</v>
      </c>
      <c r="J146" s="52"/>
      <c r="K146" s="52"/>
      <c r="L146" s="52"/>
      <c r="M146" s="52"/>
      <c r="N146" s="52"/>
      <c r="O146" s="52"/>
      <c r="P146" s="52"/>
      <c r="Q146" s="52"/>
      <c r="R146" s="52"/>
      <c r="S146" s="52"/>
      <c r="T146" s="52"/>
      <c r="U146" s="309">
        <f t="shared" si="7"/>
        <v>0</v>
      </c>
      <c r="V146" s="310"/>
      <c r="W146" s="309">
        <f t="shared" si="10"/>
        <v>0</v>
      </c>
      <c r="X146" s="310"/>
    </row>
    <row r="147" spans="2:24" x14ac:dyDescent="0.3">
      <c r="B147" s="437"/>
      <c r="C147" s="321" t="s">
        <v>94</v>
      </c>
      <c r="D147" s="322"/>
      <c r="E147" s="322"/>
      <c r="F147" s="322"/>
      <c r="G147" s="322"/>
      <c r="H147" s="323"/>
      <c r="I147" s="52">
        <v>0</v>
      </c>
      <c r="J147" s="52"/>
      <c r="K147" s="52"/>
      <c r="L147" s="52"/>
      <c r="M147" s="52"/>
      <c r="N147" s="52"/>
      <c r="O147" s="52"/>
      <c r="P147" s="52"/>
      <c r="Q147" s="52"/>
      <c r="R147" s="52"/>
      <c r="S147" s="52"/>
      <c r="T147" s="52"/>
      <c r="U147" s="309">
        <f t="shared" si="7"/>
        <v>0</v>
      </c>
      <c r="V147" s="310"/>
      <c r="W147" s="309">
        <f t="shared" si="10"/>
        <v>0</v>
      </c>
      <c r="X147" s="310"/>
    </row>
    <row r="148" spans="2:24" x14ac:dyDescent="0.3">
      <c r="B148" s="437"/>
      <c r="C148" s="321" t="s">
        <v>142</v>
      </c>
      <c r="D148" s="322"/>
      <c r="E148" s="322"/>
      <c r="F148" s="322"/>
      <c r="G148" s="322"/>
      <c r="H148" s="323"/>
      <c r="I148" s="52">
        <v>0</v>
      </c>
      <c r="J148" s="52"/>
      <c r="K148" s="52"/>
      <c r="L148" s="52"/>
      <c r="M148" s="52"/>
      <c r="N148" s="52"/>
      <c r="O148" s="52"/>
      <c r="P148" s="52"/>
      <c r="Q148" s="52"/>
      <c r="R148" s="52"/>
      <c r="S148" s="52"/>
      <c r="T148" s="52"/>
      <c r="U148" s="309">
        <f t="shared" si="7"/>
        <v>0</v>
      </c>
      <c r="V148" s="310"/>
      <c r="W148" s="309">
        <f t="shared" si="10"/>
        <v>0</v>
      </c>
      <c r="X148" s="310"/>
    </row>
    <row r="149" spans="2:24" x14ac:dyDescent="0.3">
      <c r="B149" s="437"/>
      <c r="C149" s="321" t="s">
        <v>144</v>
      </c>
      <c r="D149" s="322"/>
      <c r="E149" s="322"/>
      <c r="F149" s="322"/>
      <c r="G149" s="322"/>
      <c r="H149" s="323"/>
      <c r="I149" s="52">
        <v>0</v>
      </c>
      <c r="J149" s="52"/>
      <c r="K149" s="52"/>
      <c r="L149" s="52"/>
      <c r="M149" s="52"/>
      <c r="N149" s="52"/>
      <c r="O149" s="52"/>
      <c r="P149" s="52"/>
      <c r="Q149" s="52"/>
      <c r="R149" s="52"/>
      <c r="S149" s="52"/>
      <c r="T149" s="52"/>
      <c r="U149" s="309">
        <f t="shared" si="7"/>
        <v>0</v>
      </c>
      <c r="V149" s="310"/>
      <c r="W149" s="309">
        <f t="shared" si="10"/>
        <v>0</v>
      </c>
      <c r="X149" s="310"/>
    </row>
    <row r="150" spans="2:24" x14ac:dyDescent="0.3">
      <c r="B150" s="437"/>
      <c r="C150" s="300" t="s">
        <v>155</v>
      </c>
      <c r="D150" s="301"/>
      <c r="E150" s="301"/>
      <c r="F150" s="301"/>
      <c r="G150" s="301"/>
      <c r="H150" s="302"/>
      <c r="I150" s="52">
        <f>SUM(I151:I155)</f>
        <v>0</v>
      </c>
      <c r="J150" s="52">
        <f>SUM(J151:J155)</f>
        <v>0</v>
      </c>
      <c r="K150" s="52"/>
      <c r="L150" s="52"/>
      <c r="M150" s="52"/>
      <c r="N150" s="52"/>
      <c r="O150" s="52"/>
      <c r="P150" s="52"/>
      <c r="Q150" s="52"/>
      <c r="R150" s="52"/>
      <c r="S150" s="52"/>
      <c r="T150" s="52"/>
      <c r="U150" s="309">
        <f t="shared" si="7"/>
        <v>0</v>
      </c>
      <c r="V150" s="310"/>
      <c r="W150" s="309">
        <f t="shared" si="10"/>
        <v>0</v>
      </c>
      <c r="X150" s="310"/>
    </row>
    <row r="151" spans="2:24" x14ac:dyDescent="0.3">
      <c r="B151" s="437"/>
      <c r="C151" s="321" t="s">
        <v>139</v>
      </c>
      <c r="D151" s="322"/>
      <c r="E151" s="322"/>
      <c r="F151" s="322"/>
      <c r="G151" s="322"/>
      <c r="H151" s="323"/>
      <c r="I151" s="52">
        <v>0</v>
      </c>
      <c r="J151" s="52"/>
      <c r="K151" s="52"/>
      <c r="L151" s="52"/>
      <c r="M151" s="52"/>
      <c r="N151" s="52"/>
      <c r="O151" s="52"/>
      <c r="P151" s="52"/>
      <c r="Q151" s="52"/>
      <c r="R151" s="52"/>
      <c r="S151" s="52"/>
      <c r="T151" s="52"/>
      <c r="U151" s="309">
        <f t="shared" si="7"/>
        <v>0</v>
      </c>
      <c r="V151" s="310"/>
      <c r="W151" s="309">
        <f t="shared" si="10"/>
        <v>0</v>
      </c>
      <c r="X151" s="310"/>
    </row>
    <row r="152" spans="2:24" x14ac:dyDescent="0.3">
      <c r="B152" s="437"/>
      <c r="C152" s="321" t="s">
        <v>140</v>
      </c>
      <c r="D152" s="322"/>
      <c r="E152" s="322"/>
      <c r="F152" s="322"/>
      <c r="G152" s="322"/>
      <c r="H152" s="323"/>
      <c r="I152" s="52">
        <v>0</v>
      </c>
      <c r="J152" s="52"/>
      <c r="K152" s="52"/>
      <c r="L152" s="52"/>
      <c r="M152" s="52"/>
      <c r="N152" s="52"/>
      <c r="O152" s="52"/>
      <c r="P152" s="52"/>
      <c r="Q152" s="52"/>
      <c r="R152" s="52"/>
      <c r="S152" s="52"/>
      <c r="T152" s="52"/>
      <c r="U152" s="309">
        <f t="shared" si="7"/>
        <v>0</v>
      </c>
      <c r="V152" s="310"/>
      <c r="W152" s="309">
        <f t="shared" si="10"/>
        <v>0</v>
      </c>
      <c r="X152" s="310"/>
    </row>
    <row r="153" spans="2:24" x14ac:dyDescent="0.3">
      <c r="B153" s="437"/>
      <c r="C153" s="321" t="s">
        <v>125</v>
      </c>
      <c r="D153" s="322"/>
      <c r="E153" s="322"/>
      <c r="F153" s="322"/>
      <c r="G153" s="322"/>
      <c r="H153" s="323"/>
      <c r="I153" s="52">
        <v>0</v>
      </c>
      <c r="J153" s="52"/>
      <c r="K153" s="52"/>
      <c r="L153" s="52"/>
      <c r="M153" s="52"/>
      <c r="N153" s="52"/>
      <c r="O153" s="52"/>
      <c r="P153" s="52"/>
      <c r="Q153" s="52"/>
      <c r="R153" s="52"/>
      <c r="S153" s="52"/>
      <c r="T153" s="52"/>
      <c r="U153" s="309">
        <f t="shared" si="7"/>
        <v>0</v>
      </c>
      <c r="V153" s="310"/>
      <c r="W153" s="309">
        <f t="shared" si="10"/>
        <v>0</v>
      </c>
      <c r="X153" s="310"/>
    </row>
    <row r="154" spans="2:24" x14ac:dyDescent="0.3">
      <c r="B154" s="437"/>
      <c r="C154" s="321" t="s">
        <v>127</v>
      </c>
      <c r="D154" s="322"/>
      <c r="E154" s="322"/>
      <c r="F154" s="322"/>
      <c r="G154" s="322"/>
      <c r="H154" s="323"/>
      <c r="I154" s="52">
        <v>0</v>
      </c>
      <c r="J154" s="52"/>
      <c r="K154" s="52"/>
      <c r="L154" s="52"/>
      <c r="M154" s="52"/>
      <c r="N154" s="52"/>
      <c r="O154" s="52"/>
      <c r="P154" s="52"/>
      <c r="Q154" s="52"/>
      <c r="R154" s="52"/>
      <c r="S154" s="52"/>
      <c r="T154" s="52"/>
      <c r="U154" s="309">
        <f t="shared" si="7"/>
        <v>0</v>
      </c>
      <c r="V154" s="310"/>
      <c r="W154" s="309">
        <f t="shared" si="10"/>
        <v>0</v>
      </c>
      <c r="X154" s="310"/>
    </row>
    <row r="155" spans="2:24" x14ac:dyDescent="0.3">
      <c r="B155" s="437"/>
      <c r="C155" s="321" t="s">
        <v>81</v>
      </c>
      <c r="D155" s="322"/>
      <c r="E155" s="322"/>
      <c r="F155" s="322"/>
      <c r="G155" s="322"/>
      <c r="H155" s="323"/>
      <c r="I155" s="52">
        <v>0</v>
      </c>
      <c r="J155" s="52"/>
      <c r="K155" s="52"/>
      <c r="L155" s="52"/>
      <c r="M155" s="52"/>
      <c r="N155" s="52"/>
      <c r="O155" s="52"/>
      <c r="P155" s="52"/>
      <c r="Q155" s="52"/>
      <c r="R155" s="52"/>
      <c r="S155" s="52"/>
      <c r="T155" s="52"/>
      <c r="U155" s="309">
        <f t="shared" si="7"/>
        <v>0</v>
      </c>
      <c r="V155" s="310"/>
      <c r="W155" s="309">
        <f t="shared" si="10"/>
        <v>0</v>
      </c>
      <c r="X155" s="310"/>
    </row>
    <row r="156" spans="2:24" x14ac:dyDescent="0.3">
      <c r="B156" s="437"/>
      <c r="C156" s="300" t="s">
        <v>130</v>
      </c>
      <c r="D156" s="301"/>
      <c r="E156" s="301"/>
      <c r="F156" s="301"/>
      <c r="G156" s="301"/>
      <c r="H156" s="302"/>
      <c r="I156" s="52">
        <f>SUM(I157:I159)</f>
        <v>0</v>
      </c>
      <c r="J156" s="52">
        <f>SUM(J157:J159)</f>
        <v>0</v>
      </c>
      <c r="K156" s="52"/>
      <c r="L156" s="52"/>
      <c r="M156" s="52"/>
      <c r="N156" s="52"/>
      <c r="O156" s="52"/>
      <c r="P156" s="52"/>
      <c r="Q156" s="52"/>
      <c r="R156" s="52"/>
      <c r="S156" s="52"/>
      <c r="T156" s="52"/>
      <c r="U156" s="309">
        <f t="shared" si="7"/>
        <v>0</v>
      </c>
      <c r="V156" s="310"/>
      <c r="W156" s="309">
        <f t="shared" si="10"/>
        <v>0</v>
      </c>
      <c r="X156" s="310"/>
    </row>
    <row r="157" spans="2:24" x14ac:dyDescent="0.3">
      <c r="B157" s="437"/>
      <c r="C157" s="321" t="s">
        <v>132</v>
      </c>
      <c r="D157" s="322"/>
      <c r="E157" s="322"/>
      <c r="F157" s="322"/>
      <c r="G157" s="322"/>
      <c r="H157" s="323"/>
      <c r="I157" s="52">
        <v>0</v>
      </c>
      <c r="J157" s="52"/>
      <c r="K157" s="52"/>
      <c r="L157" s="52"/>
      <c r="M157" s="52"/>
      <c r="N157" s="52"/>
      <c r="O157" s="52"/>
      <c r="P157" s="52"/>
      <c r="Q157" s="52"/>
      <c r="R157" s="52"/>
      <c r="S157" s="52"/>
      <c r="T157" s="52"/>
      <c r="U157" s="309">
        <f t="shared" si="7"/>
        <v>0</v>
      </c>
      <c r="V157" s="310"/>
      <c r="W157" s="309">
        <f t="shared" si="10"/>
        <v>0</v>
      </c>
      <c r="X157" s="310"/>
    </row>
    <row r="158" spans="2:24" x14ac:dyDescent="0.3">
      <c r="B158" s="437"/>
      <c r="C158" s="321" t="s">
        <v>131</v>
      </c>
      <c r="D158" s="322"/>
      <c r="E158" s="322"/>
      <c r="F158" s="322"/>
      <c r="G158" s="322"/>
      <c r="H158" s="323"/>
      <c r="I158" s="52">
        <v>0</v>
      </c>
      <c r="J158" s="52"/>
      <c r="K158" s="52"/>
      <c r="L158" s="52"/>
      <c r="M158" s="52"/>
      <c r="N158" s="52"/>
      <c r="O158" s="52"/>
      <c r="P158" s="52"/>
      <c r="Q158" s="52"/>
      <c r="R158" s="52"/>
      <c r="S158" s="52"/>
      <c r="T158" s="52"/>
      <c r="U158" s="309">
        <f t="shared" si="7"/>
        <v>0</v>
      </c>
      <c r="V158" s="310"/>
      <c r="W158" s="309">
        <f t="shared" si="10"/>
        <v>0</v>
      </c>
      <c r="X158" s="310"/>
    </row>
    <row r="159" spans="2:24" x14ac:dyDescent="0.3">
      <c r="B159" s="437"/>
      <c r="C159" s="321" t="s">
        <v>133</v>
      </c>
      <c r="D159" s="322"/>
      <c r="E159" s="322"/>
      <c r="F159" s="322"/>
      <c r="G159" s="322"/>
      <c r="H159" s="323"/>
      <c r="I159" s="52">
        <v>0</v>
      </c>
      <c r="J159" s="52"/>
      <c r="K159" s="52"/>
      <c r="L159" s="52"/>
      <c r="M159" s="52"/>
      <c r="N159" s="52"/>
      <c r="O159" s="52"/>
      <c r="P159" s="52"/>
      <c r="Q159" s="52"/>
      <c r="R159" s="52"/>
      <c r="S159" s="52"/>
      <c r="T159" s="52"/>
      <c r="U159" s="309">
        <f t="shared" ref="U159:U172" si="11">AVERAGE(I159:T159)</f>
        <v>0</v>
      </c>
      <c r="V159" s="310"/>
      <c r="W159" s="309">
        <f t="shared" si="10"/>
        <v>0</v>
      </c>
      <c r="X159" s="310"/>
    </row>
    <row r="160" spans="2:24" x14ac:dyDescent="0.3">
      <c r="B160" s="437"/>
      <c r="C160" s="300" t="s">
        <v>156</v>
      </c>
      <c r="D160" s="301"/>
      <c r="E160" s="301"/>
      <c r="F160" s="301"/>
      <c r="G160" s="301"/>
      <c r="H160" s="302"/>
      <c r="I160" s="52">
        <f>SUM(I161:I165)</f>
        <v>0</v>
      </c>
      <c r="J160" s="52">
        <f>SUM(J161:J165)</f>
        <v>0</v>
      </c>
      <c r="K160" s="52"/>
      <c r="L160" s="52"/>
      <c r="M160" s="52"/>
      <c r="N160" s="52"/>
      <c r="O160" s="52"/>
      <c r="P160" s="52"/>
      <c r="Q160" s="52"/>
      <c r="R160" s="52"/>
      <c r="S160" s="52"/>
      <c r="T160" s="52"/>
      <c r="U160" s="309">
        <f t="shared" si="11"/>
        <v>0</v>
      </c>
      <c r="V160" s="310"/>
      <c r="W160" s="309">
        <f t="shared" si="10"/>
        <v>0</v>
      </c>
      <c r="X160" s="310"/>
    </row>
    <row r="161" spans="2:24" x14ac:dyDescent="0.3">
      <c r="B161" s="437"/>
      <c r="C161" s="321" t="s">
        <v>134</v>
      </c>
      <c r="D161" s="322"/>
      <c r="E161" s="322"/>
      <c r="F161" s="322"/>
      <c r="G161" s="322"/>
      <c r="H161" s="323"/>
      <c r="I161" s="52">
        <v>0</v>
      </c>
      <c r="J161" s="52"/>
      <c r="K161" s="52"/>
      <c r="L161" s="52"/>
      <c r="M161" s="52"/>
      <c r="N161" s="52"/>
      <c r="O161" s="52"/>
      <c r="P161" s="52"/>
      <c r="Q161" s="52"/>
      <c r="R161" s="52"/>
      <c r="S161" s="52"/>
      <c r="T161" s="52"/>
      <c r="U161" s="309">
        <f t="shared" si="11"/>
        <v>0</v>
      </c>
      <c r="V161" s="310"/>
      <c r="W161" s="309">
        <f t="shared" si="10"/>
        <v>0</v>
      </c>
      <c r="X161" s="310"/>
    </row>
    <row r="162" spans="2:24" x14ac:dyDescent="0.3">
      <c r="B162" s="437"/>
      <c r="C162" s="321" t="s">
        <v>146</v>
      </c>
      <c r="D162" s="322"/>
      <c r="E162" s="322"/>
      <c r="F162" s="322"/>
      <c r="G162" s="322"/>
      <c r="H162" s="323"/>
      <c r="I162" s="52">
        <v>0</v>
      </c>
      <c r="J162" s="52"/>
      <c r="K162" s="52"/>
      <c r="L162" s="52"/>
      <c r="M162" s="52"/>
      <c r="N162" s="52"/>
      <c r="O162" s="52"/>
      <c r="P162" s="52"/>
      <c r="Q162" s="52"/>
      <c r="R162" s="52"/>
      <c r="S162" s="52"/>
      <c r="T162" s="52"/>
      <c r="U162" s="309">
        <f t="shared" si="11"/>
        <v>0</v>
      </c>
      <c r="V162" s="310"/>
      <c r="W162" s="309">
        <f t="shared" si="10"/>
        <v>0</v>
      </c>
      <c r="X162" s="310"/>
    </row>
    <row r="163" spans="2:24" x14ac:dyDescent="0.3">
      <c r="B163" s="437"/>
      <c r="C163" s="321" t="s">
        <v>147</v>
      </c>
      <c r="D163" s="322"/>
      <c r="E163" s="322"/>
      <c r="F163" s="322"/>
      <c r="G163" s="322"/>
      <c r="H163" s="323"/>
      <c r="I163" s="52">
        <v>0</v>
      </c>
      <c r="J163" s="52"/>
      <c r="K163" s="52"/>
      <c r="L163" s="52"/>
      <c r="M163" s="52"/>
      <c r="N163" s="52"/>
      <c r="O163" s="52"/>
      <c r="P163" s="52"/>
      <c r="Q163" s="52"/>
      <c r="R163" s="52"/>
      <c r="S163" s="52"/>
      <c r="T163" s="52"/>
      <c r="U163" s="309">
        <f t="shared" si="11"/>
        <v>0</v>
      </c>
      <c r="V163" s="310"/>
      <c r="W163" s="309">
        <f t="shared" ref="W163:W172" si="12">SUM(I163:T163)</f>
        <v>0</v>
      </c>
      <c r="X163" s="310"/>
    </row>
    <row r="164" spans="2:24" x14ac:dyDescent="0.3">
      <c r="B164" s="437"/>
      <c r="C164" s="321" t="s">
        <v>148</v>
      </c>
      <c r="D164" s="322"/>
      <c r="E164" s="322"/>
      <c r="F164" s="322"/>
      <c r="G164" s="322"/>
      <c r="H164" s="323"/>
      <c r="I164" s="52">
        <v>0</v>
      </c>
      <c r="J164" s="52"/>
      <c r="K164" s="52"/>
      <c r="L164" s="52"/>
      <c r="M164" s="52"/>
      <c r="N164" s="52"/>
      <c r="O164" s="52"/>
      <c r="P164" s="52"/>
      <c r="Q164" s="52"/>
      <c r="R164" s="52"/>
      <c r="S164" s="52"/>
      <c r="T164" s="52"/>
      <c r="U164" s="309">
        <f t="shared" si="11"/>
        <v>0</v>
      </c>
      <c r="V164" s="310"/>
      <c r="W164" s="309">
        <f t="shared" si="12"/>
        <v>0</v>
      </c>
      <c r="X164" s="310"/>
    </row>
    <row r="165" spans="2:24" x14ac:dyDescent="0.3">
      <c r="B165" s="437"/>
      <c r="C165" s="321" t="s">
        <v>149</v>
      </c>
      <c r="D165" s="322"/>
      <c r="E165" s="322"/>
      <c r="F165" s="322"/>
      <c r="G165" s="322"/>
      <c r="H165" s="323"/>
      <c r="I165" s="52">
        <v>0</v>
      </c>
      <c r="J165" s="52"/>
      <c r="K165" s="52"/>
      <c r="L165" s="52"/>
      <c r="M165" s="52"/>
      <c r="N165" s="52"/>
      <c r="O165" s="52"/>
      <c r="P165" s="52"/>
      <c r="Q165" s="52"/>
      <c r="R165" s="52"/>
      <c r="S165" s="52"/>
      <c r="T165" s="52"/>
      <c r="U165" s="309">
        <f t="shared" si="11"/>
        <v>0</v>
      </c>
      <c r="V165" s="310"/>
      <c r="W165" s="309">
        <f t="shared" si="12"/>
        <v>0</v>
      </c>
      <c r="X165" s="310"/>
    </row>
    <row r="166" spans="2:24" x14ac:dyDescent="0.3">
      <c r="B166" s="437"/>
      <c r="C166" s="300" t="s">
        <v>30</v>
      </c>
      <c r="D166" s="301"/>
      <c r="E166" s="301"/>
      <c r="F166" s="301"/>
      <c r="G166" s="301"/>
      <c r="H166" s="302"/>
      <c r="I166" s="136">
        <f>SUM(I167:I170)</f>
        <v>3</v>
      </c>
      <c r="J166" s="136">
        <f>SUM(J167:J170)</f>
        <v>1</v>
      </c>
      <c r="K166" s="136"/>
      <c r="L166" s="136"/>
      <c r="M166" s="136"/>
      <c r="N166" s="136"/>
      <c r="O166" s="136"/>
      <c r="P166" s="136"/>
      <c r="Q166" s="136"/>
      <c r="R166" s="136"/>
      <c r="S166" s="136"/>
      <c r="T166" s="136"/>
      <c r="U166" s="309">
        <f t="shared" si="11"/>
        <v>2</v>
      </c>
      <c r="V166" s="310"/>
      <c r="W166" s="309">
        <f t="shared" si="12"/>
        <v>4</v>
      </c>
      <c r="X166" s="310"/>
    </row>
    <row r="167" spans="2:24" x14ac:dyDescent="0.3">
      <c r="B167" s="437"/>
      <c r="C167" s="321" t="s">
        <v>159</v>
      </c>
      <c r="D167" s="322"/>
      <c r="E167" s="322"/>
      <c r="F167" s="322"/>
      <c r="G167" s="322"/>
      <c r="H167" s="323"/>
      <c r="I167" s="52">
        <v>0</v>
      </c>
      <c r="J167" s="52"/>
      <c r="K167" s="136"/>
      <c r="L167" s="136"/>
      <c r="M167" s="136"/>
      <c r="N167" s="136"/>
      <c r="O167" s="136"/>
      <c r="P167" s="136"/>
      <c r="Q167" s="136"/>
      <c r="R167" s="136"/>
      <c r="S167" s="136"/>
      <c r="T167" s="136"/>
      <c r="U167" s="309">
        <f t="shared" si="11"/>
        <v>0</v>
      </c>
      <c r="V167" s="310"/>
      <c r="W167" s="309">
        <f t="shared" si="12"/>
        <v>0</v>
      </c>
      <c r="X167" s="310"/>
    </row>
    <row r="168" spans="2:24" x14ac:dyDescent="0.3">
      <c r="B168" s="437"/>
      <c r="C168" s="321" t="s">
        <v>158</v>
      </c>
      <c r="D168" s="322"/>
      <c r="E168" s="322"/>
      <c r="F168" s="322"/>
      <c r="G168" s="322"/>
      <c r="H168" s="323"/>
      <c r="I168" s="136">
        <v>1</v>
      </c>
      <c r="J168" s="136"/>
      <c r="K168" s="136"/>
      <c r="L168" s="136"/>
      <c r="M168" s="136"/>
      <c r="N168" s="136"/>
      <c r="O168" s="136"/>
      <c r="P168" s="136"/>
      <c r="Q168" s="136"/>
      <c r="R168" s="136"/>
      <c r="S168" s="136"/>
      <c r="T168" s="136"/>
      <c r="U168" s="309">
        <f t="shared" si="11"/>
        <v>1</v>
      </c>
      <c r="V168" s="310"/>
      <c r="W168" s="309">
        <f t="shared" si="12"/>
        <v>1</v>
      </c>
      <c r="X168" s="310"/>
    </row>
    <row r="169" spans="2:24" x14ac:dyDescent="0.3">
      <c r="B169" s="437"/>
      <c r="C169" s="321" t="s">
        <v>157</v>
      </c>
      <c r="D169" s="322"/>
      <c r="E169" s="322"/>
      <c r="F169" s="322"/>
      <c r="G169" s="322"/>
      <c r="H169" s="323"/>
      <c r="I169" s="136">
        <v>2</v>
      </c>
      <c r="J169" s="52">
        <v>1</v>
      </c>
      <c r="K169" s="136"/>
      <c r="L169" s="136"/>
      <c r="M169" s="136"/>
      <c r="N169" s="136"/>
      <c r="O169" s="136"/>
      <c r="P169" s="136"/>
      <c r="Q169" s="136"/>
      <c r="R169" s="136"/>
      <c r="S169" s="136"/>
      <c r="T169" s="136"/>
      <c r="U169" s="309">
        <f t="shared" si="11"/>
        <v>1.5</v>
      </c>
      <c r="V169" s="310"/>
      <c r="W169" s="309">
        <f t="shared" si="12"/>
        <v>3</v>
      </c>
      <c r="X169" s="310"/>
    </row>
    <row r="170" spans="2:24" x14ac:dyDescent="0.3">
      <c r="B170" s="437"/>
      <c r="C170" s="321" t="s">
        <v>160</v>
      </c>
      <c r="D170" s="322"/>
      <c r="E170" s="322"/>
      <c r="F170" s="322"/>
      <c r="G170" s="322"/>
      <c r="H170" s="323"/>
      <c r="I170" s="52">
        <v>0</v>
      </c>
      <c r="J170" s="136"/>
      <c r="K170" s="136"/>
      <c r="L170" s="136"/>
      <c r="M170" s="136"/>
      <c r="N170" s="136"/>
      <c r="O170" s="136"/>
      <c r="P170" s="136"/>
      <c r="Q170" s="136"/>
      <c r="R170" s="136"/>
      <c r="S170" s="136"/>
      <c r="T170" s="136"/>
      <c r="U170" s="309">
        <f t="shared" si="11"/>
        <v>0</v>
      </c>
      <c r="V170" s="310"/>
      <c r="W170" s="309">
        <f t="shared" si="12"/>
        <v>0</v>
      </c>
      <c r="X170" s="310"/>
    </row>
    <row r="171" spans="2:24" x14ac:dyDescent="0.3">
      <c r="B171" s="437"/>
      <c r="C171" s="300" t="s">
        <v>34</v>
      </c>
      <c r="D171" s="301"/>
      <c r="E171" s="301"/>
      <c r="F171" s="301"/>
      <c r="G171" s="301"/>
      <c r="H171" s="302"/>
      <c r="I171" s="136">
        <v>3</v>
      </c>
      <c r="J171" s="136">
        <v>1</v>
      </c>
      <c r="K171" s="136"/>
      <c r="L171" s="136"/>
      <c r="M171" s="136"/>
      <c r="N171" s="136"/>
      <c r="O171" s="136"/>
      <c r="P171" s="136"/>
      <c r="Q171" s="136"/>
      <c r="R171" s="136"/>
      <c r="S171" s="136"/>
      <c r="T171" s="136"/>
      <c r="U171" s="309">
        <f t="shared" si="11"/>
        <v>2</v>
      </c>
      <c r="V171" s="310"/>
      <c r="W171" s="309">
        <f t="shared" si="12"/>
        <v>4</v>
      </c>
      <c r="X171" s="310"/>
    </row>
    <row r="172" spans="2:24" x14ac:dyDescent="0.3">
      <c r="B172" s="437"/>
      <c r="C172" s="327" t="s">
        <v>26</v>
      </c>
      <c r="D172" s="328"/>
      <c r="E172" s="328"/>
      <c r="F172" s="328"/>
      <c r="G172" s="328"/>
      <c r="H172" s="329"/>
      <c r="I172" s="155">
        <v>0</v>
      </c>
      <c r="J172" s="155">
        <v>1</v>
      </c>
      <c r="K172" s="155"/>
      <c r="L172" s="155"/>
      <c r="M172" s="155"/>
      <c r="N172" s="155"/>
      <c r="O172" s="155"/>
      <c r="P172" s="155"/>
      <c r="Q172" s="155"/>
      <c r="R172" s="155"/>
      <c r="S172" s="155"/>
      <c r="T172" s="155"/>
      <c r="U172" s="475">
        <f t="shared" si="11"/>
        <v>0.5</v>
      </c>
      <c r="V172" s="476"/>
      <c r="W172" s="309">
        <f t="shared" si="12"/>
        <v>1</v>
      </c>
      <c r="X172" s="310"/>
    </row>
    <row r="173" spans="2:24" x14ac:dyDescent="0.3">
      <c r="B173" s="437"/>
      <c r="C173" s="340" t="s">
        <v>2</v>
      </c>
      <c r="D173" s="341"/>
      <c r="E173" s="341"/>
      <c r="F173" s="341"/>
      <c r="G173" s="341"/>
      <c r="H173" s="342"/>
      <c r="I173" s="159"/>
      <c r="J173" s="159"/>
      <c r="K173" s="159"/>
      <c r="L173" s="159"/>
      <c r="M173" s="159"/>
      <c r="N173" s="159"/>
      <c r="O173" s="159"/>
      <c r="P173" s="159"/>
      <c r="Q173" s="159"/>
      <c r="R173" s="159"/>
      <c r="S173" s="159"/>
      <c r="T173" s="159"/>
      <c r="U173" s="343"/>
      <c r="V173" s="344"/>
      <c r="W173" s="345"/>
      <c r="X173" s="346"/>
    </row>
    <row r="174" spans="2:24" x14ac:dyDescent="0.3">
      <c r="B174" s="437"/>
      <c r="C174" s="347" t="s">
        <v>172</v>
      </c>
      <c r="D174" s="348"/>
      <c r="E174" s="348"/>
      <c r="F174" s="348"/>
      <c r="G174" s="348"/>
      <c r="H174" s="349"/>
      <c r="I174" s="163">
        <f t="shared" ref="I174:J174" si="13">I97/I80</f>
        <v>3.6140350877192984</v>
      </c>
      <c r="J174" s="163">
        <f t="shared" si="13"/>
        <v>3.125</v>
      </c>
      <c r="K174" s="163"/>
      <c r="L174" s="163"/>
      <c r="M174" s="163"/>
      <c r="N174" s="163"/>
      <c r="O174" s="163"/>
      <c r="P174" s="163"/>
      <c r="Q174" s="163"/>
      <c r="R174" s="163"/>
      <c r="S174" s="163"/>
      <c r="T174" s="163"/>
      <c r="U174" s="350" t="s">
        <v>62</v>
      </c>
      <c r="V174" s="351"/>
      <c r="W174" s="350">
        <f t="shared" ref="W174:X174" si="14">W97/W80</f>
        <v>3.4382022471910112</v>
      </c>
      <c r="X174" s="351" t="e">
        <f t="shared" si="14"/>
        <v>#DIV/0!</v>
      </c>
    </row>
    <row r="175" spans="2:24" x14ac:dyDescent="0.3">
      <c r="B175" s="437"/>
      <c r="C175" s="273" t="s">
        <v>173</v>
      </c>
      <c r="D175" s="274"/>
      <c r="E175" s="274"/>
      <c r="F175" s="274"/>
      <c r="G175" s="274"/>
      <c r="H175" s="275"/>
      <c r="I175" s="167">
        <f t="shared" ref="I175:J175" si="15">(I99+I102+I172)/I80</f>
        <v>1.5789473684210527</v>
      </c>
      <c r="J175" s="167">
        <f t="shared" si="15"/>
        <v>1.03125</v>
      </c>
      <c r="K175" s="167"/>
      <c r="L175" s="167"/>
      <c r="M175" s="167"/>
      <c r="N175" s="167"/>
      <c r="O175" s="167"/>
      <c r="P175" s="167"/>
      <c r="Q175" s="167"/>
      <c r="R175" s="167"/>
      <c r="S175" s="167"/>
      <c r="T175" s="167"/>
      <c r="U175" s="352" t="s">
        <v>62</v>
      </c>
      <c r="V175" s="353"/>
      <c r="W175" s="352">
        <f t="shared" ref="W175:X175" si="16">(W99+W102+W172)/W80</f>
        <v>1.3820224719101124</v>
      </c>
      <c r="X175" s="353" t="e">
        <f t="shared" si="16"/>
        <v>#DIV/0!</v>
      </c>
    </row>
    <row r="176" spans="2:24" x14ac:dyDescent="0.3">
      <c r="B176" s="437"/>
      <c r="C176" s="291" t="s">
        <v>8</v>
      </c>
      <c r="D176" s="292"/>
      <c r="E176" s="292"/>
      <c r="F176" s="292"/>
      <c r="G176" s="292"/>
      <c r="H176" s="293"/>
      <c r="I176" s="169">
        <f>I178/I177</f>
        <v>0</v>
      </c>
      <c r="J176" s="169">
        <f>J178/J177</f>
        <v>0</v>
      </c>
      <c r="K176" s="169"/>
      <c r="L176" s="169"/>
      <c r="M176" s="169"/>
      <c r="N176" s="169"/>
      <c r="O176" s="169"/>
      <c r="P176" s="169"/>
      <c r="Q176" s="169"/>
      <c r="R176" s="169"/>
      <c r="S176" s="169"/>
      <c r="T176" s="169"/>
      <c r="U176" s="336" t="s">
        <v>62</v>
      </c>
      <c r="V176" s="337"/>
      <c r="W176" s="338">
        <f>W178/W177</f>
        <v>0</v>
      </c>
      <c r="X176" s="339"/>
    </row>
    <row r="177" spans="2:24" x14ac:dyDescent="0.3">
      <c r="B177" s="437"/>
      <c r="C177" s="358" t="s">
        <v>20</v>
      </c>
      <c r="D177" s="359"/>
      <c r="E177" s="359"/>
      <c r="F177" s="359"/>
      <c r="G177" s="359"/>
      <c r="H177" s="360"/>
      <c r="I177" s="90">
        <f t="shared" ref="I177:J177" si="17">I80</f>
        <v>57</v>
      </c>
      <c r="J177" s="90">
        <f t="shared" si="17"/>
        <v>32</v>
      </c>
      <c r="K177" s="90"/>
      <c r="L177" s="90"/>
      <c r="M177" s="90"/>
      <c r="N177" s="90"/>
      <c r="O177" s="90"/>
      <c r="P177" s="90"/>
      <c r="Q177" s="90"/>
      <c r="R177" s="90"/>
      <c r="S177" s="90"/>
      <c r="T177" s="90"/>
      <c r="U177" s="361" t="s">
        <v>62</v>
      </c>
      <c r="V177" s="362"/>
      <c r="W177" s="361">
        <f>SUM(I177:T177)</f>
        <v>89</v>
      </c>
      <c r="X177" s="362"/>
    </row>
    <row r="178" spans="2:24" ht="15" thickBot="1" x14ac:dyDescent="0.35">
      <c r="B178" s="437"/>
      <c r="C178" s="358" t="s">
        <v>104</v>
      </c>
      <c r="D178" s="359"/>
      <c r="E178" s="359"/>
      <c r="F178" s="359"/>
      <c r="G178" s="359"/>
      <c r="H178" s="360"/>
      <c r="I178" s="52"/>
      <c r="J178" s="52"/>
      <c r="K178" s="52"/>
      <c r="L178" s="52"/>
      <c r="M178" s="52"/>
      <c r="N178" s="52"/>
      <c r="O178" s="52"/>
      <c r="P178" s="52"/>
      <c r="Q178" s="52"/>
      <c r="R178" s="52"/>
      <c r="S178" s="52"/>
      <c r="T178" s="52"/>
      <c r="U178" s="366" t="s">
        <v>62</v>
      </c>
      <c r="V178" s="367"/>
      <c r="W178" s="311">
        <f>SUM(I178:T178)</f>
        <v>0</v>
      </c>
      <c r="X178" s="312"/>
    </row>
    <row r="179" spans="2:24" ht="15" thickBot="1" x14ac:dyDescent="0.35">
      <c r="B179" s="288" t="s">
        <v>9</v>
      </c>
      <c r="C179" s="297" t="s">
        <v>108</v>
      </c>
      <c r="D179" s="298"/>
      <c r="E179" s="298"/>
      <c r="F179" s="298"/>
      <c r="G179" s="298"/>
      <c r="H179" s="299"/>
      <c r="I179" s="176">
        <f>I182/I181</f>
        <v>0.61111111111111116</v>
      </c>
      <c r="J179" s="176">
        <f>J182/J181</f>
        <v>0.6</v>
      </c>
      <c r="K179" s="176"/>
      <c r="L179" s="176"/>
      <c r="M179" s="176"/>
      <c r="N179" s="176"/>
      <c r="O179" s="176"/>
      <c r="P179" s="176"/>
      <c r="Q179" s="176"/>
      <c r="R179" s="176"/>
      <c r="S179" s="176"/>
      <c r="T179" s="176"/>
      <c r="U179" s="484">
        <f t="shared" ref="U179:V179" si="18">U182/U181</f>
        <v>0.6071428571428571</v>
      </c>
      <c r="V179" s="485" t="e">
        <f t="shared" si="18"/>
        <v>#DIV/0!</v>
      </c>
      <c r="W179" s="370" t="s">
        <v>62</v>
      </c>
      <c r="X179" s="371"/>
    </row>
    <row r="180" spans="2:24" x14ac:dyDescent="0.3">
      <c r="B180" s="289"/>
      <c r="C180" s="297" t="s">
        <v>43</v>
      </c>
      <c r="D180" s="298"/>
      <c r="E180" s="298"/>
      <c r="F180" s="298"/>
      <c r="G180" s="298"/>
      <c r="H180" s="299"/>
      <c r="I180" s="180">
        <f>I183/I181</f>
        <v>0.59259259259259256</v>
      </c>
      <c r="J180" s="180">
        <f>J183/J181</f>
        <v>0.56666666666666665</v>
      </c>
      <c r="K180" s="180"/>
      <c r="L180" s="180"/>
      <c r="M180" s="180"/>
      <c r="N180" s="180"/>
      <c r="O180" s="180"/>
      <c r="P180" s="180"/>
      <c r="Q180" s="180"/>
      <c r="R180" s="180"/>
      <c r="S180" s="180"/>
      <c r="T180" s="180"/>
      <c r="U180" s="484">
        <f t="shared" ref="U180:V180" si="19">U183/U181</f>
        <v>0.58333333333333337</v>
      </c>
      <c r="V180" s="485" t="e">
        <f t="shared" si="19"/>
        <v>#DIV/0!</v>
      </c>
      <c r="W180" s="370" t="s">
        <v>62</v>
      </c>
      <c r="X180" s="371"/>
    </row>
    <row r="181" spans="2:24" x14ac:dyDescent="0.3">
      <c r="B181" s="289"/>
      <c r="C181" s="270" t="s">
        <v>118</v>
      </c>
      <c r="D181" s="271"/>
      <c r="E181" s="271"/>
      <c r="F181" s="271"/>
      <c r="G181" s="271"/>
      <c r="H181" s="272"/>
      <c r="I181" s="52">
        <v>54</v>
      </c>
      <c r="J181" s="52">
        <v>30</v>
      </c>
      <c r="K181" s="52"/>
      <c r="L181" s="52"/>
      <c r="M181" s="52"/>
      <c r="N181" s="52"/>
      <c r="O181" s="52"/>
      <c r="P181" s="52"/>
      <c r="Q181" s="52"/>
      <c r="R181" s="52"/>
      <c r="S181" s="52"/>
      <c r="T181" s="52"/>
      <c r="U181" s="361">
        <f>AVERAGE(I181:T181)</f>
        <v>42</v>
      </c>
      <c r="V181" s="362"/>
      <c r="W181" s="361" t="s">
        <v>62</v>
      </c>
      <c r="X181" s="362"/>
    </row>
    <row r="182" spans="2:24" x14ac:dyDescent="0.3">
      <c r="B182" s="289"/>
      <c r="C182" s="300" t="s">
        <v>27</v>
      </c>
      <c r="D182" s="301"/>
      <c r="E182" s="301"/>
      <c r="F182" s="301"/>
      <c r="G182" s="301"/>
      <c r="H182" s="302"/>
      <c r="I182" s="52">
        <v>33</v>
      </c>
      <c r="J182" s="52">
        <v>18</v>
      </c>
      <c r="K182" s="52"/>
      <c r="L182" s="52"/>
      <c r="M182" s="52"/>
      <c r="N182" s="52"/>
      <c r="O182" s="52"/>
      <c r="P182" s="52"/>
      <c r="Q182" s="52"/>
      <c r="R182" s="52"/>
      <c r="S182" s="52"/>
      <c r="T182" s="52"/>
      <c r="U182" s="361">
        <f>AVERAGE(I182:T182)</f>
        <v>25.5</v>
      </c>
      <c r="V182" s="362"/>
      <c r="W182" s="361" t="s">
        <v>62</v>
      </c>
      <c r="X182" s="362"/>
    </row>
    <row r="183" spans="2:24" x14ac:dyDescent="0.3">
      <c r="B183" s="289"/>
      <c r="C183" s="273" t="s">
        <v>28</v>
      </c>
      <c r="D183" s="274"/>
      <c r="E183" s="274"/>
      <c r="F183" s="274"/>
      <c r="G183" s="274"/>
      <c r="H183" s="275"/>
      <c r="I183" s="184">
        <v>32</v>
      </c>
      <c r="J183" s="184">
        <v>17</v>
      </c>
      <c r="K183" s="184"/>
      <c r="L183" s="184"/>
      <c r="M183" s="184"/>
      <c r="N183" s="184"/>
      <c r="O183" s="184"/>
      <c r="P183" s="184"/>
      <c r="Q183" s="184"/>
      <c r="R183" s="184"/>
      <c r="S183" s="184"/>
      <c r="T183" s="184"/>
      <c r="U183" s="372">
        <f>AVERAGE(I183:T183)</f>
        <v>24.5</v>
      </c>
      <c r="V183" s="373"/>
      <c r="W183" s="372" t="s">
        <v>62</v>
      </c>
      <c r="X183" s="373"/>
    </row>
    <row r="184" spans="2:24" x14ac:dyDescent="0.3">
      <c r="B184" s="289"/>
      <c r="C184" s="276" t="s">
        <v>10</v>
      </c>
      <c r="D184" s="277"/>
      <c r="E184" s="277"/>
      <c r="F184" s="277"/>
      <c r="G184" s="277"/>
      <c r="H184" s="278"/>
      <c r="I184" s="188">
        <f>I187/I186</f>
        <v>0.22222222222222221</v>
      </c>
      <c r="J184" s="188">
        <f>J187/J186</f>
        <v>0.13333333333333333</v>
      </c>
      <c r="K184" s="188"/>
      <c r="L184" s="188"/>
      <c r="M184" s="188"/>
      <c r="N184" s="188"/>
      <c r="O184" s="188"/>
      <c r="P184" s="188"/>
      <c r="Q184" s="188"/>
      <c r="R184" s="188"/>
      <c r="S184" s="188"/>
      <c r="T184" s="188"/>
      <c r="U184" s="354">
        <v>0.22222222222222221</v>
      </c>
      <c r="V184" s="355"/>
      <c r="W184" s="356" t="s">
        <v>62</v>
      </c>
      <c r="X184" s="357"/>
    </row>
    <row r="185" spans="2:24" x14ac:dyDescent="0.3">
      <c r="B185" s="289"/>
      <c r="C185" s="291" t="s">
        <v>11</v>
      </c>
      <c r="D185" s="292"/>
      <c r="E185" s="292"/>
      <c r="F185" s="292"/>
      <c r="G185" s="292"/>
      <c r="H185" s="293"/>
      <c r="I185" s="192">
        <f>I188/I186</f>
        <v>0.12962962962962962</v>
      </c>
      <c r="J185" s="192">
        <f>J188/J186</f>
        <v>3.3333333333333333E-2</v>
      </c>
      <c r="K185" s="192"/>
      <c r="L185" s="192"/>
      <c r="M185" s="192"/>
      <c r="N185" s="192"/>
      <c r="O185" s="192"/>
      <c r="P185" s="192"/>
      <c r="Q185" s="192"/>
      <c r="R185" s="192"/>
      <c r="S185" s="192"/>
      <c r="T185" s="192"/>
      <c r="U185" s="378">
        <f>U188/U186</f>
        <v>9.5238095238095233E-2</v>
      </c>
      <c r="V185" s="379"/>
      <c r="W185" s="380" t="s">
        <v>62</v>
      </c>
      <c r="X185" s="381"/>
    </row>
    <row r="186" spans="2:24" x14ac:dyDescent="0.3">
      <c r="B186" s="289"/>
      <c r="C186" s="270" t="s">
        <v>118</v>
      </c>
      <c r="D186" s="271"/>
      <c r="E186" s="271"/>
      <c r="F186" s="271"/>
      <c r="G186" s="271"/>
      <c r="H186" s="272"/>
      <c r="I186" s="52">
        <v>54</v>
      </c>
      <c r="J186" s="52">
        <v>30</v>
      </c>
      <c r="K186" s="52"/>
      <c r="L186" s="52"/>
      <c r="M186" s="52"/>
      <c r="N186" s="52"/>
      <c r="O186" s="52"/>
      <c r="P186" s="52"/>
      <c r="Q186" s="52"/>
      <c r="R186" s="52"/>
      <c r="S186" s="52"/>
      <c r="T186" s="52"/>
      <c r="U186" s="311">
        <f>AVERAGE(I186:T186)</f>
        <v>42</v>
      </c>
      <c r="V186" s="312"/>
      <c r="W186" s="311" t="s">
        <v>62</v>
      </c>
      <c r="X186" s="312"/>
    </row>
    <row r="187" spans="2:24" x14ac:dyDescent="0.3">
      <c r="B187" s="289"/>
      <c r="C187" s="270" t="s">
        <v>21</v>
      </c>
      <c r="D187" s="271"/>
      <c r="E187" s="271"/>
      <c r="F187" s="271"/>
      <c r="G187" s="271"/>
      <c r="H187" s="272"/>
      <c r="I187" s="52">
        <v>12</v>
      </c>
      <c r="J187" s="52">
        <v>4</v>
      </c>
      <c r="K187" s="52"/>
      <c r="L187" s="52"/>
      <c r="M187" s="52"/>
      <c r="N187" s="52"/>
      <c r="O187" s="52"/>
      <c r="P187" s="52"/>
      <c r="Q187" s="52"/>
      <c r="R187" s="52"/>
      <c r="S187" s="52"/>
      <c r="T187" s="52"/>
      <c r="U187" s="311">
        <f>AVERAGE(I187:T187)</f>
        <v>8</v>
      </c>
      <c r="V187" s="312"/>
      <c r="W187" s="311" t="s">
        <v>62</v>
      </c>
      <c r="X187" s="312"/>
    </row>
    <row r="188" spans="2:24" ht="15" thickBot="1" x14ac:dyDescent="0.35">
      <c r="B188" s="290"/>
      <c r="C188" s="2" t="s">
        <v>22</v>
      </c>
      <c r="D188" s="3"/>
      <c r="E188" s="3"/>
      <c r="F188" s="3"/>
      <c r="G188" s="3"/>
      <c r="H188" s="193"/>
      <c r="I188" s="197">
        <v>7</v>
      </c>
      <c r="J188" s="197">
        <v>1</v>
      </c>
      <c r="K188" s="197"/>
      <c r="L188" s="197"/>
      <c r="M188" s="197"/>
      <c r="N188" s="197"/>
      <c r="O188" s="197"/>
      <c r="P188" s="197"/>
      <c r="Q188" s="197"/>
      <c r="R188" s="197"/>
      <c r="S188" s="197"/>
      <c r="T188" s="197"/>
      <c r="U188" s="366">
        <f>AVERAGE(I188:T188)</f>
        <v>4</v>
      </c>
      <c r="V188" s="367"/>
      <c r="W188" s="366" t="s">
        <v>62</v>
      </c>
      <c r="X188" s="367"/>
    </row>
    <row r="191" spans="2:24" ht="15" thickBot="1" x14ac:dyDescent="0.35"/>
    <row r="192" spans="2:24" ht="15" thickBot="1" x14ac:dyDescent="0.35">
      <c r="B192" s="279">
        <v>2025</v>
      </c>
      <c r="C192" s="280"/>
      <c r="D192" s="280"/>
      <c r="E192" s="280"/>
      <c r="F192" s="280"/>
      <c r="G192" s="280"/>
      <c r="H192" s="281"/>
      <c r="I192" s="5" t="s">
        <v>46</v>
      </c>
      <c r="J192" s="6" t="s">
        <v>47</v>
      </c>
      <c r="K192" s="6" t="s">
        <v>50</v>
      </c>
      <c r="L192" s="6" t="s">
        <v>51</v>
      </c>
      <c r="M192" s="6" t="s">
        <v>52</v>
      </c>
      <c r="N192" s="6" t="s">
        <v>53</v>
      </c>
      <c r="O192" s="6" t="s">
        <v>54</v>
      </c>
      <c r="P192" s="6" t="s">
        <v>55</v>
      </c>
      <c r="Q192" s="6" t="s">
        <v>56</v>
      </c>
      <c r="R192" s="6" t="s">
        <v>57</v>
      </c>
      <c r="S192" s="6" t="s">
        <v>58</v>
      </c>
      <c r="T192" s="6" t="s">
        <v>59</v>
      </c>
      <c r="U192" s="279" t="s">
        <v>60</v>
      </c>
      <c r="V192" s="281"/>
      <c r="W192" s="279" t="s">
        <v>61</v>
      </c>
      <c r="X192" s="281"/>
    </row>
    <row r="193" spans="2:24" ht="15" thickBot="1" x14ac:dyDescent="0.35">
      <c r="B193" s="421"/>
      <c r="C193" s="421"/>
      <c r="D193" s="421"/>
      <c r="E193" s="421"/>
      <c r="F193" s="421"/>
      <c r="G193" s="421"/>
      <c r="H193" s="421"/>
    </row>
    <row r="194" spans="2:24" x14ac:dyDescent="0.3">
      <c r="B194" s="282" t="s">
        <v>4</v>
      </c>
      <c r="C194" s="285" t="s">
        <v>12</v>
      </c>
      <c r="D194" s="286"/>
      <c r="E194" s="286"/>
      <c r="F194" s="286"/>
      <c r="G194" s="286"/>
      <c r="H194" s="287"/>
      <c r="I194" s="45"/>
      <c r="J194" s="46"/>
      <c r="K194" s="47"/>
      <c r="L194" s="47"/>
      <c r="M194" s="47"/>
      <c r="N194" s="47"/>
      <c r="O194" s="47"/>
      <c r="P194" s="47"/>
      <c r="Q194" s="47"/>
      <c r="R194" s="47"/>
      <c r="S194" s="48"/>
      <c r="T194" s="48"/>
      <c r="U194" s="422"/>
      <c r="V194" s="423"/>
      <c r="W194" s="424"/>
      <c r="X194" s="423"/>
    </row>
    <row r="195" spans="2:24" x14ac:dyDescent="0.3">
      <c r="B195" s="283"/>
      <c r="C195" s="270" t="s">
        <v>48</v>
      </c>
      <c r="D195" s="271"/>
      <c r="E195" s="271"/>
      <c r="F195" s="271"/>
      <c r="G195" s="271"/>
      <c r="H195" s="272"/>
      <c r="I195" s="49"/>
      <c r="J195" s="50"/>
      <c r="K195" s="51"/>
      <c r="L195" s="51"/>
      <c r="M195" s="51"/>
      <c r="N195" s="51"/>
      <c r="O195" s="51"/>
      <c r="P195" s="51"/>
      <c r="Q195" s="51"/>
      <c r="R195" s="51"/>
      <c r="S195" s="52">
        <v>697</v>
      </c>
      <c r="T195" s="52">
        <v>711</v>
      </c>
      <c r="U195" s="311">
        <f t="shared" ref="U195:U207" si="20">AVERAGE(I195:T195)</f>
        <v>704</v>
      </c>
      <c r="V195" s="312"/>
      <c r="W195" s="410">
        <f t="shared" ref="W195:W207" si="21">SUM(I195:T195)</f>
        <v>1408</v>
      </c>
      <c r="X195" s="312"/>
    </row>
    <row r="196" spans="2:24" x14ac:dyDescent="0.3">
      <c r="B196" s="283"/>
      <c r="C196" s="270" t="s">
        <v>277</v>
      </c>
      <c r="D196" s="271"/>
      <c r="E196" s="271"/>
      <c r="F196" s="271"/>
      <c r="G196" s="271"/>
      <c r="H196" s="272"/>
      <c r="I196" s="49"/>
      <c r="J196" s="50"/>
      <c r="K196" s="51"/>
      <c r="L196" s="51"/>
      <c r="M196" s="51"/>
      <c r="N196" s="51"/>
      <c r="O196" s="51"/>
      <c r="P196" s="51"/>
      <c r="Q196" s="51"/>
      <c r="R196" s="51"/>
      <c r="S196" s="52">
        <v>7</v>
      </c>
      <c r="T196" s="52">
        <v>15</v>
      </c>
      <c r="U196" s="311">
        <f t="shared" si="20"/>
        <v>11</v>
      </c>
      <c r="V196" s="312"/>
      <c r="W196" s="410">
        <f t="shared" si="21"/>
        <v>22</v>
      </c>
      <c r="X196" s="312"/>
    </row>
    <row r="197" spans="2:24" x14ac:dyDescent="0.3">
      <c r="B197" s="283"/>
      <c r="C197" s="425" t="s">
        <v>0</v>
      </c>
      <c r="D197" s="426"/>
      <c r="E197" s="426"/>
      <c r="F197" s="426"/>
      <c r="G197" s="426"/>
      <c r="H197" s="427"/>
      <c r="I197" s="53"/>
      <c r="J197" s="54"/>
      <c r="K197" s="55"/>
      <c r="L197" s="55"/>
      <c r="M197" s="55"/>
      <c r="N197" s="55"/>
      <c r="O197" s="55"/>
      <c r="P197" s="55"/>
      <c r="Q197" s="55"/>
      <c r="R197" s="55"/>
      <c r="S197" s="56"/>
      <c r="T197" s="56"/>
      <c r="U197" s="428"/>
      <c r="V197" s="420"/>
      <c r="W197" s="419"/>
      <c r="X197" s="420"/>
    </row>
    <row r="198" spans="2:24" x14ac:dyDescent="0.3">
      <c r="B198" s="283"/>
      <c r="C198" s="318" t="s">
        <v>23</v>
      </c>
      <c r="D198" s="319"/>
      <c r="E198" s="319"/>
      <c r="F198" s="319"/>
      <c r="G198" s="319"/>
      <c r="H198" s="320"/>
      <c r="I198" s="226"/>
      <c r="J198" s="227"/>
      <c r="K198" s="228"/>
      <c r="L198" s="228"/>
      <c r="M198" s="228"/>
      <c r="N198" s="228"/>
      <c r="O198" s="228"/>
      <c r="P198" s="228"/>
      <c r="Q198" s="228"/>
      <c r="R198" s="228"/>
      <c r="S198" s="219">
        <v>470</v>
      </c>
      <c r="T198" s="219">
        <v>452</v>
      </c>
      <c r="U198" s="461">
        <f t="shared" si="20"/>
        <v>461</v>
      </c>
      <c r="V198" s="462"/>
      <c r="W198" s="483">
        <f t="shared" si="21"/>
        <v>922</v>
      </c>
      <c r="X198" s="462"/>
    </row>
    <row r="199" spans="2:24" x14ac:dyDescent="0.3">
      <c r="B199" s="283"/>
      <c r="C199" s="318" t="s">
        <v>170</v>
      </c>
      <c r="D199" s="319"/>
      <c r="E199" s="319"/>
      <c r="F199" s="319"/>
      <c r="G199" s="319"/>
      <c r="H199" s="320"/>
      <c r="I199" s="222"/>
      <c r="J199" s="223"/>
      <c r="K199" s="224"/>
      <c r="L199" s="224"/>
      <c r="M199" s="224"/>
      <c r="N199" s="224"/>
      <c r="O199" s="224"/>
      <c r="P199" s="224"/>
      <c r="Q199" s="224"/>
      <c r="R199" s="224"/>
      <c r="S199" s="220">
        <v>7</v>
      </c>
      <c r="T199" s="220">
        <v>19</v>
      </c>
      <c r="U199" s="461">
        <f t="shared" si="20"/>
        <v>13</v>
      </c>
      <c r="V199" s="462"/>
      <c r="W199" s="483">
        <f t="shared" si="21"/>
        <v>26</v>
      </c>
      <c r="X199" s="462"/>
    </row>
    <row r="200" spans="2:24" x14ac:dyDescent="0.3">
      <c r="B200" s="283"/>
      <c r="C200" s="270" t="s">
        <v>13</v>
      </c>
      <c r="D200" s="271"/>
      <c r="E200" s="271"/>
      <c r="F200" s="271"/>
      <c r="G200" s="271"/>
      <c r="H200" s="272"/>
      <c r="I200" s="49"/>
      <c r="J200" s="50"/>
      <c r="K200" s="225"/>
      <c r="L200" s="225"/>
      <c r="M200" s="225"/>
      <c r="N200" s="225"/>
      <c r="O200" s="225"/>
      <c r="P200" s="225"/>
      <c r="Q200" s="225"/>
      <c r="R200" s="225"/>
      <c r="S200" s="221">
        <f t="shared" ref="S200:T200" si="22">S199-S201</f>
        <v>5</v>
      </c>
      <c r="T200" s="221">
        <f t="shared" si="22"/>
        <v>13</v>
      </c>
      <c r="U200" s="311">
        <f t="shared" si="20"/>
        <v>9</v>
      </c>
      <c r="V200" s="312"/>
      <c r="W200" s="410">
        <f>W199-W201</f>
        <v>18</v>
      </c>
      <c r="X200" s="312"/>
    </row>
    <row r="201" spans="2:24" x14ac:dyDescent="0.3">
      <c r="B201" s="283"/>
      <c r="C201" s="270" t="s">
        <v>14</v>
      </c>
      <c r="D201" s="271"/>
      <c r="E201" s="271"/>
      <c r="F201" s="271"/>
      <c r="G201" s="271"/>
      <c r="H201" s="272"/>
      <c r="I201" s="49"/>
      <c r="J201" s="50"/>
      <c r="K201" s="51"/>
      <c r="L201" s="51"/>
      <c r="M201" s="51"/>
      <c r="N201" s="51"/>
      <c r="O201" s="51"/>
      <c r="P201" s="51"/>
      <c r="Q201" s="51"/>
      <c r="R201" s="51"/>
      <c r="S201" s="52">
        <v>2</v>
      </c>
      <c r="T201" s="52">
        <v>6</v>
      </c>
      <c r="U201" s="311">
        <f t="shared" si="20"/>
        <v>4</v>
      </c>
      <c r="V201" s="312"/>
      <c r="W201" s="313">
        <f>SUM(I201:T201)</f>
        <v>8</v>
      </c>
      <c r="X201" s="310"/>
    </row>
    <row r="202" spans="2:24" x14ac:dyDescent="0.3">
      <c r="B202" s="283"/>
      <c r="C202" s="300" t="s">
        <v>5</v>
      </c>
      <c r="D202" s="301"/>
      <c r="E202" s="301"/>
      <c r="F202" s="301"/>
      <c r="G202" s="301"/>
      <c r="H202" s="302"/>
      <c r="I202" s="133"/>
      <c r="J202" s="134"/>
      <c r="K202" s="135"/>
      <c r="L202" s="135"/>
      <c r="M202" s="135"/>
      <c r="N202" s="135"/>
      <c r="O202" s="135"/>
      <c r="P202" s="135"/>
      <c r="Q202" s="135"/>
      <c r="R202" s="135"/>
      <c r="S202" s="136"/>
      <c r="T202" s="136">
        <v>4</v>
      </c>
      <c r="U202" s="311">
        <f t="shared" si="20"/>
        <v>4</v>
      </c>
      <c r="V202" s="312"/>
      <c r="W202" s="313">
        <f>SUM(I202:T202)</f>
        <v>4</v>
      </c>
      <c r="X202" s="310"/>
    </row>
    <row r="203" spans="2:24" x14ac:dyDescent="0.3">
      <c r="B203" s="283"/>
      <c r="C203" s="363" t="s">
        <v>49</v>
      </c>
      <c r="D203" s="364"/>
      <c r="E203" s="364"/>
      <c r="F203" s="364"/>
      <c r="G203" s="364"/>
      <c r="H203" s="365"/>
      <c r="I203" s="137"/>
      <c r="J203" s="138"/>
      <c r="K203" s="139"/>
      <c r="L203" s="139"/>
      <c r="M203" s="139"/>
      <c r="N203" s="139"/>
      <c r="O203" s="139"/>
      <c r="P203" s="139"/>
      <c r="Q203" s="139"/>
      <c r="R203" s="139"/>
      <c r="S203" s="140">
        <f t="shared" ref="S203:T203" si="23">S199-S200-S202</f>
        <v>2</v>
      </c>
      <c r="T203" s="140">
        <f t="shared" si="23"/>
        <v>2</v>
      </c>
      <c r="U203" s="390">
        <f t="shared" si="20"/>
        <v>2</v>
      </c>
      <c r="V203" s="391"/>
      <c r="W203" s="429">
        <f>SUM(I203:T203)</f>
        <v>4</v>
      </c>
      <c r="X203" s="315"/>
    </row>
    <row r="204" spans="2:24" x14ac:dyDescent="0.3">
      <c r="B204" s="283"/>
      <c r="C204" s="411" t="s">
        <v>107</v>
      </c>
      <c r="D204" s="412"/>
      <c r="E204" s="412"/>
      <c r="F204" s="412"/>
      <c r="G204" s="412"/>
      <c r="H204" s="413"/>
      <c r="I204" s="79"/>
      <c r="J204" s="80"/>
      <c r="K204" s="81"/>
      <c r="L204" s="81"/>
      <c r="M204" s="81"/>
      <c r="N204" s="81"/>
      <c r="O204" s="81"/>
      <c r="P204" s="81"/>
      <c r="Q204" s="81"/>
      <c r="R204" s="81"/>
      <c r="S204" s="82">
        <v>6</v>
      </c>
      <c r="T204" s="82">
        <v>13</v>
      </c>
      <c r="U204" s="414">
        <f t="shared" si="20"/>
        <v>9.5</v>
      </c>
      <c r="V204" s="415"/>
      <c r="W204" s="416">
        <f>SUM(I204:T204)</f>
        <v>19</v>
      </c>
      <c r="X204" s="415"/>
    </row>
    <row r="205" spans="2:24" x14ac:dyDescent="0.3">
      <c r="B205" s="283"/>
      <c r="C205" s="395" t="s">
        <v>1</v>
      </c>
      <c r="D205" s="396"/>
      <c r="E205" s="396"/>
      <c r="F205" s="396"/>
      <c r="G205" s="396"/>
      <c r="H205" s="397"/>
      <c r="I205" s="83"/>
      <c r="J205" s="84"/>
      <c r="K205" s="85"/>
      <c r="L205" s="85"/>
      <c r="M205" s="85"/>
      <c r="N205" s="85"/>
      <c r="O205" s="85"/>
      <c r="P205" s="85"/>
      <c r="Q205" s="85"/>
      <c r="R205" s="85"/>
      <c r="S205" s="86"/>
      <c r="T205" s="86"/>
      <c r="U205" s="417"/>
      <c r="V205" s="418"/>
      <c r="W205" s="419"/>
      <c r="X205" s="420"/>
    </row>
    <row r="206" spans="2:24" x14ac:dyDescent="0.3">
      <c r="B206" s="283"/>
      <c r="C206" s="347" t="s">
        <v>23</v>
      </c>
      <c r="D206" s="348"/>
      <c r="E206" s="348"/>
      <c r="F206" s="348"/>
      <c r="G206" s="348"/>
      <c r="H206" s="349"/>
      <c r="I206" s="87"/>
      <c r="J206" s="88"/>
      <c r="K206" s="89"/>
      <c r="L206" s="89"/>
      <c r="M206" s="89"/>
      <c r="N206" s="89"/>
      <c r="O206" s="89"/>
      <c r="P206" s="89"/>
      <c r="Q206" s="89"/>
      <c r="R206" s="89"/>
      <c r="S206" s="90">
        <v>184</v>
      </c>
      <c r="T206" s="90">
        <v>183</v>
      </c>
      <c r="U206" s="361">
        <f t="shared" si="20"/>
        <v>183.5</v>
      </c>
      <c r="V206" s="362"/>
      <c r="W206" s="409">
        <f t="shared" si="21"/>
        <v>367</v>
      </c>
      <c r="X206" s="362"/>
    </row>
    <row r="207" spans="2:24" x14ac:dyDescent="0.3">
      <c r="B207" s="283"/>
      <c r="C207" s="270" t="s">
        <v>118</v>
      </c>
      <c r="D207" s="271"/>
      <c r="E207" s="271"/>
      <c r="F207" s="271"/>
      <c r="G207" s="271"/>
      <c r="H207" s="272"/>
      <c r="I207" s="49"/>
      <c r="J207" s="50"/>
      <c r="K207" s="51"/>
      <c r="L207" s="51"/>
      <c r="M207" s="51"/>
      <c r="N207" s="51"/>
      <c r="O207" s="51"/>
      <c r="P207" s="51"/>
      <c r="Q207" s="51"/>
      <c r="R207" s="51"/>
      <c r="S207" s="52">
        <v>4</v>
      </c>
      <c r="T207" s="52">
        <v>7</v>
      </c>
      <c r="U207" s="311">
        <f t="shared" si="20"/>
        <v>5.5</v>
      </c>
      <c r="V207" s="312"/>
      <c r="W207" s="410">
        <f t="shared" si="21"/>
        <v>11</v>
      </c>
      <c r="X207" s="312"/>
    </row>
    <row r="208" spans="2:24" x14ac:dyDescent="0.3">
      <c r="B208" s="283"/>
      <c r="C208" s="306" t="s">
        <v>6</v>
      </c>
      <c r="D208" s="307"/>
      <c r="E208" s="307"/>
      <c r="F208" s="307"/>
      <c r="G208" s="307"/>
      <c r="H208" s="308"/>
      <c r="I208" s="91"/>
      <c r="J208" s="92"/>
      <c r="K208" s="93"/>
      <c r="L208" s="93"/>
      <c r="M208" s="93"/>
      <c r="N208" s="93"/>
      <c r="O208" s="93"/>
      <c r="P208" s="93"/>
      <c r="Q208" s="93"/>
      <c r="R208" s="93"/>
      <c r="S208" s="94"/>
      <c r="T208" s="94"/>
      <c r="U208" s="404"/>
      <c r="V208" s="405"/>
      <c r="W208" s="406"/>
      <c r="X208" s="407"/>
    </row>
    <row r="209" spans="2:24" x14ac:dyDescent="0.3">
      <c r="B209" s="283"/>
      <c r="C209" s="347" t="s">
        <v>23</v>
      </c>
      <c r="D209" s="348"/>
      <c r="E209" s="348"/>
      <c r="F209" s="348"/>
      <c r="G209" s="348"/>
      <c r="H209" s="349"/>
      <c r="I209" s="95"/>
      <c r="J209" s="96"/>
      <c r="K209" s="97"/>
      <c r="L209" s="97"/>
      <c r="M209" s="97"/>
      <c r="N209" s="97"/>
      <c r="O209" s="97"/>
      <c r="P209" s="97"/>
      <c r="Q209" s="97"/>
      <c r="R209" s="97"/>
      <c r="S209" s="98">
        <f t="shared" ref="S209:T209" si="24">S195/S198</f>
        <v>1.4829787234042553</v>
      </c>
      <c r="T209" s="98">
        <f t="shared" si="24"/>
        <v>1.5730088495575221</v>
      </c>
      <c r="U209" s="361" t="s">
        <v>62</v>
      </c>
      <c r="V209" s="362"/>
      <c r="W209" s="408">
        <f>W195/W198</f>
        <v>1.527114967462039</v>
      </c>
      <c r="X209" s="351"/>
    </row>
    <row r="210" spans="2:24" x14ac:dyDescent="0.3">
      <c r="B210" s="283"/>
      <c r="C210" s="270" t="s">
        <v>171</v>
      </c>
      <c r="D210" s="271"/>
      <c r="E210" s="271"/>
      <c r="F210" s="271"/>
      <c r="G210" s="271"/>
      <c r="H210" s="272"/>
      <c r="I210" s="95"/>
      <c r="J210" s="96"/>
      <c r="K210" s="99"/>
      <c r="L210" s="99"/>
      <c r="M210" s="99"/>
      <c r="N210" s="99"/>
      <c r="O210" s="99"/>
      <c r="P210" s="99"/>
      <c r="Q210" s="99"/>
      <c r="R210" s="99"/>
      <c r="S210" s="100">
        <f t="shared" ref="S210:T210" si="25">S196/S199</f>
        <v>1</v>
      </c>
      <c r="T210" s="100">
        <f t="shared" si="25"/>
        <v>0.78947368421052633</v>
      </c>
      <c r="U210" s="311" t="s">
        <v>62</v>
      </c>
      <c r="V210" s="312"/>
      <c r="W210" s="494">
        <f>W196/W199</f>
        <v>0.84615384615384615</v>
      </c>
      <c r="X210" s="495"/>
    </row>
    <row r="211" spans="2:24" s="231" customFormat="1" x14ac:dyDescent="0.3">
      <c r="B211" s="283"/>
      <c r="C211" s="430" t="s">
        <v>106</v>
      </c>
      <c r="D211" s="431"/>
      <c r="E211" s="431"/>
      <c r="F211" s="431"/>
      <c r="G211" s="431"/>
      <c r="H211" s="432"/>
      <c r="I211" s="101"/>
      <c r="J211" s="102"/>
      <c r="K211" s="229"/>
      <c r="L211" s="229"/>
      <c r="M211" s="229"/>
      <c r="N211" s="229"/>
      <c r="O211" s="229"/>
      <c r="P211" s="229"/>
      <c r="Q211" s="229"/>
      <c r="R211" s="229"/>
      <c r="S211" s="230">
        <f t="shared" ref="S211:T211" si="26">S204/S199</f>
        <v>0.8571428571428571</v>
      </c>
      <c r="T211" s="230">
        <f t="shared" si="26"/>
        <v>0.68421052631578949</v>
      </c>
      <c r="U211" s="433" t="s">
        <v>62</v>
      </c>
      <c r="V211" s="403"/>
      <c r="W211" s="402">
        <f t="shared" ref="W211:X211" si="27">W204/W199</f>
        <v>0.73076923076923073</v>
      </c>
      <c r="X211" s="403" t="e">
        <f t="shared" si="27"/>
        <v>#DIV/0!</v>
      </c>
    </row>
    <row r="212" spans="2:24" x14ac:dyDescent="0.3">
      <c r="B212" s="283"/>
      <c r="C212" s="291" t="s">
        <v>3</v>
      </c>
      <c r="D212" s="292"/>
      <c r="E212" s="292"/>
      <c r="F212" s="292"/>
      <c r="G212" s="292"/>
      <c r="H212" s="293"/>
      <c r="I212" s="105"/>
      <c r="J212" s="106"/>
      <c r="K212" s="107"/>
      <c r="L212" s="107"/>
      <c r="M212" s="107"/>
      <c r="N212" s="107"/>
      <c r="O212" s="107"/>
      <c r="P212" s="107"/>
      <c r="Q212" s="107"/>
      <c r="R212" s="107"/>
      <c r="S212" s="201"/>
      <c r="T212" s="201"/>
      <c r="U212" s="380"/>
      <c r="V212" s="381"/>
      <c r="W212" s="394"/>
      <c r="X212" s="339"/>
    </row>
    <row r="213" spans="2:24" x14ac:dyDescent="0.3">
      <c r="B213" s="283"/>
      <c r="C213" s="347" t="s">
        <v>23</v>
      </c>
      <c r="D213" s="348"/>
      <c r="E213" s="348"/>
      <c r="F213" s="348"/>
      <c r="G213" s="348"/>
      <c r="H213" s="349"/>
      <c r="I213" s="109"/>
      <c r="J213" s="110"/>
      <c r="K213" s="111"/>
      <c r="L213" s="111"/>
      <c r="M213" s="111"/>
      <c r="N213" s="111"/>
      <c r="O213" s="111"/>
      <c r="P213" s="111"/>
      <c r="Q213" s="111"/>
      <c r="R213" s="111"/>
      <c r="S213" s="112">
        <f t="shared" ref="S213:T213" si="28">S206/S198</f>
        <v>0.39148936170212767</v>
      </c>
      <c r="T213" s="112">
        <f t="shared" si="28"/>
        <v>0.40486725663716816</v>
      </c>
      <c r="U213" s="361" t="s">
        <v>62</v>
      </c>
      <c r="V213" s="362"/>
      <c r="W213" s="496">
        <f>W206/W198</f>
        <v>0.39804772234273317</v>
      </c>
      <c r="X213" s="467"/>
    </row>
    <row r="214" spans="2:24" ht="15" thickBot="1" x14ac:dyDescent="0.35">
      <c r="B214" s="284"/>
      <c r="C214" s="294" t="s">
        <v>118</v>
      </c>
      <c r="D214" s="295"/>
      <c r="E214" s="295"/>
      <c r="F214" s="295"/>
      <c r="G214" s="295"/>
      <c r="H214" s="296"/>
      <c r="I214" s="113"/>
      <c r="J214" s="114"/>
      <c r="K214" s="115"/>
      <c r="L214" s="115"/>
      <c r="M214" s="115"/>
      <c r="N214" s="115"/>
      <c r="O214" s="115"/>
      <c r="P214" s="115"/>
      <c r="Q214" s="115"/>
      <c r="R214" s="115"/>
      <c r="S214" s="116">
        <f t="shared" ref="S214:T214" si="29">S207/S199</f>
        <v>0.5714285714285714</v>
      </c>
      <c r="T214" s="116">
        <f t="shared" si="29"/>
        <v>0.36842105263157893</v>
      </c>
      <c r="U214" s="366" t="s">
        <v>62</v>
      </c>
      <c r="V214" s="367"/>
      <c r="W214" s="497">
        <f>W207/W199</f>
        <v>0.42307692307692307</v>
      </c>
      <c r="X214" s="472"/>
    </row>
    <row r="215" spans="2:24" x14ac:dyDescent="0.3">
      <c r="B215" s="436" t="s">
        <v>7</v>
      </c>
      <c r="C215" s="303" t="s">
        <v>15</v>
      </c>
      <c r="D215" s="304"/>
      <c r="E215" s="304"/>
      <c r="F215" s="304"/>
      <c r="G215" s="304"/>
      <c r="H215" s="305"/>
      <c r="I215" s="117"/>
      <c r="J215" s="118"/>
      <c r="K215" s="119"/>
      <c r="L215" s="119"/>
      <c r="M215" s="119"/>
      <c r="N215" s="119"/>
      <c r="O215" s="119"/>
      <c r="P215" s="119"/>
      <c r="Q215" s="119"/>
      <c r="R215" s="119"/>
      <c r="S215" s="120">
        <v>384</v>
      </c>
      <c r="T215" s="120">
        <v>45</v>
      </c>
      <c r="U215" s="400">
        <f t="shared" ref="U215:U277" si="30">AVERAGE(I215:T215)</f>
        <v>214.5</v>
      </c>
      <c r="V215" s="401"/>
      <c r="W215" s="400" t="s">
        <v>62</v>
      </c>
      <c r="X215" s="401"/>
    </row>
    <row r="216" spans="2:24" x14ac:dyDescent="0.3">
      <c r="B216" s="437"/>
      <c r="C216" s="395" t="s">
        <v>119</v>
      </c>
      <c r="D216" s="396"/>
      <c r="E216" s="396"/>
      <c r="F216" s="396"/>
      <c r="G216" s="396"/>
      <c r="H216" s="397"/>
      <c r="I216" s="121"/>
      <c r="J216" s="122"/>
      <c r="K216" s="123"/>
      <c r="L216" s="123"/>
      <c r="M216" s="123"/>
      <c r="N216" s="123"/>
      <c r="O216" s="123"/>
      <c r="P216" s="123"/>
      <c r="Q216" s="123"/>
      <c r="R216" s="123"/>
      <c r="S216" s="124">
        <v>10</v>
      </c>
      <c r="T216" s="124">
        <v>36</v>
      </c>
      <c r="U216" s="398">
        <f t="shared" si="30"/>
        <v>23</v>
      </c>
      <c r="V216" s="399"/>
      <c r="W216" s="398">
        <f t="shared" ref="W216:W220" si="31">SUM(I216:T216)</f>
        <v>46</v>
      </c>
      <c r="X216" s="399"/>
    </row>
    <row r="217" spans="2:24" x14ac:dyDescent="0.3">
      <c r="B217" s="437"/>
      <c r="C217" s="387" t="s">
        <v>17</v>
      </c>
      <c r="D217" s="388"/>
      <c r="E217" s="388"/>
      <c r="F217" s="388"/>
      <c r="G217" s="388"/>
      <c r="H217" s="389"/>
      <c r="I217" s="125"/>
      <c r="J217" s="126"/>
      <c r="K217" s="127"/>
      <c r="L217" s="127"/>
      <c r="M217" s="127"/>
      <c r="N217" s="127"/>
      <c r="O217" s="127"/>
      <c r="P217" s="127"/>
      <c r="Q217" s="127"/>
      <c r="R217" s="127"/>
      <c r="S217" s="128"/>
      <c r="T217" s="128">
        <v>4</v>
      </c>
      <c r="U217" s="390">
        <f t="shared" si="30"/>
        <v>4</v>
      </c>
      <c r="V217" s="391"/>
      <c r="W217" s="390">
        <f t="shared" si="31"/>
        <v>4</v>
      </c>
      <c r="X217" s="391"/>
    </row>
    <row r="218" spans="2:24" x14ac:dyDescent="0.3">
      <c r="B218" s="437"/>
      <c r="C218" s="438" t="s">
        <v>18</v>
      </c>
      <c r="D218" s="439"/>
      <c r="E218" s="439"/>
      <c r="F218" s="439"/>
      <c r="G218" s="439"/>
      <c r="H218" s="440"/>
      <c r="I218" s="129"/>
      <c r="J218" s="130"/>
      <c r="K218" s="131"/>
      <c r="L218" s="131"/>
      <c r="M218" s="131"/>
      <c r="N218" s="131"/>
      <c r="O218" s="131"/>
      <c r="P218" s="131"/>
      <c r="Q218" s="131"/>
      <c r="R218" s="131"/>
      <c r="S218" s="132">
        <f t="shared" ref="S218:T218" si="32">SUM(S219:S220)</f>
        <v>1</v>
      </c>
      <c r="T218" s="132">
        <f t="shared" si="32"/>
        <v>6</v>
      </c>
      <c r="U218" s="434">
        <f t="shared" si="30"/>
        <v>3.5</v>
      </c>
      <c r="V218" s="435"/>
      <c r="W218" s="434">
        <f t="shared" si="31"/>
        <v>7</v>
      </c>
      <c r="X218" s="435"/>
    </row>
    <row r="219" spans="2:24" x14ac:dyDescent="0.3">
      <c r="B219" s="437"/>
      <c r="C219" s="300" t="s">
        <v>122</v>
      </c>
      <c r="D219" s="301"/>
      <c r="E219" s="301"/>
      <c r="F219" s="301"/>
      <c r="G219" s="301"/>
      <c r="H219" s="302"/>
      <c r="I219" s="133"/>
      <c r="J219" s="134"/>
      <c r="K219" s="135"/>
      <c r="L219" s="135"/>
      <c r="M219" s="135"/>
      <c r="N219" s="135"/>
      <c r="O219" s="135"/>
      <c r="P219" s="135"/>
      <c r="Q219" s="135"/>
      <c r="R219" s="135"/>
      <c r="S219" s="136">
        <v>1</v>
      </c>
      <c r="T219" s="136">
        <v>5</v>
      </c>
      <c r="U219" s="309">
        <f t="shared" si="30"/>
        <v>3</v>
      </c>
      <c r="V219" s="310"/>
      <c r="W219" s="309">
        <f t="shared" si="31"/>
        <v>6</v>
      </c>
      <c r="X219" s="310"/>
    </row>
    <row r="220" spans="2:24" x14ac:dyDescent="0.3">
      <c r="B220" s="437"/>
      <c r="C220" s="363" t="s">
        <v>123</v>
      </c>
      <c r="D220" s="364"/>
      <c r="E220" s="364"/>
      <c r="F220" s="364"/>
      <c r="G220" s="364"/>
      <c r="H220" s="365"/>
      <c r="I220" s="137"/>
      <c r="J220" s="138"/>
      <c r="K220" s="139"/>
      <c r="L220" s="139"/>
      <c r="M220" s="139"/>
      <c r="N220" s="139"/>
      <c r="O220" s="139"/>
      <c r="P220" s="139"/>
      <c r="Q220" s="139"/>
      <c r="R220" s="139"/>
      <c r="S220" s="140">
        <v>0</v>
      </c>
      <c r="T220" s="140">
        <v>1</v>
      </c>
      <c r="U220" s="309">
        <f t="shared" si="30"/>
        <v>0.5</v>
      </c>
      <c r="V220" s="310"/>
      <c r="W220" s="309">
        <f t="shared" si="31"/>
        <v>1</v>
      </c>
      <c r="X220" s="310"/>
    </row>
    <row r="221" spans="2:24" x14ac:dyDescent="0.3">
      <c r="B221" s="437"/>
      <c r="C221" s="384" t="s">
        <v>19</v>
      </c>
      <c r="D221" s="385"/>
      <c r="E221" s="385"/>
      <c r="F221" s="385"/>
      <c r="G221" s="385"/>
      <c r="H221" s="386"/>
      <c r="I221" s="49"/>
      <c r="J221" s="142"/>
      <c r="K221" s="51"/>
      <c r="L221" s="51"/>
      <c r="M221" s="51"/>
      <c r="N221" s="51"/>
      <c r="O221" s="51"/>
      <c r="P221" s="51"/>
      <c r="Q221" s="51"/>
      <c r="R221" s="51"/>
      <c r="S221" s="52">
        <f t="shared" ref="S221:T221" si="33">SUM(S222+S261)</f>
        <v>0</v>
      </c>
      <c r="T221" s="52">
        <f t="shared" si="33"/>
        <v>0</v>
      </c>
      <c r="U221" s="309">
        <f t="shared" si="30"/>
        <v>0</v>
      </c>
      <c r="V221" s="310"/>
      <c r="W221" s="309">
        <f t="shared" ref="W221:W281" si="34">SUM(I221:T221)</f>
        <v>0</v>
      </c>
      <c r="X221" s="310"/>
    </row>
    <row r="222" spans="2:24" x14ac:dyDescent="0.3">
      <c r="B222" s="437"/>
      <c r="C222" s="300" t="s">
        <v>123</v>
      </c>
      <c r="D222" s="301"/>
      <c r="E222" s="301"/>
      <c r="F222" s="301"/>
      <c r="G222" s="301"/>
      <c r="H222" s="302"/>
      <c r="I222" s="49"/>
      <c r="J222" s="142"/>
      <c r="K222" s="51"/>
      <c r="L222" s="51"/>
      <c r="M222" s="51"/>
      <c r="N222" s="51"/>
      <c r="O222" s="51"/>
      <c r="P222" s="51"/>
      <c r="Q222" s="51"/>
      <c r="R222" s="51"/>
      <c r="S222" s="52">
        <f t="shared" ref="S222" si="35">SUM(S223+S229+S233+S235+S243+S245+S248+S253+S257+S259)</f>
        <v>0</v>
      </c>
      <c r="T222" s="52">
        <f t="shared" ref="T222" si="36">SUM(T223+T229+T233+T235+T243+T245+T248+T253+T257+T259)</f>
        <v>0</v>
      </c>
      <c r="U222" s="309">
        <f t="shared" si="30"/>
        <v>0</v>
      </c>
      <c r="V222" s="310"/>
      <c r="W222" s="309">
        <f t="shared" si="34"/>
        <v>0</v>
      </c>
      <c r="X222" s="310"/>
    </row>
    <row r="223" spans="2:24" x14ac:dyDescent="0.3">
      <c r="B223" s="437"/>
      <c r="C223" s="300" t="s">
        <v>129</v>
      </c>
      <c r="D223" s="301"/>
      <c r="E223" s="301"/>
      <c r="F223" s="301"/>
      <c r="G223" s="301"/>
      <c r="H223" s="302"/>
      <c r="I223" s="49"/>
      <c r="J223" s="142"/>
      <c r="K223" s="51"/>
      <c r="L223" s="51"/>
      <c r="M223" s="51"/>
      <c r="N223" s="51"/>
      <c r="O223" s="51"/>
      <c r="P223" s="51"/>
      <c r="Q223" s="51"/>
      <c r="R223" s="51"/>
      <c r="S223" s="52">
        <f t="shared" ref="S223:T223" si="37">SUM(S224:S228)</f>
        <v>0</v>
      </c>
      <c r="T223" s="52">
        <f t="shared" si="37"/>
        <v>0</v>
      </c>
      <c r="U223" s="309">
        <f t="shared" si="30"/>
        <v>0</v>
      </c>
      <c r="V223" s="310"/>
      <c r="W223" s="309">
        <f t="shared" si="34"/>
        <v>0</v>
      </c>
      <c r="X223" s="310"/>
    </row>
    <row r="224" spans="2:24" x14ac:dyDescent="0.3">
      <c r="B224" s="437"/>
      <c r="C224" s="321" t="s">
        <v>124</v>
      </c>
      <c r="D224" s="322"/>
      <c r="E224" s="322"/>
      <c r="F224" s="322"/>
      <c r="G224" s="322"/>
      <c r="H224" s="323"/>
      <c r="I224" s="49"/>
      <c r="J224" s="142"/>
      <c r="K224" s="51"/>
      <c r="L224" s="51"/>
      <c r="M224" s="51"/>
      <c r="N224" s="51"/>
      <c r="O224" s="51"/>
      <c r="P224" s="51"/>
      <c r="Q224" s="51"/>
      <c r="R224" s="51"/>
      <c r="S224" s="52"/>
      <c r="T224" s="52">
        <v>0</v>
      </c>
      <c r="U224" s="309">
        <f t="shared" si="30"/>
        <v>0</v>
      </c>
      <c r="V224" s="310"/>
      <c r="W224" s="309">
        <f t="shared" si="34"/>
        <v>0</v>
      </c>
      <c r="X224" s="310"/>
    </row>
    <row r="225" spans="2:24" x14ac:dyDescent="0.3">
      <c r="B225" s="437"/>
      <c r="C225" s="321" t="s">
        <v>125</v>
      </c>
      <c r="D225" s="322"/>
      <c r="E225" s="322"/>
      <c r="F225" s="322"/>
      <c r="G225" s="322"/>
      <c r="H225" s="323"/>
      <c r="I225" s="49"/>
      <c r="J225" s="142"/>
      <c r="K225" s="51"/>
      <c r="L225" s="51"/>
      <c r="M225" s="51"/>
      <c r="N225" s="51"/>
      <c r="O225" s="51"/>
      <c r="P225" s="51"/>
      <c r="Q225" s="51"/>
      <c r="R225" s="51"/>
      <c r="S225" s="52"/>
      <c r="T225" s="52">
        <v>0</v>
      </c>
      <c r="U225" s="309">
        <f t="shared" si="30"/>
        <v>0</v>
      </c>
      <c r="V225" s="310"/>
      <c r="W225" s="309">
        <f t="shared" si="34"/>
        <v>0</v>
      </c>
      <c r="X225" s="310"/>
    </row>
    <row r="226" spans="2:24" x14ac:dyDescent="0.3">
      <c r="B226" s="437"/>
      <c r="C226" s="321" t="s">
        <v>94</v>
      </c>
      <c r="D226" s="322"/>
      <c r="E226" s="322"/>
      <c r="F226" s="322"/>
      <c r="G226" s="322"/>
      <c r="H226" s="323"/>
      <c r="I226" s="49"/>
      <c r="J226" s="142"/>
      <c r="K226" s="51"/>
      <c r="L226" s="51"/>
      <c r="M226" s="51"/>
      <c r="N226" s="51"/>
      <c r="O226" s="51"/>
      <c r="P226" s="51"/>
      <c r="Q226" s="51"/>
      <c r="R226" s="51"/>
      <c r="S226" s="52"/>
      <c r="T226" s="52">
        <v>0</v>
      </c>
      <c r="U226" s="309">
        <f t="shared" si="30"/>
        <v>0</v>
      </c>
      <c r="V226" s="310"/>
      <c r="W226" s="309">
        <f t="shared" si="34"/>
        <v>0</v>
      </c>
      <c r="X226" s="310"/>
    </row>
    <row r="227" spans="2:24" x14ac:dyDescent="0.3">
      <c r="B227" s="437"/>
      <c r="C227" s="321" t="s">
        <v>127</v>
      </c>
      <c r="D227" s="322"/>
      <c r="E227" s="322"/>
      <c r="F227" s="322"/>
      <c r="G227" s="322"/>
      <c r="H227" s="323"/>
      <c r="I227" s="49"/>
      <c r="J227" s="142"/>
      <c r="K227" s="51"/>
      <c r="L227" s="51"/>
      <c r="M227" s="51"/>
      <c r="N227" s="51"/>
      <c r="O227" s="51"/>
      <c r="P227" s="51"/>
      <c r="Q227" s="51"/>
      <c r="R227" s="51"/>
      <c r="S227" s="52"/>
      <c r="T227" s="52">
        <v>0</v>
      </c>
      <c r="U227" s="309">
        <f t="shared" si="30"/>
        <v>0</v>
      </c>
      <c r="V227" s="310"/>
      <c r="W227" s="309">
        <f t="shared" si="34"/>
        <v>0</v>
      </c>
      <c r="X227" s="310"/>
    </row>
    <row r="228" spans="2:24" x14ac:dyDescent="0.3">
      <c r="B228" s="437"/>
      <c r="C228" s="321" t="s">
        <v>128</v>
      </c>
      <c r="D228" s="322"/>
      <c r="E228" s="322"/>
      <c r="F228" s="322"/>
      <c r="G228" s="322"/>
      <c r="H228" s="323"/>
      <c r="I228" s="49"/>
      <c r="J228" s="142"/>
      <c r="K228" s="51"/>
      <c r="L228" s="51"/>
      <c r="M228" s="51"/>
      <c r="N228" s="51"/>
      <c r="O228" s="51"/>
      <c r="P228" s="51"/>
      <c r="Q228" s="51"/>
      <c r="R228" s="51"/>
      <c r="S228" s="52"/>
      <c r="T228" s="52">
        <v>0</v>
      </c>
      <c r="U228" s="309">
        <f t="shared" si="30"/>
        <v>0</v>
      </c>
      <c r="V228" s="310"/>
      <c r="W228" s="309">
        <f t="shared" si="34"/>
        <v>0</v>
      </c>
      <c r="X228" s="310"/>
    </row>
    <row r="229" spans="2:24" x14ac:dyDescent="0.3">
      <c r="B229" s="437"/>
      <c r="C229" s="300" t="s">
        <v>130</v>
      </c>
      <c r="D229" s="301"/>
      <c r="E229" s="301"/>
      <c r="F229" s="301"/>
      <c r="G229" s="301"/>
      <c r="H229" s="302"/>
      <c r="I229" s="49"/>
      <c r="J229" s="142"/>
      <c r="K229" s="51"/>
      <c r="L229" s="51"/>
      <c r="M229" s="51"/>
      <c r="N229" s="51"/>
      <c r="O229" s="51"/>
      <c r="P229" s="51"/>
      <c r="Q229" s="51"/>
      <c r="R229" s="51"/>
      <c r="S229" s="52">
        <f t="shared" ref="S229:T229" si="38">SUM(S230:S232)</f>
        <v>0</v>
      </c>
      <c r="T229" s="52">
        <f t="shared" si="38"/>
        <v>0</v>
      </c>
      <c r="U229" s="309">
        <f t="shared" si="30"/>
        <v>0</v>
      </c>
      <c r="V229" s="310"/>
      <c r="W229" s="309">
        <f t="shared" si="34"/>
        <v>0</v>
      </c>
      <c r="X229" s="310"/>
    </row>
    <row r="230" spans="2:24" x14ac:dyDescent="0.3">
      <c r="B230" s="437"/>
      <c r="C230" s="321" t="s">
        <v>132</v>
      </c>
      <c r="D230" s="322"/>
      <c r="E230" s="322"/>
      <c r="F230" s="322"/>
      <c r="G230" s="322"/>
      <c r="H230" s="323"/>
      <c r="I230" s="49"/>
      <c r="J230" s="142"/>
      <c r="K230" s="51"/>
      <c r="L230" s="51"/>
      <c r="M230" s="51"/>
      <c r="N230" s="51"/>
      <c r="O230" s="51"/>
      <c r="P230" s="51"/>
      <c r="Q230" s="51"/>
      <c r="R230" s="51"/>
      <c r="S230" s="52"/>
      <c r="T230" s="52">
        <v>0</v>
      </c>
      <c r="U230" s="309">
        <f t="shared" si="30"/>
        <v>0</v>
      </c>
      <c r="V230" s="310"/>
      <c r="W230" s="309">
        <f t="shared" si="34"/>
        <v>0</v>
      </c>
      <c r="X230" s="310"/>
    </row>
    <row r="231" spans="2:24" x14ac:dyDescent="0.3">
      <c r="B231" s="437"/>
      <c r="C231" s="321" t="s">
        <v>131</v>
      </c>
      <c r="D231" s="322"/>
      <c r="E231" s="322"/>
      <c r="F231" s="322"/>
      <c r="G231" s="322"/>
      <c r="H231" s="323"/>
      <c r="I231" s="49"/>
      <c r="J231" s="142"/>
      <c r="K231" s="51"/>
      <c r="L231" s="51"/>
      <c r="M231" s="51"/>
      <c r="N231" s="51"/>
      <c r="O231" s="51"/>
      <c r="P231" s="51"/>
      <c r="Q231" s="51"/>
      <c r="R231" s="51"/>
      <c r="S231" s="52"/>
      <c r="T231" s="52">
        <v>0</v>
      </c>
      <c r="U231" s="309">
        <f t="shared" si="30"/>
        <v>0</v>
      </c>
      <c r="V231" s="310"/>
      <c r="W231" s="309">
        <f t="shared" si="34"/>
        <v>0</v>
      </c>
      <c r="X231" s="310"/>
    </row>
    <row r="232" spans="2:24" x14ac:dyDescent="0.3">
      <c r="B232" s="437"/>
      <c r="C232" s="321" t="s">
        <v>133</v>
      </c>
      <c r="D232" s="322"/>
      <c r="E232" s="322"/>
      <c r="F232" s="322"/>
      <c r="G232" s="322"/>
      <c r="H232" s="323"/>
      <c r="I232" s="49"/>
      <c r="J232" s="142"/>
      <c r="K232" s="51"/>
      <c r="L232" s="51"/>
      <c r="M232" s="51"/>
      <c r="N232" s="51"/>
      <c r="O232" s="51"/>
      <c r="P232" s="51"/>
      <c r="Q232" s="51"/>
      <c r="R232" s="51"/>
      <c r="S232" s="52"/>
      <c r="T232" s="52">
        <v>0</v>
      </c>
      <c r="U232" s="309">
        <f t="shared" si="30"/>
        <v>0</v>
      </c>
      <c r="V232" s="310"/>
      <c r="W232" s="309">
        <f t="shared" si="34"/>
        <v>0</v>
      </c>
      <c r="X232" s="310"/>
    </row>
    <row r="233" spans="2:24" x14ac:dyDescent="0.3">
      <c r="B233" s="437"/>
      <c r="C233" s="300" t="s">
        <v>135</v>
      </c>
      <c r="D233" s="301"/>
      <c r="E233" s="301"/>
      <c r="F233" s="301"/>
      <c r="G233" s="301"/>
      <c r="H233" s="302"/>
      <c r="I233" s="49"/>
      <c r="J233" s="142"/>
      <c r="K233" s="51"/>
      <c r="L233" s="51"/>
      <c r="M233" s="51"/>
      <c r="N233" s="51"/>
      <c r="O233" s="51"/>
      <c r="P233" s="51"/>
      <c r="Q233" s="51"/>
      <c r="R233" s="51"/>
      <c r="S233" s="52">
        <f t="shared" ref="S233" si="39">SUM(S234)</f>
        <v>0</v>
      </c>
      <c r="T233" s="52">
        <v>0</v>
      </c>
      <c r="U233" s="309">
        <f t="shared" si="30"/>
        <v>0</v>
      </c>
      <c r="V233" s="310"/>
      <c r="W233" s="309">
        <f t="shared" si="34"/>
        <v>0</v>
      </c>
      <c r="X233" s="310"/>
    </row>
    <row r="234" spans="2:24" x14ac:dyDescent="0.3">
      <c r="B234" s="437"/>
      <c r="C234" s="321" t="s">
        <v>134</v>
      </c>
      <c r="D234" s="322"/>
      <c r="E234" s="322"/>
      <c r="F234" s="322"/>
      <c r="G234" s="322"/>
      <c r="H234" s="323"/>
      <c r="I234" s="49"/>
      <c r="J234" s="142"/>
      <c r="K234" s="51"/>
      <c r="L234" s="51"/>
      <c r="M234" s="51"/>
      <c r="N234" s="51"/>
      <c r="O234" s="51"/>
      <c r="P234" s="51"/>
      <c r="Q234" s="51"/>
      <c r="R234" s="51"/>
      <c r="S234" s="52"/>
      <c r="T234" s="52">
        <v>0</v>
      </c>
      <c r="U234" s="309">
        <f t="shared" si="30"/>
        <v>0</v>
      </c>
      <c r="V234" s="310"/>
      <c r="W234" s="309">
        <f t="shared" si="34"/>
        <v>0</v>
      </c>
      <c r="X234" s="310"/>
    </row>
    <row r="235" spans="2:24" x14ac:dyDescent="0.3">
      <c r="B235" s="437"/>
      <c r="C235" s="300" t="s">
        <v>136</v>
      </c>
      <c r="D235" s="301"/>
      <c r="E235" s="301"/>
      <c r="F235" s="301"/>
      <c r="G235" s="301"/>
      <c r="H235" s="302"/>
      <c r="I235" s="49"/>
      <c r="J235" s="142"/>
      <c r="K235" s="51"/>
      <c r="L235" s="51"/>
      <c r="M235" s="51"/>
      <c r="N235" s="51"/>
      <c r="O235" s="51"/>
      <c r="P235" s="51"/>
      <c r="Q235" s="51"/>
      <c r="R235" s="51"/>
      <c r="S235" s="52">
        <f t="shared" ref="S235" si="40">SUM(S236:S242)</f>
        <v>0</v>
      </c>
      <c r="T235" s="52">
        <v>0</v>
      </c>
      <c r="U235" s="309">
        <f t="shared" si="30"/>
        <v>0</v>
      </c>
      <c r="V235" s="310"/>
      <c r="W235" s="309">
        <f t="shared" si="34"/>
        <v>0</v>
      </c>
      <c r="X235" s="310"/>
    </row>
    <row r="236" spans="2:24" x14ac:dyDescent="0.3">
      <c r="B236" s="437"/>
      <c r="C236" s="321" t="s">
        <v>137</v>
      </c>
      <c r="D236" s="322"/>
      <c r="E236" s="322"/>
      <c r="F236" s="322"/>
      <c r="G236" s="322"/>
      <c r="H236" s="323"/>
      <c r="I236" s="49"/>
      <c r="J236" s="142"/>
      <c r="K236" s="51"/>
      <c r="L236" s="51"/>
      <c r="M236" s="51"/>
      <c r="N236" s="51"/>
      <c r="O236" s="51"/>
      <c r="P236" s="51"/>
      <c r="Q236" s="51"/>
      <c r="R236" s="51"/>
      <c r="S236" s="52"/>
      <c r="T236" s="52">
        <v>0</v>
      </c>
      <c r="U236" s="309">
        <f t="shared" si="30"/>
        <v>0</v>
      </c>
      <c r="V236" s="310"/>
      <c r="W236" s="309">
        <f t="shared" si="34"/>
        <v>0</v>
      </c>
      <c r="X236" s="310"/>
    </row>
    <row r="237" spans="2:24" x14ac:dyDescent="0.3">
      <c r="B237" s="437"/>
      <c r="C237" s="321" t="s">
        <v>93</v>
      </c>
      <c r="D237" s="322"/>
      <c r="E237" s="322"/>
      <c r="F237" s="322"/>
      <c r="G237" s="322"/>
      <c r="H237" s="323"/>
      <c r="I237" s="49"/>
      <c r="J237" s="142"/>
      <c r="K237" s="51"/>
      <c r="L237" s="51"/>
      <c r="M237" s="51"/>
      <c r="N237" s="51"/>
      <c r="O237" s="51"/>
      <c r="P237" s="51"/>
      <c r="Q237" s="51"/>
      <c r="R237" s="51"/>
      <c r="S237" s="52"/>
      <c r="T237" s="52">
        <v>0</v>
      </c>
      <c r="U237" s="309">
        <f t="shared" si="30"/>
        <v>0</v>
      </c>
      <c r="V237" s="310"/>
      <c r="W237" s="309">
        <f t="shared" si="34"/>
        <v>0</v>
      </c>
      <c r="X237" s="310"/>
    </row>
    <row r="238" spans="2:24" x14ac:dyDescent="0.3">
      <c r="B238" s="437"/>
      <c r="C238" s="321" t="s">
        <v>139</v>
      </c>
      <c r="D238" s="322"/>
      <c r="E238" s="322"/>
      <c r="F238" s="322"/>
      <c r="G238" s="322"/>
      <c r="H238" s="323"/>
      <c r="I238" s="49"/>
      <c r="J238" s="142"/>
      <c r="K238" s="51"/>
      <c r="L238" s="51"/>
      <c r="M238" s="51"/>
      <c r="N238" s="51"/>
      <c r="O238" s="51"/>
      <c r="P238" s="51"/>
      <c r="Q238" s="51"/>
      <c r="R238" s="51"/>
      <c r="S238" s="52"/>
      <c r="T238" s="52">
        <v>0</v>
      </c>
      <c r="U238" s="309">
        <f t="shared" si="30"/>
        <v>0</v>
      </c>
      <c r="V238" s="310"/>
      <c r="W238" s="309">
        <f t="shared" si="34"/>
        <v>0</v>
      </c>
      <c r="X238" s="310"/>
    </row>
    <row r="239" spans="2:24" x14ac:dyDescent="0.3">
      <c r="B239" s="437"/>
      <c r="C239" s="321" t="s">
        <v>124</v>
      </c>
      <c r="D239" s="322"/>
      <c r="E239" s="322"/>
      <c r="F239" s="322"/>
      <c r="G239" s="322"/>
      <c r="H239" s="323"/>
      <c r="I239" s="49"/>
      <c r="J239" s="142"/>
      <c r="K239" s="51"/>
      <c r="L239" s="51"/>
      <c r="M239" s="51"/>
      <c r="N239" s="51"/>
      <c r="O239" s="51"/>
      <c r="P239" s="51"/>
      <c r="Q239" s="51"/>
      <c r="R239" s="51"/>
      <c r="S239" s="52"/>
      <c r="T239" s="52">
        <v>0</v>
      </c>
      <c r="U239" s="309">
        <f t="shared" si="30"/>
        <v>0</v>
      </c>
      <c r="V239" s="310"/>
      <c r="W239" s="309">
        <f t="shared" si="34"/>
        <v>0</v>
      </c>
      <c r="X239" s="310"/>
    </row>
    <row r="240" spans="2:24" x14ac:dyDescent="0.3">
      <c r="B240" s="437"/>
      <c r="C240" s="321" t="s">
        <v>140</v>
      </c>
      <c r="D240" s="322"/>
      <c r="E240" s="322"/>
      <c r="F240" s="322"/>
      <c r="G240" s="322"/>
      <c r="H240" s="323"/>
      <c r="I240" s="49"/>
      <c r="J240" s="142"/>
      <c r="K240" s="51"/>
      <c r="L240" s="51"/>
      <c r="M240" s="51"/>
      <c r="N240" s="51"/>
      <c r="O240" s="51"/>
      <c r="P240" s="51"/>
      <c r="Q240" s="51"/>
      <c r="R240" s="51"/>
      <c r="S240" s="52"/>
      <c r="T240" s="52">
        <v>0</v>
      </c>
      <c r="U240" s="309">
        <f t="shared" si="30"/>
        <v>0</v>
      </c>
      <c r="V240" s="310"/>
      <c r="W240" s="309">
        <f t="shared" si="34"/>
        <v>0</v>
      </c>
      <c r="X240" s="310"/>
    </row>
    <row r="241" spans="2:24" x14ac:dyDescent="0.3">
      <c r="B241" s="437"/>
      <c r="C241" s="321" t="s">
        <v>127</v>
      </c>
      <c r="D241" s="322"/>
      <c r="E241" s="322"/>
      <c r="F241" s="322"/>
      <c r="G241" s="322"/>
      <c r="H241" s="323"/>
      <c r="I241" s="49"/>
      <c r="J241" s="142"/>
      <c r="K241" s="51"/>
      <c r="L241" s="51"/>
      <c r="M241" s="51"/>
      <c r="N241" s="51"/>
      <c r="O241" s="51"/>
      <c r="P241" s="51"/>
      <c r="Q241" s="51"/>
      <c r="R241" s="51"/>
      <c r="S241" s="52"/>
      <c r="T241" s="52">
        <v>0</v>
      </c>
      <c r="U241" s="309">
        <f t="shared" si="30"/>
        <v>0</v>
      </c>
      <c r="V241" s="310"/>
      <c r="W241" s="309">
        <f t="shared" si="34"/>
        <v>0</v>
      </c>
      <c r="X241" s="310"/>
    </row>
    <row r="242" spans="2:24" x14ac:dyDescent="0.3">
      <c r="B242" s="437"/>
      <c r="C242" s="321" t="s">
        <v>81</v>
      </c>
      <c r="D242" s="322"/>
      <c r="E242" s="322"/>
      <c r="F242" s="322"/>
      <c r="G242" s="322"/>
      <c r="H242" s="323"/>
      <c r="I242" s="49"/>
      <c r="J242" s="142"/>
      <c r="K242" s="51"/>
      <c r="L242" s="51"/>
      <c r="M242" s="51"/>
      <c r="N242" s="51"/>
      <c r="O242" s="51"/>
      <c r="P242" s="51"/>
      <c r="Q242" s="51"/>
      <c r="R242" s="51"/>
      <c r="S242" s="52"/>
      <c r="T242" s="52">
        <v>0</v>
      </c>
      <c r="U242" s="309">
        <f t="shared" si="30"/>
        <v>0</v>
      </c>
      <c r="V242" s="310"/>
      <c r="W242" s="309">
        <f t="shared" si="34"/>
        <v>0</v>
      </c>
      <c r="X242" s="310"/>
    </row>
    <row r="243" spans="2:24" x14ac:dyDescent="0.3">
      <c r="B243" s="437"/>
      <c r="C243" s="300" t="s">
        <v>141</v>
      </c>
      <c r="D243" s="301"/>
      <c r="E243" s="301"/>
      <c r="F243" s="301"/>
      <c r="G243" s="301"/>
      <c r="H243" s="302"/>
      <c r="I243" s="49"/>
      <c r="J243" s="142"/>
      <c r="K243" s="51"/>
      <c r="L243" s="51"/>
      <c r="M243" s="51"/>
      <c r="N243" s="51"/>
      <c r="O243" s="51"/>
      <c r="P243" s="51"/>
      <c r="Q243" s="51"/>
      <c r="R243" s="51"/>
      <c r="S243" s="52">
        <f t="shared" ref="S243:T243" si="41">SUM(S244)</f>
        <v>0</v>
      </c>
      <c r="T243" s="52">
        <f t="shared" si="41"/>
        <v>0</v>
      </c>
      <c r="U243" s="309">
        <f t="shared" si="30"/>
        <v>0</v>
      </c>
      <c r="V243" s="310"/>
      <c r="W243" s="309">
        <f t="shared" si="34"/>
        <v>0</v>
      </c>
      <c r="X243" s="310"/>
    </row>
    <row r="244" spans="2:24" x14ac:dyDescent="0.3">
      <c r="B244" s="437"/>
      <c r="C244" s="321" t="s">
        <v>142</v>
      </c>
      <c r="D244" s="322"/>
      <c r="E244" s="322"/>
      <c r="F244" s="322"/>
      <c r="G244" s="322"/>
      <c r="H244" s="323"/>
      <c r="I244" s="49"/>
      <c r="J244" s="142"/>
      <c r="K244" s="51"/>
      <c r="L244" s="51"/>
      <c r="M244" s="51"/>
      <c r="N244" s="51"/>
      <c r="O244" s="51"/>
      <c r="P244" s="51"/>
      <c r="Q244" s="51"/>
      <c r="R244" s="51"/>
      <c r="S244" s="52"/>
      <c r="T244" s="52">
        <v>0</v>
      </c>
      <c r="U244" s="309">
        <f t="shared" si="30"/>
        <v>0</v>
      </c>
      <c r="V244" s="310"/>
      <c r="W244" s="309">
        <f t="shared" si="34"/>
        <v>0</v>
      </c>
      <c r="X244" s="310"/>
    </row>
    <row r="245" spans="2:24" x14ac:dyDescent="0.3">
      <c r="B245" s="437"/>
      <c r="C245" s="300" t="s">
        <v>143</v>
      </c>
      <c r="D245" s="301"/>
      <c r="E245" s="301"/>
      <c r="F245" s="301"/>
      <c r="G245" s="301"/>
      <c r="H245" s="302"/>
      <c r="I245" s="49"/>
      <c r="J245" s="142"/>
      <c r="K245" s="51"/>
      <c r="L245" s="51"/>
      <c r="M245" s="51"/>
      <c r="N245" s="51"/>
      <c r="O245" s="51"/>
      <c r="P245" s="51"/>
      <c r="Q245" s="51"/>
      <c r="R245" s="51"/>
      <c r="S245" s="52">
        <f t="shared" ref="S245:T245" si="42">SUM(S246:S247)</f>
        <v>0</v>
      </c>
      <c r="T245" s="52">
        <f t="shared" si="42"/>
        <v>0</v>
      </c>
      <c r="U245" s="309">
        <f t="shared" si="30"/>
        <v>0</v>
      </c>
      <c r="V245" s="310"/>
      <c r="W245" s="309">
        <f t="shared" si="34"/>
        <v>0</v>
      </c>
      <c r="X245" s="310"/>
    </row>
    <row r="246" spans="2:24" x14ac:dyDescent="0.3">
      <c r="B246" s="437"/>
      <c r="C246" s="321" t="s">
        <v>139</v>
      </c>
      <c r="D246" s="322"/>
      <c r="E246" s="322"/>
      <c r="F246" s="322"/>
      <c r="G246" s="322"/>
      <c r="H246" s="323"/>
      <c r="I246" s="49"/>
      <c r="J246" s="142"/>
      <c r="K246" s="51"/>
      <c r="L246" s="51"/>
      <c r="M246" s="51"/>
      <c r="N246" s="51"/>
      <c r="O246" s="51"/>
      <c r="P246" s="51"/>
      <c r="Q246" s="51"/>
      <c r="R246" s="51"/>
      <c r="S246" s="52"/>
      <c r="T246" s="52">
        <v>0</v>
      </c>
      <c r="U246" s="309">
        <f t="shared" si="30"/>
        <v>0</v>
      </c>
      <c r="V246" s="310"/>
      <c r="W246" s="309">
        <f t="shared" si="34"/>
        <v>0</v>
      </c>
      <c r="X246" s="310"/>
    </row>
    <row r="247" spans="2:24" x14ac:dyDescent="0.3">
      <c r="B247" s="437"/>
      <c r="C247" s="321" t="s">
        <v>144</v>
      </c>
      <c r="D247" s="322"/>
      <c r="E247" s="322"/>
      <c r="F247" s="322"/>
      <c r="G247" s="322"/>
      <c r="H247" s="323"/>
      <c r="I247" s="49"/>
      <c r="J247" s="142"/>
      <c r="K247" s="51"/>
      <c r="L247" s="51"/>
      <c r="M247" s="51"/>
      <c r="N247" s="51"/>
      <c r="O247" s="51"/>
      <c r="P247" s="51"/>
      <c r="Q247" s="51"/>
      <c r="R247" s="51"/>
      <c r="S247" s="52"/>
      <c r="T247" s="52">
        <v>0</v>
      </c>
      <c r="U247" s="309">
        <f t="shared" si="30"/>
        <v>0</v>
      </c>
      <c r="V247" s="310"/>
      <c r="W247" s="309">
        <f t="shared" si="34"/>
        <v>0</v>
      </c>
      <c r="X247" s="310"/>
    </row>
    <row r="248" spans="2:24" x14ac:dyDescent="0.3">
      <c r="B248" s="437"/>
      <c r="C248" s="300" t="s">
        <v>145</v>
      </c>
      <c r="D248" s="301"/>
      <c r="E248" s="301"/>
      <c r="F248" s="301"/>
      <c r="G248" s="301"/>
      <c r="H248" s="302"/>
      <c r="I248" s="49"/>
      <c r="J248" s="142"/>
      <c r="K248" s="51"/>
      <c r="L248" s="51"/>
      <c r="M248" s="51"/>
      <c r="N248" s="51"/>
      <c r="O248" s="51"/>
      <c r="P248" s="51"/>
      <c r="Q248" s="51"/>
      <c r="R248" s="51"/>
      <c r="S248" s="52">
        <f t="shared" ref="S248" si="43">SUM(S249:S252)</f>
        <v>0</v>
      </c>
      <c r="T248" s="52">
        <v>0</v>
      </c>
      <c r="U248" s="309">
        <f t="shared" si="30"/>
        <v>0</v>
      </c>
      <c r="V248" s="310"/>
      <c r="W248" s="309">
        <f t="shared" si="34"/>
        <v>0</v>
      </c>
      <c r="X248" s="310"/>
    </row>
    <row r="249" spans="2:24" x14ac:dyDescent="0.3">
      <c r="B249" s="437"/>
      <c r="C249" s="321" t="s">
        <v>146</v>
      </c>
      <c r="D249" s="322"/>
      <c r="E249" s="322"/>
      <c r="F249" s="322"/>
      <c r="G249" s="322"/>
      <c r="H249" s="323"/>
      <c r="I249" s="49"/>
      <c r="J249" s="142"/>
      <c r="K249" s="51"/>
      <c r="L249" s="51"/>
      <c r="M249" s="51"/>
      <c r="N249" s="51"/>
      <c r="O249" s="51"/>
      <c r="P249" s="51"/>
      <c r="Q249" s="51"/>
      <c r="R249" s="51"/>
      <c r="S249" s="52"/>
      <c r="T249" s="52">
        <v>0</v>
      </c>
      <c r="U249" s="309">
        <f t="shared" si="30"/>
        <v>0</v>
      </c>
      <c r="V249" s="310"/>
      <c r="W249" s="309">
        <f t="shared" si="34"/>
        <v>0</v>
      </c>
      <c r="X249" s="310"/>
    </row>
    <row r="250" spans="2:24" x14ac:dyDescent="0.3">
      <c r="B250" s="437"/>
      <c r="C250" s="321" t="s">
        <v>147</v>
      </c>
      <c r="D250" s="322"/>
      <c r="E250" s="322"/>
      <c r="F250" s="322"/>
      <c r="G250" s="322"/>
      <c r="H250" s="323"/>
      <c r="I250" s="49"/>
      <c r="J250" s="142"/>
      <c r="K250" s="51"/>
      <c r="L250" s="51"/>
      <c r="M250" s="51"/>
      <c r="N250" s="51"/>
      <c r="O250" s="51"/>
      <c r="P250" s="51"/>
      <c r="Q250" s="51"/>
      <c r="R250" s="51"/>
      <c r="S250" s="52"/>
      <c r="T250" s="52">
        <v>0</v>
      </c>
      <c r="U250" s="309">
        <f t="shared" si="30"/>
        <v>0</v>
      </c>
      <c r="V250" s="310"/>
      <c r="W250" s="309">
        <f t="shared" si="34"/>
        <v>0</v>
      </c>
      <c r="X250" s="310"/>
    </row>
    <row r="251" spans="2:24" x14ac:dyDescent="0.3">
      <c r="B251" s="437"/>
      <c r="C251" s="321" t="s">
        <v>148</v>
      </c>
      <c r="D251" s="322"/>
      <c r="E251" s="322"/>
      <c r="F251" s="322"/>
      <c r="G251" s="322"/>
      <c r="H251" s="323"/>
      <c r="I251" s="49"/>
      <c r="J251" s="142"/>
      <c r="K251" s="51"/>
      <c r="L251" s="51"/>
      <c r="M251" s="51"/>
      <c r="N251" s="51"/>
      <c r="O251" s="51"/>
      <c r="P251" s="51"/>
      <c r="Q251" s="51"/>
      <c r="R251" s="51"/>
      <c r="S251" s="52"/>
      <c r="T251" s="52">
        <v>0</v>
      </c>
      <c r="U251" s="309">
        <f t="shared" si="30"/>
        <v>0</v>
      </c>
      <c r="V251" s="310"/>
      <c r="W251" s="309">
        <f t="shared" si="34"/>
        <v>0</v>
      </c>
      <c r="X251" s="310"/>
    </row>
    <row r="252" spans="2:24" x14ac:dyDescent="0.3">
      <c r="B252" s="437"/>
      <c r="C252" s="321" t="s">
        <v>149</v>
      </c>
      <c r="D252" s="322"/>
      <c r="E252" s="322"/>
      <c r="F252" s="322"/>
      <c r="G252" s="322"/>
      <c r="H252" s="323"/>
      <c r="I252" s="49"/>
      <c r="J252" s="142"/>
      <c r="K252" s="51"/>
      <c r="L252" s="51"/>
      <c r="M252" s="51"/>
      <c r="N252" s="51"/>
      <c r="O252" s="51"/>
      <c r="P252" s="51"/>
      <c r="Q252" s="51"/>
      <c r="R252" s="51"/>
      <c r="S252" s="52"/>
      <c r="T252" s="52">
        <v>0</v>
      </c>
      <c r="U252" s="309">
        <f t="shared" si="30"/>
        <v>0</v>
      </c>
      <c r="V252" s="310"/>
      <c r="W252" s="309">
        <f t="shared" si="34"/>
        <v>0</v>
      </c>
      <c r="X252" s="310"/>
    </row>
    <row r="253" spans="2:24" x14ac:dyDescent="0.3">
      <c r="B253" s="437"/>
      <c r="C253" s="300" t="s">
        <v>152</v>
      </c>
      <c r="D253" s="301"/>
      <c r="E253" s="301"/>
      <c r="F253" s="301"/>
      <c r="G253" s="301"/>
      <c r="H253" s="302"/>
      <c r="I253" s="49"/>
      <c r="J253" s="142"/>
      <c r="K253" s="51"/>
      <c r="L253" s="51"/>
      <c r="M253" s="51"/>
      <c r="N253" s="51"/>
      <c r="O253" s="51"/>
      <c r="P253" s="51"/>
      <c r="Q253" s="51"/>
      <c r="R253" s="51"/>
      <c r="S253" s="52">
        <f t="shared" ref="S253" si="44">SUM(S254:S256)</f>
        <v>0</v>
      </c>
      <c r="T253" s="52">
        <v>0</v>
      </c>
      <c r="U253" s="309">
        <f t="shared" si="30"/>
        <v>0</v>
      </c>
      <c r="V253" s="310"/>
      <c r="W253" s="309">
        <f t="shared" si="34"/>
        <v>0</v>
      </c>
      <c r="X253" s="310"/>
    </row>
    <row r="254" spans="2:24" x14ac:dyDescent="0.3">
      <c r="B254" s="437"/>
      <c r="C254" s="321" t="s">
        <v>137</v>
      </c>
      <c r="D254" s="322"/>
      <c r="E254" s="322"/>
      <c r="F254" s="322"/>
      <c r="G254" s="322"/>
      <c r="H254" s="323"/>
      <c r="I254" s="49"/>
      <c r="J254" s="142"/>
      <c r="K254" s="51"/>
      <c r="L254" s="51"/>
      <c r="M254" s="51"/>
      <c r="N254" s="51"/>
      <c r="O254" s="51"/>
      <c r="P254" s="51"/>
      <c r="Q254" s="51"/>
      <c r="R254" s="51"/>
      <c r="S254" s="52"/>
      <c r="T254" s="52">
        <v>0</v>
      </c>
      <c r="U254" s="309">
        <f t="shared" si="30"/>
        <v>0</v>
      </c>
      <c r="V254" s="310"/>
      <c r="W254" s="309">
        <f t="shared" si="34"/>
        <v>0</v>
      </c>
      <c r="X254" s="310"/>
    </row>
    <row r="255" spans="2:24" x14ac:dyDescent="0.3">
      <c r="B255" s="437"/>
      <c r="C255" s="321" t="s">
        <v>93</v>
      </c>
      <c r="D255" s="322"/>
      <c r="E255" s="322"/>
      <c r="F255" s="322"/>
      <c r="G255" s="322"/>
      <c r="H255" s="323"/>
      <c r="I255" s="49"/>
      <c r="J255" s="142"/>
      <c r="K255" s="51"/>
      <c r="L255" s="51"/>
      <c r="M255" s="51"/>
      <c r="N255" s="51"/>
      <c r="O255" s="51"/>
      <c r="P255" s="51"/>
      <c r="Q255" s="51"/>
      <c r="R255" s="51"/>
      <c r="S255" s="52"/>
      <c r="T255" s="52">
        <v>0</v>
      </c>
      <c r="U255" s="309">
        <f t="shared" si="30"/>
        <v>0</v>
      </c>
      <c r="V255" s="310"/>
      <c r="W255" s="309">
        <f t="shared" si="34"/>
        <v>0</v>
      </c>
      <c r="X255" s="310"/>
    </row>
    <row r="256" spans="2:24" x14ac:dyDescent="0.3">
      <c r="B256" s="437"/>
      <c r="C256" s="321" t="s">
        <v>124</v>
      </c>
      <c r="D256" s="322"/>
      <c r="E256" s="322"/>
      <c r="F256" s="322"/>
      <c r="G256" s="322"/>
      <c r="H256" s="323"/>
      <c r="I256" s="49"/>
      <c r="J256" s="142"/>
      <c r="K256" s="51"/>
      <c r="L256" s="51"/>
      <c r="M256" s="51"/>
      <c r="N256" s="51"/>
      <c r="O256" s="51"/>
      <c r="P256" s="51"/>
      <c r="Q256" s="51"/>
      <c r="R256" s="51"/>
      <c r="S256" s="52"/>
      <c r="T256" s="52">
        <v>0</v>
      </c>
      <c r="U256" s="309">
        <f t="shared" si="30"/>
        <v>0</v>
      </c>
      <c r="V256" s="310"/>
      <c r="W256" s="309">
        <f t="shared" si="34"/>
        <v>0</v>
      </c>
      <c r="X256" s="310"/>
    </row>
    <row r="257" spans="2:24" x14ac:dyDescent="0.3">
      <c r="B257" s="437"/>
      <c r="C257" s="300" t="s">
        <v>151</v>
      </c>
      <c r="D257" s="301"/>
      <c r="E257" s="301"/>
      <c r="F257" s="301"/>
      <c r="G257" s="301"/>
      <c r="H257" s="302"/>
      <c r="I257" s="49"/>
      <c r="J257" s="142"/>
      <c r="K257" s="51"/>
      <c r="L257" s="51"/>
      <c r="M257" s="51"/>
      <c r="N257" s="51"/>
      <c r="O257" s="51"/>
      <c r="P257" s="51"/>
      <c r="Q257" s="51"/>
      <c r="R257" s="51"/>
      <c r="S257" s="52">
        <f t="shared" ref="S257" si="45">SUM(S258)</f>
        <v>0</v>
      </c>
      <c r="T257" s="52">
        <v>0</v>
      </c>
      <c r="U257" s="309">
        <f t="shared" si="30"/>
        <v>0</v>
      </c>
      <c r="V257" s="310"/>
      <c r="W257" s="309">
        <f t="shared" si="34"/>
        <v>0</v>
      </c>
      <c r="X257" s="310"/>
    </row>
    <row r="258" spans="2:24" x14ac:dyDescent="0.3">
      <c r="B258" s="437"/>
      <c r="C258" s="321" t="s">
        <v>142</v>
      </c>
      <c r="D258" s="322"/>
      <c r="E258" s="322"/>
      <c r="F258" s="322"/>
      <c r="G258" s="322"/>
      <c r="H258" s="323"/>
      <c r="I258" s="49"/>
      <c r="J258" s="142"/>
      <c r="K258" s="51"/>
      <c r="L258" s="51"/>
      <c r="M258" s="51"/>
      <c r="N258" s="51"/>
      <c r="O258" s="51"/>
      <c r="P258" s="51"/>
      <c r="Q258" s="51"/>
      <c r="R258" s="51"/>
      <c r="S258" s="52"/>
      <c r="T258" s="52">
        <v>0</v>
      </c>
      <c r="U258" s="309">
        <f t="shared" si="30"/>
        <v>0</v>
      </c>
      <c r="V258" s="310"/>
      <c r="W258" s="309">
        <f t="shared" si="34"/>
        <v>0</v>
      </c>
      <c r="X258" s="310"/>
    </row>
    <row r="259" spans="2:24" x14ac:dyDescent="0.3">
      <c r="B259" s="437"/>
      <c r="C259" s="300" t="s">
        <v>150</v>
      </c>
      <c r="D259" s="301"/>
      <c r="E259" s="301"/>
      <c r="F259" s="301"/>
      <c r="G259" s="301"/>
      <c r="H259" s="302"/>
      <c r="I259" s="49"/>
      <c r="J259" s="142"/>
      <c r="K259" s="51"/>
      <c r="L259" s="51"/>
      <c r="M259" s="51"/>
      <c r="N259" s="51"/>
      <c r="O259" s="51"/>
      <c r="P259" s="51"/>
      <c r="Q259" s="51"/>
      <c r="R259" s="51"/>
      <c r="S259" s="52">
        <f t="shared" ref="S259" si="46">SUM(S260)</f>
        <v>0</v>
      </c>
      <c r="T259" s="52">
        <v>0</v>
      </c>
      <c r="U259" s="309">
        <f t="shared" si="30"/>
        <v>0</v>
      </c>
      <c r="V259" s="310"/>
      <c r="W259" s="309">
        <f t="shared" si="34"/>
        <v>0</v>
      </c>
      <c r="X259" s="310"/>
    </row>
    <row r="260" spans="2:24" x14ac:dyDescent="0.3">
      <c r="B260" s="437"/>
      <c r="C260" s="321" t="s">
        <v>134</v>
      </c>
      <c r="D260" s="322"/>
      <c r="E260" s="322"/>
      <c r="F260" s="322"/>
      <c r="G260" s="322"/>
      <c r="H260" s="323"/>
      <c r="I260" s="49"/>
      <c r="J260" s="142"/>
      <c r="K260" s="51"/>
      <c r="L260" s="51"/>
      <c r="M260" s="51"/>
      <c r="N260" s="51"/>
      <c r="O260" s="51"/>
      <c r="P260" s="51"/>
      <c r="Q260" s="51"/>
      <c r="R260" s="51"/>
      <c r="S260" s="52"/>
      <c r="T260" s="52">
        <v>0</v>
      </c>
      <c r="U260" s="309">
        <f t="shared" si="30"/>
        <v>0</v>
      </c>
      <c r="V260" s="310"/>
      <c r="W260" s="309">
        <f t="shared" si="34"/>
        <v>0</v>
      </c>
      <c r="X260" s="310"/>
    </row>
    <row r="261" spans="2:24" x14ac:dyDescent="0.3">
      <c r="B261" s="437"/>
      <c r="C261" s="300" t="s">
        <v>122</v>
      </c>
      <c r="D261" s="301"/>
      <c r="E261" s="301"/>
      <c r="F261" s="301"/>
      <c r="G261" s="301"/>
      <c r="H261" s="302"/>
      <c r="I261" s="49"/>
      <c r="J261" s="142"/>
      <c r="K261" s="51"/>
      <c r="L261" s="51"/>
      <c r="M261" s="51"/>
      <c r="N261" s="51"/>
      <c r="O261" s="51"/>
      <c r="P261" s="51"/>
      <c r="Q261" s="51"/>
      <c r="R261" s="51"/>
      <c r="S261" s="52">
        <f t="shared" ref="S261" si="47">SUM(S262+S269+S275+S279+S285+S290)</f>
        <v>0</v>
      </c>
      <c r="T261" s="52">
        <v>0</v>
      </c>
      <c r="U261" s="309">
        <f t="shared" si="30"/>
        <v>0</v>
      </c>
      <c r="V261" s="310"/>
      <c r="W261" s="309">
        <f t="shared" si="34"/>
        <v>0</v>
      </c>
      <c r="X261" s="310"/>
    </row>
    <row r="262" spans="2:24" x14ac:dyDescent="0.3">
      <c r="B262" s="437"/>
      <c r="C262" s="300" t="s">
        <v>153</v>
      </c>
      <c r="D262" s="301"/>
      <c r="E262" s="301"/>
      <c r="F262" s="301"/>
      <c r="G262" s="301"/>
      <c r="H262" s="302"/>
      <c r="I262" s="49"/>
      <c r="J262" s="142"/>
      <c r="K262" s="51"/>
      <c r="L262" s="51"/>
      <c r="M262" s="51"/>
      <c r="N262" s="51"/>
      <c r="O262" s="51"/>
      <c r="P262" s="51"/>
      <c r="Q262" s="51"/>
      <c r="R262" s="51"/>
      <c r="S262" s="52">
        <f t="shared" ref="S262" si="48">SUM(S263:S268)</f>
        <v>0</v>
      </c>
      <c r="T262" s="52">
        <v>0</v>
      </c>
      <c r="U262" s="309">
        <f t="shared" si="30"/>
        <v>0</v>
      </c>
      <c r="V262" s="310"/>
      <c r="W262" s="309">
        <f t="shared" si="34"/>
        <v>0</v>
      </c>
      <c r="X262" s="310"/>
    </row>
    <row r="263" spans="2:24" x14ac:dyDescent="0.3">
      <c r="B263" s="437"/>
      <c r="C263" s="321" t="s">
        <v>137</v>
      </c>
      <c r="D263" s="322"/>
      <c r="E263" s="322"/>
      <c r="F263" s="322"/>
      <c r="G263" s="322"/>
      <c r="H263" s="323"/>
      <c r="I263" s="49"/>
      <c r="J263" s="142"/>
      <c r="K263" s="51"/>
      <c r="L263" s="51"/>
      <c r="M263" s="51"/>
      <c r="N263" s="51"/>
      <c r="O263" s="51"/>
      <c r="P263" s="51"/>
      <c r="Q263" s="51"/>
      <c r="R263" s="51"/>
      <c r="S263" s="52"/>
      <c r="T263" s="52">
        <v>0</v>
      </c>
      <c r="U263" s="309">
        <f t="shared" si="30"/>
        <v>0</v>
      </c>
      <c r="V263" s="310"/>
      <c r="W263" s="309">
        <f t="shared" si="34"/>
        <v>0</v>
      </c>
      <c r="X263" s="310"/>
    </row>
    <row r="264" spans="2:24" x14ac:dyDescent="0.3">
      <c r="B264" s="437"/>
      <c r="C264" s="321" t="s">
        <v>93</v>
      </c>
      <c r="D264" s="322"/>
      <c r="E264" s="322"/>
      <c r="F264" s="322"/>
      <c r="G264" s="322"/>
      <c r="H264" s="323"/>
      <c r="I264" s="49"/>
      <c r="J264" s="142"/>
      <c r="K264" s="51"/>
      <c r="L264" s="51"/>
      <c r="M264" s="51"/>
      <c r="N264" s="51"/>
      <c r="O264" s="51"/>
      <c r="P264" s="51"/>
      <c r="Q264" s="51"/>
      <c r="R264" s="51"/>
      <c r="S264" s="52"/>
      <c r="T264" s="52">
        <v>0</v>
      </c>
      <c r="U264" s="309">
        <f t="shared" si="30"/>
        <v>0</v>
      </c>
      <c r="V264" s="310"/>
      <c r="W264" s="309">
        <f t="shared" si="34"/>
        <v>0</v>
      </c>
      <c r="X264" s="310"/>
    </row>
    <row r="265" spans="2:24" x14ac:dyDescent="0.3">
      <c r="B265" s="437"/>
      <c r="C265" s="321" t="s">
        <v>154</v>
      </c>
      <c r="D265" s="322"/>
      <c r="E265" s="322"/>
      <c r="F265" s="322"/>
      <c r="G265" s="322"/>
      <c r="H265" s="323"/>
      <c r="I265" s="49"/>
      <c r="J265" s="142"/>
      <c r="K265" s="51"/>
      <c r="L265" s="51"/>
      <c r="M265" s="51"/>
      <c r="N265" s="51"/>
      <c r="O265" s="51"/>
      <c r="P265" s="51"/>
      <c r="Q265" s="51"/>
      <c r="R265" s="51"/>
      <c r="S265" s="52"/>
      <c r="T265" s="52">
        <v>0</v>
      </c>
      <c r="U265" s="309">
        <f t="shared" si="30"/>
        <v>0</v>
      </c>
      <c r="V265" s="310"/>
      <c r="W265" s="309">
        <f t="shared" si="34"/>
        <v>0</v>
      </c>
      <c r="X265" s="310"/>
    </row>
    <row r="266" spans="2:24" x14ac:dyDescent="0.3">
      <c r="B266" s="437"/>
      <c r="C266" s="321" t="s">
        <v>94</v>
      </c>
      <c r="D266" s="322"/>
      <c r="E266" s="322"/>
      <c r="F266" s="322"/>
      <c r="G266" s="322"/>
      <c r="H266" s="323"/>
      <c r="I266" s="49"/>
      <c r="J266" s="142"/>
      <c r="K266" s="51"/>
      <c r="L266" s="51"/>
      <c r="M266" s="51"/>
      <c r="N266" s="51"/>
      <c r="O266" s="51"/>
      <c r="P266" s="51"/>
      <c r="Q266" s="51"/>
      <c r="R266" s="51"/>
      <c r="S266" s="52"/>
      <c r="T266" s="52">
        <v>0</v>
      </c>
      <c r="U266" s="309">
        <f t="shared" si="30"/>
        <v>0</v>
      </c>
      <c r="V266" s="310"/>
      <c r="W266" s="309">
        <f t="shared" si="34"/>
        <v>0</v>
      </c>
      <c r="X266" s="310"/>
    </row>
    <row r="267" spans="2:24" x14ac:dyDescent="0.3">
      <c r="B267" s="437"/>
      <c r="C267" s="321" t="s">
        <v>142</v>
      </c>
      <c r="D267" s="322"/>
      <c r="E267" s="322"/>
      <c r="F267" s="322"/>
      <c r="G267" s="322"/>
      <c r="H267" s="323"/>
      <c r="I267" s="49"/>
      <c r="J267" s="142"/>
      <c r="K267" s="51"/>
      <c r="L267" s="51"/>
      <c r="M267" s="51"/>
      <c r="N267" s="51"/>
      <c r="O267" s="51"/>
      <c r="P267" s="51"/>
      <c r="Q267" s="51"/>
      <c r="R267" s="51"/>
      <c r="S267" s="52"/>
      <c r="T267" s="52">
        <v>0</v>
      </c>
      <c r="U267" s="309">
        <f t="shared" si="30"/>
        <v>0</v>
      </c>
      <c r="V267" s="310"/>
      <c r="W267" s="309">
        <f t="shared" si="34"/>
        <v>0</v>
      </c>
      <c r="X267" s="310"/>
    </row>
    <row r="268" spans="2:24" x14ac:dyDescent="0.3">
      <c r="B268" s="437"/>
      <c r="C268" s="321" t="s">
        <v>144</v>
      </c>
      <c r="D268" s="322"/>
      <c r="E268" s="322"/>
      <c r="F268" s="322"/>
      <c r="G268" s="322"/>
      <c r="H268" s="323"/>
      <c r="I268" s="49"/>
      <c r="J268" s="142"/>
      <c r="K268" s="51"/>
      <c r="L268" s="51"/>
      <c r="M268" s="51"/>
      <c r="N268" s="51"/>
      <c r="O268" s="51"/>
      <c r="P268" s="51"/>
      <c r="Q268" s="51"/>
      <c r="R268" s="51"/>
      <c r="S268" s="52"/>
      <c r="T268" s="52">
        <v>0</v>
      </c>
      <c r="U268" s="309">
        <f t="shared" si="30"/>
        <v>0</v>
      </c>
      <c r="V268" s="310"/>
      <c r="W268" s="309">
        <f t="shared" si="34"/>
        <v>0</v>
      </c>
      <c r="X268" s="310"/>
    </row>
    <row r="269" spans="2:24" x14ac:dyDescent="0.3">
      <c r="B269" s="437"/>
      <c r="C269" s="300" t="s">
        <v>155</v>
      </c>
      <c r="D269" s="301"/>
      <c r="E269" s="301"/>
      <c r="F269" s="301"/>
      <c r="G269" s="301"/>
      <c r="H269" s="302"/>
      <c r="I269" s="49"/>
      <c r="J269" s="142"/>
      <c r="K269" s="51"/>
      <c r="L269" s="51"/>
      <c r="M269" s="51"/>
      <c r="N269" s="51"/>
      <c r="O269" s="51"/>
      <c r="P269" s="51"/>
      <c r="Q269" s="51"/>
      <c r="R269" s="51"/>
      <c r="S269" s="52">
        <f t="shared" ref="S269" si="49">SUM(S270:S274)</f>
        <v>0</v>
      </c>
      <c r="T269" s="52">
        <v>0</v>
      </c>
      <c r="U269" s="309">
        <f t="shared" si="30"/>
        <v>0</v>
      </c>
      <c r="V269" s="310"/>
      <c r="W269" s="309">
        <f t="shared" si="34"/>
        <v>0</v>
      </c>
      <c r="X269" s="310"/>
    </row>
    <row r="270" spans="2:24" x14ac:dyDescent="0.3">
      <c r="B270" s="437"/>
      <c r="C270" s="321" t="s">
        <v>139</v>
      </c>
      <c r="D270" s="322"/>
      <c r="E270" s="322"/>
      <c r="F270" s="322"/>
      <c r="G270" s="322"/>
      <c r="H270" s="323"/>
      <c r="I270" s="49"/>
      <c r="J270" s="142"/>
      <c r="K270" s="51"/>
      <c r="L270" s="51"/>
      <c r="M270" s="51"/>
      <c r="N270" s="51"/>
      <c r="O270" s="51"/>
      <c r="P270" s="51"/>
      <c r="Q270" s="51"/>
      <c r="R270" s="51"/>
      <c r="S270" s="52"/>
      <c r="T270" s="52">
        <v>0</v>
      </c>
      <c r="U270" s="309">
        <f t="shared" si="30"/>
        <v>0</v>
      </c>
      <c r="V270" s="310"/>
      <c r="W270" s="309">
        <f t="shared" si="34"/>
        <v>0</v>
      </c>
      <c r="X270" s="310"/>
    </row>
    <row r="271" spans="2:24" x14ac:dyDescent="0.3">
      <c r="B271" s="437"/>
      <c r="C271" s="321" t="s">
        <v>140</v>
      </c>
      <c r="D271" s="322"/>
      <c r="E271" s="322"/>
      <c r="F271" s="322"/>
      <c r="G271" s="322"/>
      <c r="H271" s="323"/>
      <c r="I271" s="49"/>
      <c r="J271" s="142"/>
      <c r="K271" s="51"/>
      <c r="L271" s="51"/>
      <c r="M271" s="51"/>
      <c r="N271" s="51"/>
      <c r="O271" s="51"/>
      <c r="P271" s="51"/>
      <c r="Q271" s="51"/>
      <c r="R271" s="51"/>
      <c r="S271" s="52"/>
      <c r="T271" s="52">
        <v>0</v>
      </c>
      <c r="U271" s="309">
        <f t="shared" si="30"/>
        <v>0</v>
      </c>
      <c r="V271" s="310"/>
      <c r="W271" s="309">
        <f t="shared" si="34"/>
        <v>0</v>
      </c>
      <c r="X271" s="310"/>
    </row>
    <row r="272" spans="2:24" x14ac:dyDescent="0.3">
      <c r="B272" s="437"/>
      <c r="C272" s="321" t="s">
        <v>125</v>
      </c>
      <c r="D272" s="322"/>
      <c r="E272" s="322"/>
      <c r="F272" s="322"/>
      <c r="G272" s="322"/>
      <c r="H272" s="323"/>
      <c r="I272" s="49"/>
      <c r="J272" s="142"/>
      <c r="K272" s="51"/>
      <c r="L272" s="51"/>
      <c r="M272" s="51"/>
      <c r="N272" s="51"/>
      <c r="O272" s="51"/>
      <c r="P272" s="51"/>
      <c r="Q272" s="51"/>
      <c r="R272" s="51"/>
      <c r="S272" s="52"/>
      <c r="T272" s="52">
        <v>0</v>
      </c>
      <c r="U272" s="309">
        <f t="shared" si="30"/>
        <v>0</v>
      </c>
      <c r="V272" s="310"/>
      <c r="W272" s="309">
        <f t="shared" si="34"/>
        <v>0</v>
      </c>
      <c r="X272" s="310"/>
    </row>
    <row r="273" spans="2:24" x14ac:dyDescent="0.3">
      <c r="B273" s="437"/>
      <c r="C273" s="321" t="s">
        <v>127</v>
      </c>
      <c r="D273" s="322"/>
      <c r="E273" s="322"/>
      <c r="F273" s="322"/>
      <c r="G273" s="322"/>
      <c r="H273" s="323"/>
      <c r="I273" s="49"/>
      <c r="J273" s="142"/>
      <c r="K273" s="51"/>
      <c r="L273" s="51"/>
      <c r="M273" s="51"/>
      <c r="N273" s="51"/>
      <c r="O273" s="51"/>
      <c r="P273" s="51"/>
      <c r="Q273" s="51"/>
      <c r="R273" s="51"/>
      <c r="S273" s="52"/>
      <c r="T273" s="52">
        <v>0</v>
      </c>
      <c r="U273" s="309">
        <f t="shared" si="30"/>
        <v>0</v>
      </c>
      <c r="V273" s="310"/>
      <c r="W273" s="309">
        <f t="shared" si="34"/>
        <v>0</v>
      </c>
      <c r="X273" s="310"/>
    </row>
    <row r="274" spans="2:24" x14ac:dyDescent="0.3">
      <c r="B274" s="437"/>
      <c r="C274" s="321" t="s">
        <v>81</v>
      </c>
      <c r="D274" s="322"/>
      <c r="E274" s="322"/>
      <c r="F274" s="322"/>
      <c r="G274" s="322"/>
      <c r="H274" s="323"/>
      <c r="I274" s="49"/>
      <c r="J274" s="142"/>
      <c r="K274" s="51"/>
      <c r="L274" s="51"/>
      <c r="M274" s="51"/>
      <c r="N274" s="51"/>
      <c r="O274" s="51"/>
      <c r="P274" s="51"/>
      <c r="Q274" s="51"/>
      <c r="R274" s="51"/>
      <c r="S274" s="52"/>
      <c r="T274" s="52">
        <v>0</v>
      </c>
      <c r="U274" s="309">
        <f t="shared" si="30"/>
        <v>0</v>
      </c>
      <c r="V274" s="310"/>
      <c r="W274" s="309">
        <f t="shared" si="34"/>
        <v>0</v>
      </c>
      <c r="X274" s="310"/>
    </row>
    <row r="275" spans="2:24" x14ac:dyDescent="0.3">
      <c r="B275" s="437"/>
      <c r="C275" s="300" t="s">
        <v>130</v>
      </c>
      <c r="D275" s="301"/>
      <c r="E275" s="301"/>
      <c r="F275" s="301"/>
      <c r="G275" s="301"/>
      <c r="H275" s="302"/>
      <c r="I275" s="49"/>
      <c r="J275" s="142"/>
      <c r="K275" s="51"/>
      <c r="L275" s="51"/>
      <c r="M275" s="51"/>
      <c r="N275" s="51"/>
      <c r="O275" s="51"/>
      <c r="P275" s="51"/>
      <c r="Q275" s="51"/>
      <c r="R275" s="51"/>
      <c r="S275" s="52">
        <f t="shared" ref="S275" si="50">SUM(S276:S278)</f>
        <v>0</v>
      </c>
      <c r="T275" s="52">
        <v>0</v>
      </c>
      <c r="U275" s="309">
        <f t="shared" si="30"/>
        <v>0</v>
      </c>
      <c r="V275" s="310"/>
      <c r="W275" s="309">
        <f t="shared" si="34"/>
        <v>0</v>
      </c>
      <c r="X275" s="310"/>
    </row>
    <row r="276" spans="2:24" x14ac:dyDescent="0.3">
      <c r="B276" s="437"/>
      <c r="C276" s="321" t="s">
        <v>132</v>
      </c>
      <c r="D276" s="322"/>
      <c r="E276" s="322"/>
      <c r="F276" s="322"/>
      <c r="G276" s="322"/>
      <c r="H276" s="323"/>
      <c r="I276" s="49"/>
      <c r="J276" s="142"/>
      <c r="K276" s="51"/>
      <c r="L276" s="51"/>
      <c r="M276" s="51"/>
      <c r="N276" s="51"/>
      <c r="O276" s="51"/>
      <c r="P276" s="51"/>
      <c r="Q276" s="51"/>
      <c r="R276" s="51"/>
      <c r="S276" s="52"/>
      <c r="T276" s="52">
        <v>0</v>
      </c>
      <c r="U276" s="309">
        <f t="shared" si="30"/>
        <v>0</v>
      </c>
      <c r="V276" s="310"/>
      <c r="W276" s="309">
        <f t="shared" si="34"/>
        <v>0</v>
      </c>
      <c r="X276" s="310"/>
    </row>
    <row r="277" spans="2:24" x14ac:dyDescent="0.3">
      <c r="B277" s="437"/>
      <c r="C277" s="321" t="s">
        <v>131</v>
      </c>
      <c r="D277" s="322"/>
      <c r="E277" s="322"/>
      <c r="F277" s="322"/>
      <c r="G277" s="322"/>
      <c r="H277" s="323"/>
      <c r="I277" s="49"/>
      <c r="J277" s="142"/>
      <c r="K277" s="51"/>
      <c r="L277" s="51"/>
      <c r="M277" s="51"/>
      <c r="N277" s="51"/>
      <c r="O277" s="51"/>
      <c r="P277" s="51"/>
      <c r="Q277" s="51"/>
      <c r="R277" s="51"/>
      <c r="S277" s="52"/>
      <c r="T277" s="52">
        <v>0</v>
      </c>
      <c r="U277" s="309">
        <f t="shared" si="30"/>
        <v>0</v>
      </c>
      <c r="V277" s="310"/>
      <c r="W277" s="309">
        <f t="shared" si="34"/>
        <v>0</v>
      </c>
      <c r="X277" s="310"/>
    </row>
    <row r="278" spans="2:24" x14ac:dyDescent="0.3">
      <c r="B278" s="437"/>
      <c r="C278" s="321" t="s">
        <v>133</v>
      </c>
      <c r="D278" s="322"/>
      <c r="E278" s="322"/>
      <c r="F278" s="322"/>
      <c r="G278" s="322"/>
      <c r="H278" s="323"/>
      <c r="I278" s="49"/>
      <c r="J278" s="142"/>
      <c r="K278" s="51"/>
      <c r="L278" s="51"/>
      <c r="M278" s="51"/>
      <c r="N278" s="51"/>
      <c r="O278" s="51"/>
      <c r="P278" s="51"/>
      <c r="Q278" s="51"/>
      <c r="R278" s="51"/>
      <c r="S278" s="52"/>
      <c r="T278" s="52">
        <v>0</v>
      </c>
      <c r="U278" s="309">
        <f t="shared" ref="U278:U291" si="51">AVERAGE(I278:T278)</f>
        <v>0</v>
      </c>
      <c r="V278" s="310"/>
      <c r="W278" s="309">
        <f t="shared" si="34"/>
        <v>0</v>
      </c>
      <c r="X278" s="310"/>
    </row>
    <row r="279" spans="2:24" x14ac:dyDescent="0.3">
      <c r="B279" s="437"/>
      <c r="C279" s="300" t="s">
        <v>156</v>
      </c>
      <c r="D279" s="301"/>
      <c r="E279" s="301"/>
      <c r="F279" s="301"/>
      <c r="G279" s="301"/>
      <c r="H279" s="302"/>
      <c r="I279" s="49"/>
      <c r="J279" s="142"/>
      <c r="K279" s="51"/>
      <c r="L279" s="51"/>
      <c r="M279" s="51"/>
      <c r="N279" s="51"/>
      <c r="O279" s="51"/>
      <c r="P279" s="51"/>
      <c r="Q279" s="51"/>
      <c r="R279" s="51"/>
      <c r="S279" s="52">
        <f t="shared" ref="S279" si="52">SUM(S280:S284)</f>
        <v>0</v>
      </c>
      <c r="T279" s="52">
        <v>0</v>
      </c>
      <c r="U279" s="309">
        <f t="shared" si="51"/>
        <v>0</v>
      </c>
      <c r="V279" s="310"/>
      <c r="W279" s="309">
        <f t="shared" si="34"/>
        <v>0</v>
      </c>
      <c r="X279" s="310"/>
    </row>
    <row r="280" spans="2:24" x14ac:dyDescent="0.3">
      <c r="B280" s="437"/>
      <c r="C280" s="321" t="s">
        <v>134</v>
      </c>
      <c r="D280" s="322"/>
      <c r="E280" s="322"/>
      <c r="F280" s="322"/>
      <c r="G280" s="322"/>
      <c r="H280" s="323"/>
      <c r="I280" s="49"/>
      <c r="J280" s="142"/>
      <c r="K280" s="51"/>
      <c r="L280" s="51"/>
      <c r="M280" s="51"/>
      <c r="N280" s="51"/>
      <c r="O280" s="51"/>
      <c r="P280" s="51"/>
      <c r="Q280" s="51"/>
      <c r="R280" s="51"/>
      <c r="S280" s="52"/>
      <c r="T280" s="52">
        <v>0</v>
      </c>
      <c r="U280" s="309">
        <f t="shared" si="51"/>
        <v>0</v>
      </c>
      <c r="V280" s="310"/>
      <c r="W280" s="309">
        <f t="shared" si="34"/>
        <v>0</v>
      </c>
      <c r="X280" s="310"/>
    </row>
    <row r="281" spans="2:24" x14ac:dyDescent="0.3">
      <c r="B281" s="437"/>
      <c r="C281" s="321" t="s">
        <v>146</v>
      </c>
      <c r="D281" s="322"/>
      <c r="E281" s="322"/>
      <c r="F281" s="322"/>
      <c r="G281" s="322"/>
      <c r="H281" s="323"/>
      <c r="I281" s="49"/>
      <c r="J281" s="142"/>
      <c r="K281" s="51"/>
      <c r="L281" s="51"/>
      <c r="M281" s="51"/>
      <c r="N281" s="51"/>
      <c r="O281" s="51"/>
      <c r="P281" s="51"/>
      <c r="Q281" s="51"/>
      <c r="R281" s="51"/>
      <c r="S281" s="52"/>
      <c r="T281" s="52">
        <v>0</v>
      </c>
      <c r="U281" s="309">
        <f t="shared" si="51"/>
        <v>0</v>
      </c>
      <c r="V281" s="310"/>
      <c r="W281" s="309">
        <f t="shared" si="34"/>
        <v>0</v>
      </c>
      <c r="X281" s="310"/>
    </row>
    <row r="282" spans="2:24" x14ac:dyDescent="0.3">
      <c r="B282" s="437"/>
      <c r="C282" s="321" t="s">
        <v>147</v>
      </c>
      <c r="D282" s="322"/>
      <c r="E282" s="322"/>
      <c r="F282" s="322"/>
      <c r="G282" s="322"/>
      <c r="H282" s="323"/>
      <c r="I282" s="49"/>
      <c r="J282" s="142"/>
      <c r="K282" s="51"/>
      <c r="L282" s="51"/>
      <c r="M282" s="51"/>
      <c r="N282" s="51"/>
      <c r="O282" s="51"/>
      <c r="P282" s="51"/>
      <c r="Q282" s="51"/>
      <c r="R282" s="51"/>
      <c r="S282" s="52"/>
      <c r="T282" s="52">
        <v>0</v>
      </c>
      <c r="U282" s="309">
        <f t="shared" si="51"/>
        <v>0</v>
      </c>
      <c r="V282" s="310"/>
      <c r="W282" s="309">
        <f t="shared" ref="W282:W291" si="53">SUM(I282:T282)</f>
        <v>0</v>
      </c>
      <c r="X282" s="310"/>
    </row>
    <row r="283" spans="2:24" x14ac:dyDescent="0.3">
      <c r="B283" s="437"/>
      <c r="C283" s="321" t="s">
        <v>148</v>
      </c>
      <c r="D283" s="322"/>
      <c r="E283" s="322"/>
      <c r="F283" s="322"/>
      <c r="G283" s="322"/>
      <c r="H283" s="323"/>
      <c r="I283" s="49"/>
      <c r="J283" s="142"/>
      <c r="K283" s="51"/>
      <c r="L283" s="51"/>
      <c r="M283" s="51"/>
      <c r="N283" s="51"/>
      <c r="O283" s="51"/>
      <c r="P283" s="51"/>
      <c r="Q283" s="51"/>
      <c r="R283" s="51"/>
      <c r="S283" s="52"/>
      <c r="T283" s="52">
        <v>0</v>
      </c>
      <c r="U283" s="309">
        <f t="shared" si="51"/>
        <v>0</v>
      </c>
      <c r="V283" s="310"/>
      <c r="W283" s="309">
        <f t="shared" si="53"/>
        <v>0</v>
      </c>
      <c r="X283" s="310"/>
    </row>
    <row r="284" spans="2:24" x14ac:dyDescent="0.3">
      <c r="B284" s="437"/>
      <c r="C284" s="321" t="s">
        <v>149</v>
      </c>
      <c r="D284" s="322"/>
      <c r="E284" s="322"/>
      <c r="F284" s="322"/>
      <c r="G284" s="322"/>
      <c r="H284" s="323"/>
      <c r="I284" s="49"/>
      <c r="J284" s="142"/>
      <c r="K284" s="51"/>
      <c r="L284" s="51"/>
      <c r="M284" s="51"/>
      <c r="N284" s="51"/>
      <c r="O284" s="51"/>
      <c r="P284" s="51"/>
      <c r="Q284" s="51"/>
      <c r="R284" s="51"/>
      <c r="S284" s="52"/>
      <c r="T284" s="52">
        <v>0</v>
      </c>
      <c r="U284" s="309">
        <f t="shared" si="51"/>
        <v>0</v>
      </c>
      <c r="V284" s="310"/>
      <c r="W284" s="309">
        <f t="shared" si="53"/>
        <v>0</v>
      </c>
      <c r="X284" s="310"/>
    </row>
    <row r="285" spans="2:24" x14ac:dyDescent="0.3">
      <c r="B285" s="437"/>
      <c r="C285" s="300" t="s">
        <v>30</v>
      </c>
      <c r="D285" s="301"/>
      <c r="E285" s="301"/>
      <c r="F285" s="301"/>
      <c r="G285" s="301"/>
      <c r="H285" s="302"/>
      <c r="I285" s="133"/>
      <c r="J285" s="134"/>
      <c r="K285" s="135"/>
      <c r="L285" s="135"/>
      <c r="M285" s="135"/>
      <c r="N285" s="135"/>
      <c r="O285" s="135"/>
      <c r="P285" s="135"/>
      <c r="Q285" s="135"/>
      <c r="R285" s="135"/>
      <c r="S285" s="136">
        <f t="shared" ref="S285" si="54">SUM(S286:S289)</f>
        <v>0</v>
      </c>
      <c r="T285" s="52">
        <v>0</v>
      </c>
      <c r="U285" s="309">
        <f t="shared" si="51"/>
        <v>0</v>
      </c>
      <c r="V285" s="310"/>
      <c r="W285" s="309">
        <f t="shared" si="53"/>
        <v>0</v>
      </c>
      <c r="X285" s="310"/>
    </row>
    <row r="286" spans="2:24" x14ac:dyDescent="0.3">
      <c r="B286" s="437"/>
      <c r="C286" s="321" t="s">
        <v>159</v>
      </c>
      <c r="D286" s="322"/>
      <c r="E286" s="322"/>
      <c r="F286" s="322"/>
      <c r="G286" s="322"/>
      <c r="H286" s="323"/>
      <c r="I286" s="133"/>
      <c r="J286" s="134"/>
      <c r="K286" s="135"/>
      <c r="L286" s="135"/>
      <c r="M286" s="135"/>
      <c r="N286" s="135"/>
      <c r="O286" s="135"/>
      <c r="P286" s="135"/>
      <c r="Q286" s="135"/>
      <c r="R286" s="135"/>
      <c r="S286" s="136"/>
      <c r="T286" s="52">
        <v>0</v>
      </c>
      <c r="U286" s="309">
        <f t="shared" si="51"/>
        <v>0</v>
      </c>
      <c r="V286" s="310"/>
      <c r="W286" s="309">
        <f t="shared" si="53"/>
        <v>0</v>
      </c>
      <c r="X286" s="310"/>
    </row>
    <row r="287" spans="2:24" x14ac:dyDescent="0.3">
      <c r="B287" s="437"/>
      <c r="C287" s="321" t="s">
        <v>158</v>
      </c>
      <c r="D287" s="322"/>
      <c r="E287" s="322"/>
      <c r="F287" s="322"/>
      <c r="G287" s="322"/>
      <c r="H287" s="323"/>
      <c r="I287" s="133"/>
      <c r="J287" s="134"/>
      <c r="K287" s="135"/>
      <c r="L287" s="135"/>
      <c r="M287" s="135"/>
      <c r="N287" s="135"/>
      <c r="O287" s="135"/>
      <c r="P287" s="135"/>
      <c r="Q287" s="135"/>
      <c r="R287" s="135"/>
      <c r="S287" s="136"/>
      <c r="T287" s="52">
        <v>0</v>
      </c>
      <c r="U287" s="309">
        <f t="shared" si="51"/>
        <v>0</v>
      </c>
      <c r="V287" s="310"/>
      <c r="W287" s="309">
        <f t="shared" si="53"/>
        <v>0</v>
      </c>
      <c r="X287" s="310"/>
    </row>
    <row r="288" spans="2:24" x14ac:dyDescent="0.3">
      <c r="B288" s="437"/>
      <c r="C288" s="321" t="s">
        <v>157</v>
      </c>
      <c r="D288" s="322"/>
      <c r="E288" s="322"/>
      <c r="F288" s="322"/>
      <c r="G288" s="322"/>
      <c r="H288" s="323"/>
      <c r="I288" s="133"/>
      <c r="J288" s="134"/>
      <c r="K288" s="135"/>
      <c r="L288" s="135"/>
      <c r="M288" s="135"/>
      <c r="N288" s="135"/>
      <c r="O288" s="135"/>
      <c r="P288" s="135"/>
      <c r="Q288" s="135"/>
      <c r="R288" s="135"/>
      <c r="S288" s="136"/>
      <c r="T288" s="52">
        <v>0</v>
      </c>
      <c r="U288" s="309">
        <f t="shared" si="51"/>
        <v>0</v>
      </c>
      <c r="V288" s="310"/>
      <c r="W288" s="309">
        <f t="shared" si="53"/>
        <v>0</v>
      </c>
      <c r="X288" s="310"/>
    </row>
    <row r="289" spans="2:24" x14ac:dyDescent="0.3">
      <c r="B289" s="437"/>
      <c r="C289" s="321" t="s">
        <v>160</v>
      </c>
      <c r="D289" s="322"/>
      <c r="E289" s="322"/>
      <c r="F289" s="322"/>
      <c r="G289" s="322"/>
      <c r="H289" s="323"/>
      <c r="I289" s="133"/>
      <c r="J289" s="134"/>
      <c r="K289" s="135"/>
      <c r="L289" s="135"/>
      <c r="M289" s="135"/>
      <c r="N289" s="135"/>
      <c r="O289" s="135"/>
      <c r="P289" s="135"/>
      <c r="Q289" s="135"/>
      <c r="R289" s="135"/>
      <c r="S289" s="136"/>
      <c r="T289" s="52">
        <v>0</v>
      </c>
      <c r="U289" s="309">
        <f t="shared" si="51"/>
        <v>0</v>
      </c>
      <c r="V289" s="310"/>
      <c r="W289" s="309">
        <f t="shared" si="53"/>
        <v>0</v>
      </c>
      <c r="X289" s="310"/>
    </row>
    <row r="290" spans="2:24" x14ac:dyDescent="0.3">
      <c r="B290" s="437"/>
      <c r="C290" s="300" t="s">
        <v>34</v>
      </c>
      <c r="D290" s="301"/>
      <c r="E290" s="301"/>
      <c r="F290" s="301"/>
      <c r="G290" s="301"/>
      <c r="H290" s="302"/>
      <c r="I290" s="133"/>
      <c r="J290" s="134"/>
      <c r="K290" s="135"/>
      <c r="L290" s="135"/>
      <c r="M290" s="135"/>
      <c r="N290" s="135"/>
      <c r="O290" s="135"/>
      <c r="P290" s="135"/>
      <c r="Q290" s="135"/>
      <c r="R290" s="135"/>
      <c r="S290" s="136"/>
      <c r="T290" s="52">
        <v>0</v>
      </c>
      <c r="U290" s="309">
        <f t="shared" si="51"/>
        <v>0</v>
      </c>
      <c r="V290" s="310"/>
      <c r="W290" s="309">
        <f t="shared" si="53"/>
        <v>0</v>
      </c>
      <c r="X290" s="310"/>
    </row>
    <row r="291" spans="2:24" x14ac:dyDescent="0.3">
      <c r="B291" s="437"/>
      <c r="C291" s="327" t="s">
        <v>26</v>
      </c>
      <c r="D291" s="328"/>
      <c r="E291" s="328"/>
      <c r="F291" s="328"/>
      <c r="G291" s="328"/>
      <c r="H291" s="329"/>
      <c r="I291" s="152"/>
      <c r="J291" s="153"/>
      <c r="K291" s="154"/>
      <c r="L291" s="154"/>
      <c r="M291" s="154"/>
      <c r="N291" s="154"/>
      <c r="O291" s="154"/>
      <c r="P291" s="154"/>
      <c r="Q291" s="154"/>
      <c r="R291" s="154"/>
      <c r="S291" s="155">
        <v>2</v>
      </c>
      <c r="T291" s="155"/>
      <c r="U291" s="475">
        <f t="shared" si="51"/>
        <v>2</v>
      </c>
      <c r="V291" s="476"/>
      <c r="W291" s="309">
        <f t="shared" si="53"/>
        <v>2</v>
      </c>
      <c r="X291" s="310"/>
    </row>
    <row r="292" spans="2:24" x14ac:dyDescent="0.3">
      <c r="B292" s="437"/>
      <c r="C292" s="340" t="s">
        <v>2</v>
      </c>
      <c r="D292" s="341"/>
      <c r="E292" s="341"/>
      <c r="F292" s="341"/>
      <c r="G292" s="341"/>
      <c r="H292" s="342"/>
      <c r="I292" s="156"/>
      <c r="J292" s="157"/>
      <c r="K292" s="158"/>
      <c r="L292" s="158"/>
      <c r="M292" s="158"/>
      <c r="N292" s="158"/>
      <c r="O292" s="158"/>
      <c r="P292" s="158"/>
      <c r="Q292" s="158"/>
      <c r="R292" s="158"/>
      <c r="S292" s="159"/>
      <c r="T292" s="159"/>
      <c r="U292" s="343"/>
      <c r="V292" s="344"/>
      <c r="W292" s="345"/>
      <c r="X292" s="346"/>
    </row>
    <row r="293" spans="2:24" x14ac:dyDescent="0.3">
      <c r="B293" s="437"/>
      <c r="C293" s="347" t="s">
        <v>172</v>
      </c>
      <c r="D293" s="348"/>
      <c r="E293" s="348"/>
      <c r="F293" s="348"/>
      <c r="G293" s="348"/>
      <c r="H293" s="349"/>
      <c r="I293" s="160"/>
      <c r="J293" s="161"/>
      <c r="K293" s="162"/>
      <c r="L293" s="162"/>
      <c r="M293" s="162"/>
      <c r="N293" s="162"/>
      <c r="O293" s="162"/>
      <c r="P293" s="162"/>
      <c r="Q293" s="162"/>
      <c r="R293" s="162"/>
      <c r="S293" s="163">
        <f t="shared" ref="S293:T293" si="55">S216/S199</f>
        <v>1.4285714285714286</v>
      </c>
      <c r="T293" s="163">
        <f t="shared" si="55"/>
        <v>1.8947368421052631</v>
      </c>
      <c r="U293" s="350" t="s">
        <v>62</v>
      </c>
      <c r="V293" s="351"/>
      <c r="W293" s="350">
        <f t="shared" ref="W293:X293" si="56">W216/W199</f>
        <v>1.7692307692307692</v>
      </c>
      <c r="X293" s="351" t="e">
        <f t="shared" si="56"/>
        <v>#DIV/0!</v>
      </c>
    </row>
    <row r="294" spans="2:24" x14ac:dyDescent="0.3">
      <c r="B294" s="437"/>
      <c r="C294" s="273" t="s">
        <v>173</v>
      </c>
      <c r="D294" s="274"/>
      <c r="E294" s="274"/>
      <c r="F294" s="274"/>
      <c r="G294" s="274"/>
      <c r="H294" s="275"/>
      <c r="I294" s="164"/>
      <c r="J294" s="165"/>
      <c r="K294" s="166"/>
      <c r="L294" s="166"/>
      <c r="M294" s="166"/>
      <c r="N294" s="166"/>
      <c r="O294" s="166"/>
      <c r="P294" s="166"/>
      <c r="Q294" s="166"/>
      <c r="R294" s="166"/>
      <c r="S294" s="167">
        <f t="shared" ref="S294:T294" si="57">(S218+S221+S291)/S199</f>
        <v>0.42857142857142855</v>
      </c>
      <c r="T294" s="167">
        <f t="shared" si="57"/>
        <v>0.31578947368421051</v>
      </c>
      <c r="U294" s="352" t="s">
        <v>62</v>
      </c>
      <c r="V294" s="353"/>
      <c r="W294" s="352">
        <f t="shared" ref="W294:X294" si="58">(W218+W221+W291)/W199</f>
        <v>0.34615384615384615</v>
      </c>
      <c r="X294" s="353" t="e">
        <f t="shared" si="58"/>
        <v>#DIV/0!</v>
      </c>
    </row>
    <row r="295" spans="2:24" x14ac:dyDescent="0.3">
      <c r="B295" s="437"/>
      <c r="C295" s="291" t="s">
        <v>8</v>
      </c>
      <c r="D295" s="292"/>
      <c r="E295" s="292"/>
      <c r="F295" s="292"/>
      <c r="G295" s="292"/>
      <c r="H295" s="293"/>
      <c r="I295" s="105"/>
      <c r="J295" s="106"/>
      <c r="K295" s="168"/>
      <c r="L295" s="168"/>
      <c r="M295" s="168"/>
      <c r="N295" s="168"/>
      <c r="O295" s="168"/>
      <c r="P295" s="168"/>
      <c r="Q295" s="168"/>
      <c r="R295" s="168"/>
      <c r="S295" s="169">
        <f t="shared" ref="S295:T295" si="59">S297/S296</f>
        <v>0</v>
      </c>
      <c r="T295" s="169">
        <f t="shared" si="59"/>
        <v>0</v>
      </c>
      <c r="U295" s="336" t="s">
        <v>62</v>
      </c>
      <c r="V295" s="337"/>
      <c r="W295" s="338">
        <f>W297/W296</f>
        <v>0</v>
      </c>
      <c r="X295" s="339"/>
    </row>
    <row r="296" spans="2:24" x14ac:dyDescent="0.3">
      <c r="B296" s="437"/>
      <c r="C296" s="358" t="s">
        <v>20</v>
      </c>
      <c r="D296" s="359"/>
      <c r="E296" s="359"/>
      <c r="F296" s="359"/>
      <c r="G296" s="359"/>
      <c r="H296" s="360"/>
      <c r="I296" s="170"/>
      <c r="J296" s="171"/>
      <c r="K296" s="89"/>
      <c r="L296" s="89"/>
      <c r="M296" s="89"/>
      <c r="N296" s="89"/>
      <c r="O296" s="89"/>
      <c r="P296" s="89"/>
      <c r="Q296" s="89"/>
      <c r="R296" s="89"/>
      <c r="S296" s="90">
        <f t="shared" ref="S296:T296" si="60">S199</f>
        <v>7</v>
      </c>
      <c r="T296" s="90">
        <f t="shared" si="60"/>
        <v>19</v>
      </c>
      <c r="U296" s="361" t="s">
        <v>62</v>
      </c>
      <c r="V296" s="362"/>
      <c r="W296" s="361">
        <f>SUM(I296:T296)</f>
        <v>26</v>
      </c>
      <c r="X296" s="362"/>
    </row>
    <row r="297" spans="2:24" ht="15" thickBot="1" x14ac:dyDescent="0.35">
      <c r="B297" s="437"/>
      <c r="C297" s="358" t="s">
        <v>104</v>
      </c>
      <c r="D297" s="359"/>
      <c r="E297" s="359"/>
      <c r="F297" s="359"/>
      <c r="G297" s="359"/>
      <c r="H297" s="360"/>
      <c r="I297" s="172"/>
      <c r="J297" s="50"/>
      <c r="K297" s="51"/>
      <c r="L297" s="51"/>
      <c r="M297" s="51"/>
      <c r="N297" s="51"/>
      <c r="O297" s="51"/>
      <c r="P297" s="51"/>
      <c r="Q297" s="51"/>
      <c r="R297" s="51"/>
      <c r="S297" s="52"/>
      <c r="T297" s="52"/>
      <c r="U297" s="366" t="s">
        <v>62</v>
      </c>
      <c r="V297" s="367"/>
      <c r="W297" s="311">
        <f>SUM(I297:T297)</f>
        <v>0</v>
      </c>
      <c r="X297" s="312"/>
    </row>
    <row r="298" spans="2:24" ht="15" thickBot="1" x14ac:dyDescent="0.35">
      <c r="B298" s="288" t="s">
        <v>9</v>
      </c>
      <c r="C298" s="297" t="s">
        <v>108</v>
      </c>
      <c r="D298" s="298"/>
      <c r="E298" s="298"/>
      <c r="F298" s="298"/>
      <c r="G298" s="298"/>
      <c r="H298" s="299"/>
      <c r="I298" s="173"/>
      <c r="J298" s="174"/>
      <c r="K298" s="175"/>
      <c r="L298" s="175"/>
      <c r="M298" s="175"/>
      <c r="N298" s="175"/>
      <c r="O298" s="175"/>
      <c r="P298" s="175"/>
      <c r="Q298" s="175"/>
      <c r="R298" s="175"/>
      <c r="S298" s="176">
        <f t="shared" ref="S298:V298" si="61">S301/S300</f>
        <v>0.14285714285714285</v>
      </c>
      <c r="T298" s="176">
        <f t="shared" si="61"/>
        <v>0.61538461538461542</v>
      </c>
      <c r="U298" s="484">
        <f t="shared" si="61"/>
        <v>0.45</v>
      </c>
      <c r="V298" s="485" t="e">
        <f t="shared" si="61"/>
        <v>#DIV/0!</v>
      </c>
      <c r="W298" s="370" t="s">
        <v>62</v>
      </c>
      <c r="X298" s="371"/>
    </row>
    <row r="299" spans="2:24" x14ac:dyDescent="0.3">
      <c r="B299" s="289"/>
      <c r="C299" s="297" t="s">
        <v>43</v>
      </c>
      <c r="D299" s="298"/>
      <c r="E299" s="298"/>
      <c r="F299" s="298"/>
      <c r="G299" s="298"/>
      <c r="H299" s="299"/>
      <c r="I299" s="177"/>
      <c r="J299" s="178"/>
      <c r="K299" s="179"/>
      <c r="L299" s="179"/>
      <c r="M299" s="179"/>
      <c r="N299" s="179"/>
      <c r="O299" s="179"/>
      <c r="P299" s="179"/>
      <c r="Q299" s="179"/>
      <c r="R299" s="179"/>
      <c r="S299" s="180">
        <f t="shared" ref="S299:V299" si="62">S302/S300</f>
        <v>0.14285714285714285</v>
      </c>
      <c r="T299" s="180">
        <f t="shared" si="62"/>
        <v>0.38461538461538464</v>
      </c>
      <c r="U299" s="484">
        <f t="shared" si="62"/>
        <v>0.3</v>
      </c>
      <c r="V299" s="485" t="e">
        <f t="shared" si="62"/>
        <v>#DIV/0!</v>
      </c>
      <c r="W299" s="370" t="s">
        <v>62</v>
      </c>
      <c r="X299" s="371"/>
    </row>
    <row r="300" spans="2:24" x14ac:dyDescent="0.3">
      <c r="B300" s="289"/>
      <c r="C300" s="270" t="s">
        <v>118</v>
      </c>
      <c r="D300" s="271"/>
      <c r="E300" s="271"/>
      <c r="F300" s="271"/>
      <c r="G300" s="271"/>
      <c r="H300" s="272"/>
      <c r="I300" s="172"/>
      <c r="J300" s="50"/>
      <c r="K300" s="51"/>
      <c r="L300" s="51"/>
      <c r="M300" s="51"/>
      <c r="N300" s="51"/>
      <c r="O300" s="51"/>
      <c r="P300" s="51"/>
      <c r="Q300" s="51"/>
      <c r="R300" s="51"/>
      <c r="S300" s="52">
        <v>7</v>
      </c>
      <c r="T300" s="52">
        <v>13</v>
      </c>
      <c r="U300" s="361">
        <f>AVERAGE(I300:T300)</f>
        <v>10</v>
      </c>
      <c r="V300" s="362"/>
      <c r="W300" s="361" t="s">
        <v>62</v>
      </c>
      <c r="X300" s="362"/>
    </row>
    <row r="301" spans="2:24" x14ac:dyDescent="0.3">
      <c r="B301" s="289"/>
      <c r="C301" s="300" t="s">
        <v>27</v>
      </c>
      <c r="D301" s="301"/>
      <c r="E301" s="301"/>
      <c r="F301" s="301"/>
      <c r="G301" s="301"/>
      <c r="H301" s="302"/>
      <c r="I301" s="142"/>
      <c r="J301" s="50"/>
      <c r="K301" s="51"/>
      <c r="L301" s="51"/>
      <c r="M301" s="51"/>
      <c r="N301" s="51"/>
      <c r="O301" s="51"/>
      <c r="P301" s="51"/>
      <c r="Q301" s="51"/>
      <c r="R301" s="51"/>
      <c r="S301" s="52">
        <v>1</v>
      </c>
      <c r="T301" s="52">
        <v>8</v>
      </c>
      <c r="U301" s="361">
        <f>AVERAGE(I301:T301)</f>
        <v>4.5</v>
      </c>
      <c r="V301" s="362"/>
      <c r="W301" s="361" t="s">
        <v>62</v>
      </c>
      <c r="X301" s="362"/>
    </row>
    <row r="302" spans="2:24" x14ac:dyDescent="0.3">
      <c r="B302" s="289"/>
      <c r="C302" s="273" t="s">
        <v>28</v>
      </c>
      <c r="D302" s="274"/>
      <c r="E302" s="274"/>
      <c r="F302" s="274"/>
      <c r="G302" s="274"/>
      <c r="H302" s="275"/>
      <c r="I302" s="181"/>
      <c r="J302" s="182"/>
      <c r="K302" s="183"/>
      <c r="L302" s="183"/>
      <c r="M302" s="183"/>
      <c r="N302" s="183"/>
      <c r="O302" s="183"/>
      <c r="P302" s="183"/>
      <c r="Q302" s="183"/>
      <c r="R302" s="183"/>
      <c r="S302" s="184">
        <v>1</v>
      </c>
      <c r="T302" s="184">
        <v>5</v>
      </c>
      <c r="U302" s="372">
        <f>AVERAGE(I302:T302)</f>
        <v>3</v>
      </c>
      <c r="V302" s="373"/>
      <c r="W302" s="372" t="s">
        <v>62</v>
      </c>
      <c r="X302" s="373"/>
    </row>
    <row r="303" spans="2:24" x14ac:dyDescent="0.3">
      <c r="B303" s="289"/>
      <c r="C303" s="276" t="s">
        <v>10</v>
      </c>
      <c r="D303" s="277"/>
      <c r="E303" s="277"/>
      <c r="F303" s="277"/>
      <c r="G303" s="277"/>
      <c r="H303" s="278"/>
      <c r="I303" s="185"/>
      <c r="J303" s="186"/>
      <c r="K303" s="187"/>
      <c r="L303" s="187"/>
      <c r="M303" s="187"/>
      <c r="N303" s="187"/>
      <c r="O303" s="187"/>
      <c r="P303" s="187"/>
      <c r="Q303" s="187"/>
      <c r="R303" s="187"/>
      <c r="S303" s="188">
        <f t="shared" ref="S303:T303" si="63">S306/S305</f>
        <v>0</v>
      </c>
      <c r="T303" s="188">
        <f t="shared" si="63"/>
        <v>0</v>
      </c>
      <c r="U303" s="354">
        <f>U306/U305</f>
        <v>0</v>
      </c>
      <c r="V303" s="355"/>
      <c r="W303" s="356" t="s">
        <v>62</v>
      </c>
      <c r="X303" s="357"/>
    </row>
    <row r="304" spans="2:24" x14ac:dyDescent="0.3">
      <c r="B304" s="289"/>
      <c r="C304" s="291" t="s">
        <v>11</v>
      </c>
      <c r="D304" s="292"/>
      <c r="E304" s="292"/>
      <c r="F304" s="292"/>
      <c r="G304" s="292"/>
      <c r="H304" s="293"/>
      <c r="I304" s="189"/>
      <c r="J304" s="190"/>
      <c r="K304" s="191"/>
      <c r="L304" s="191"/>
      <c r="M304" s="191"/>
      <c r="N304" s="191"/>
      <c r="O304" s="191"/>
      <c r="P304" s="191"/>
      <c r="Q304" s="191"/>
      <c r="R304" s="191"/>
      <c r="S304" s="192">
        <f t="shared" ref="S304:T304" si="64">S307/S305</f>
        <v>0</v>
      </c>
      <c r="T304" s="192">
        <f t="shared" si="64"/>
        <v>0</v>
      </c>
      <c r="U304" s="378">
        <f>U307/U305</f>
        <v>0</v>
      </c>
      <c r="V304" s="379"/>
      <c r="W304" s="380" t="s">
        <v>62</v>
      </c>
      <c r="X304" s="381"/>
    </row>
    <row r="305" spans="2:24" x14ac:dyDescent="0.3">
      <c r="B305" s="289"/>
      <c r="C305" s="270" t="s">
        <v>118</v>
      </c>
      <c r="D305" s="271"/>
      <c r="E305" s="271"/>
      <c r="F305" s="271"/>
      <c r="G305" s="271"/>
      <c r="H305" s="272"/>
      <c r="I305" s="172"/>
      <c r="J305" s="50"/>
      <c r="K305" s="51"/>
      <c r="L305" s="51"/>
      <c r="M305" s="51"/>
      <c r="N305" s="51"/>
      <c r="O305" s="51"/>
      <c r="P305" s="51"/>
      <c r="Q305" s="51"/>
      <c r="R305" s="51"/>
      <c r="S305" s="52">
        <v>7</v>
      </c>
      <c r="T305" s="52">
        <v>13</v>
      </c>
      <c r="U305" s="311">
        <f>AVERAGE(I305:T305)</f>
        <v>10</v>
      </c>
      <c r="V305" s="312"/>
      <c r="W305" s="311" t="s">
        <v>62</v>
      </c>
      <c r="X305" s="312"/>
    </row>
    <row r="306" spans="2:24" x14ac:dyDescent="0.3">
      <c r="B306" s="289"/>
      <c r="C306" s="270" t="s">
        <v>21</v>
      </c>
      <c r="D306" s="271"/>
      <c r="E306" s="271"/>
      <c r="F306" s="271"/>
      <c r="G306" s="271"/>
      <c r="H306" s="272"/>
      <c r="I306" s="172"/>
      <c r="J306" s="50"/>
      <c r="K306" s="51"/>
      <c r="L306" s="51"/>
      <c r="M306" s="51"/>
      <c r="N306" s="51"/>
      <c r="O306" s="51"/>
      <c r="P306" s="51"/>
      <c r="Q306" s="51"/>
      <c r="R306" s="51"/>
      <c r="S306" s="52">
        <v>0</v>
      </c>
      <c r="T306" s="52">
        <v>0</v>
      </c>
      <c r="U306" s="311">
        <f>AVERAGE(I306:T306)</f>
        <v>0</v>
      </c>
      <c r="V306" s="312"/>
      <c r="W306" s="311" t="s">
        <v>62</v>
      </c>
      <c r="X306" s="312"/>
    </row>
    <row r="307" spans="2:24" ht="15" thickBot="1" x14ac:dyDescent="0.35">
      <c r="B307" s="290"/>
      <c r="C307" s="2" t="s">
        <v>22</v>
      </c>
      <c r="D307" s="3"/>
      <c r="E307" s="3"/>
      <c r="F307" s="3"/>
      <c r="G307" s="3"/>
      <c r="H307" s="193"/>
      <c r="I307" s="194"/>
      <c r="J307" s="195"/>
      <c r="K307" s="196"/>
      <c r="L307" s="196"/>
      <c r="M307" s="196"/>
      <c r="N307" s="196"/>
      <c r="O307" s="196"/>
      <c r="P307" s="196"/>
      <c r="Q307" s="196"/>
      <c r="R307" s="196"/>
      <c r="S307" s="197">
        <v>0</v>
      </c>
      <c r="T307" s="197">
        <v>0</v>
      </c>
      <c r="U307" s="366">
        <f>AVERAGE(I307:T307)</f>
        <v>0</v>
      </c>
      <c r="V307" s="367"/>
      <c r="W307" s="366" t="s">
        <v>62</v>
      </c>
      <c r="X307" s="367"/>
    </row>
  </sheetData>
  <mergeCells count="696">
    <mergeCell ref="U307:V307"/>
    <mergeCell ref="W307:X307"/>
    <mergeCell ref="C304:H304"/>
    <mergeCell ref="U304:V304"/>
    <mergeCell ref="W304:X304"/>
    <mergeCell ref="C305:H305"/>
    <mergeCell ref="U305:V305"/>
    <mergeCell ref="W305:X305"/>
    <mergeCell ref="U303:V303"/>
    <mergeCell ref="W303:X303"/>
    <mergeCell ref="C300:H300"/>
    <mergeCell ref="U300:V300"/>
    <mergeCell ref="W300:X300"/>
    <mergeCell ref="C301:H301"/>
    <mergeCell ref="U301:V301"/>
    <mergeCell ref="W301:X301"/>
    <mergeCell ref="C306:H306"/>
    <mergeCell ref="U306:V306"/>
    <mergeCell ref="W306:X306"/>
    <mergeCell ref="C297:H297"/>
    <mergeCell ref="U297:V297"/>
    <mergeCell ref="W297:X297"/>
    <mergeCell ref="B298:B307"/>
    <mergeCell ref="C298:H298"/>
    <mergeCell ref="U298:V298"/>
    <mergeCell ref="W298:X298"/>
    <mergeCell ref="C299:H299"/>
    <mergeCell ref="U299:V299"/>
    <mergeCell ref="W299:X299"/>
    <mergeCell ref="B215:B297"/>
    <mergeCell ref="C215:H215"/>
    <mergeCell ref="U215:V215"/>
    <mergeCell ref="W215:X215"/>
    <mergeCell ref="C216:H216"/>
    <mergeCell ref="U216:V216"/>
    <mergeCell ref="W216:X216"/>
    <mergeCell ref="C302:H302"/>
    <mergeCell ref="U302:V302"/>
    <mergeCell ref="W302:X302"/>
    <mergeCell ref="C303:H303"/>
    <mergeCell ref="C295:H295"/>
    <mergeCell ref="U295:V295"/>
    <mergeCell ref="W295:X295"/>
    <mergeCell ref="C296:H296"/>
    <mergeCell ref="U296:V296"/>
    <mergeCell ref="W296:X296"/>
    <mergeCell ref="C293:H293"/>
    <mergeCell ref="U293:V293"/>
    <mergeCell ref="W293:X293"/>
    <mergeCell ref="C294:H294"/>
    <mergeCell ref="U294:V294"/>
    <mergeCell ref="W294:X294"/>
    <mergeCell ref="C291:H291"/>
    <mergeCell ref="U291:V291"/>
    <mergeCell ref="W291:X291"/>
    <mergeCell ref="C292:H292"/>
    <mergeCell ref="U292:V292"/>
    <mergeCell ref="W292:X292"/>
    <mergeCell ref="C289:H289"/>
    <mergeCell ref="U289:V289"/>
    <mergeCell ref="W289:X289"/>
    <mergeCell ref="C290:H290"/>
    <mergeCell ref="U290:V290"/>
    <mergeCell ref="W290:X290"/>
    <mergeCell ref="C287:H287"/>
    <mergeCell ref="U287:V287"/>
    <mergeCell ref="W287:X287"/>
    <mergeCell ref="C288:H288"/>
    <mergeCell ref="U288:V288"/>
    <mergeCell ref="W288:X288"/>
    <mergeCell ref="C285:H285"/>
    <mergeCell ref="U285:V285"/>
    <mergeCell ref="W285:X285"/>
    <mergeCell ref="C286:H286"/>
    <mergeCell ref="U286:V286"/>
    <mergeCell ref="W286:X286"/>
    <mergeCell ref="C283:H283"/>
    <mergeCell ref="U283:V283"/>
    <mergeCell ref="W283:X283"/>
    <mergeCell ref="C284:H284"/>
    <mergeCell ref="U284:V284"/>
    <mergeCell ref="W284:X284"/>
    <mergeCell ref="C281:H281"/>
    <mergeCell ref="U281:V281"/>
    <mergeCell ref="W281:X281"/>
    <mergeCell ref="C282:H282"/>
    <mergeCell ref="U282:V282"/>
    <mergeCell ref="W282:X282"/>
    <mergeCell ref="C279:H279"/>
    <mergeCell ref="U279:V279"/>
    <mergeCell ref="W279:X279"/>
    <mergeCell ref="C280:H280"/>
    <mergeCell ref="U280:V280"/>
    <mergeCell ref="W280:X280"/>
    <mergeCell ref="C277:H277"/>
    <mergeCell ref="U277:V277"/>
    <mergeCell ref="W277:X277"/>
    <mergeCell ref="C278:H278"/>
    <mergeCell ref="U278:V278"/>
    <mergeCell ref="W278:X278"/>
    <mergeCell ref="C275:H275"/>
    <mergeCell ref="U275:V275"/>
    <mergeCell ref="W275:X275"/>
    <mergeCell ref="C276:H276"/>
    <mergeCell ref="U276:V276"/>
    <mergeCell ref="W276:X276"/>
    <mergeCell ref="C273:H273"/>
    <mergeCell ref="U273:V273"/>
    <mergeCell ref="W273:X273"/>
    <mergeCell ref="C274:H274"/>
    <mergeCell ref="U274:V274"/>
    <mergeCell ref="W274:X274"/>
    <mergeCell ref="C271:H271"/>
    <mergeCell ref="U271:V271"/>
    <mergeCell ref="W271:X271"/>
    <mergeCell ref="C272:H272"/>
    <mergeCell ref="U272:V272"/>
    <mergeCell ref="W272:X272"/>
    <mergeCell ref="C269:H269"/>
    <mergeCell ref="U269:V269"/>
    <mergeCell ref="W269:X269"/>
    <mergeCell ref="C270:H270"/>
    <mergeCell ref="U270:V270"/>
    <mergeCell ref="W270:X270"/>
    <mergeCell ref="C267:H267"/>
    <mergeCell ref="U267:V267"/>
    <mergeCell ref="W267:X267"/>
    <mergeCell ref="C268:H268"/>
    <mergeCell ref="U268:V268"/>
    <mergeCell ref="W268:X268"/>
    <mergeCell ref="C265:H265"/>
    <mergeCell ref="U265:V265"/>
    <mergeCell ref="W265:X265"/>
    <mergeCell ref="C266:H266"/>
    <mergeCell ref="U266:V266"/>
    <mergeCell ref="W266:X266"/>
    <mergeCell ref="C263:H263"/>
    <mergeCell ref="U263:V263"/>
    <mergeCell ref="W263:X263"/>
    <mergeCell ref="C264:H264"/>
    <mergeCell ref="U264:V264"/>
    <mergeCell ref="W264:X264"/>
    <mergeCell ref="C261:H261"/>
    <mergeCell ref="U261:V261"/>
    <mergeCell ref="W261:X261"/>
    <mergeCell ref="C262:H262"/>
    <mergeCell ref="U262:V262"/>
    <mergeCell ref="W262:X262"/>
    <mergeCell ref="C259:H259"/>
    <mergeCell ref="U259:V259"/>
    <mergeCell ref="W259:X259"/>
    <mergeCell ref="C260:H260"/>
    <mergeCell ref="U260:V260"/>
    <mergeCell ref="W260:X260"/>
    <mergeCell ref="C257:H257"/>
    <mergeCell ref="U257:V257"/>
    <mergeCell ref="W257:X257"/>
    <mergeCell ref="C258:H258"/>
    <mergeCell ref="U258:V258"/>
    <mergeCell ref="W258:X258"/>
    <mergeCell ref="C255:H255"/>
    <mergeCell ref="U255:V255"/>
    <mergeCell ref="W255:X255"/>
    <mergeCell ref="C256:H256"/>
    <mergeCell ref="U256:V256"/>
    <mergeCell ref="W256:X256"/>
    <mergeCell ref="C253:H253"/>
    <mergeCell ref="U253:V253"/>
    <mergeCell ref="W253:X253"/>
    <mergeCell ref="C254:H254"/>
    <mergeCell ref="U254:V254"/>
    <mergeCell ref="W254:X254"/>
    <mergeCell ref="C251:H251"/>
    <mergeCell ref="U251:V251"/>
    <mergeCell ref="W251:X251"/>
    <mergeCell ref="C252:H252"/>
    <mergeCell ref="U252:V252"/>
    <mergeCell ref="W252:X252"/>
    <mergeCell ref="C249:H249"/>
    <mergeCell ref="U249:V249"/>
    <mergeCell ref="W249:X249"/>
    <mergeCell ref="C250:H250"/>
    <mergeCell ref="U250:V250"/>
    <mergeCell ref="W250:X250"/>
    <mergeCell ref="C247:H247"/>
    <mergeCell ref="U247:V247"/>
    <mergeCell ref="W247:X247"/>
    <mergeCell ref="C248:H248"/>
    <mergeCell ref="U248:V248"/>
    <mergeCell ref="W248:X248"/>
    <mergeCell ref="C245:H245"/>
    <mergeCell ref="U245:V245"/>
    <mergeCell ref="W245:X245"/>
    <mergeCell ref="C246:H246"/>
    <mergeCell ref="U246:V246"/>
    <mergeCell ref="W246:X246"/>
    <mergeCell ref="C243:H243"/>
    <mergeCell ref="U243:V243"/>
    <mergeCell ref="W243:X243"/>
    <mergeCell ref="C244:H244"/>
    <mergeCell ref="U244:V244"/>
    <mergeCell ref="W244:X244"/>
    <mergeCell ref="C241:H241"/>
    <mergeCell ref="U241:V241"/>
    <mergeCell ref="W241:X241"/>
    <mergeCell ref="C242:H242"/>
    <mergeCell ref="U242:V242"/>
    <mergeCell ref="W242:X242"/>
    <mergeCell ref="C239:H239"/>
    <mergeCell ref="U239:V239"/>
    <mergeCell ref="W239:X239"/>
    <mergeCell ref="C240:H240"/>
    <mergeCell ref="U240:V240"/>
    <mergeCell ref="W240:X240"/>
    <mergeCell ref="C237:H237"/>
    <mergeCell ref="U237:V237"/>
    <mergeCell ref="W237:X237"/>
    <mergeCell ref="C238:H238"/>
    <mergeCell ref="U238:V238"/>
    <mergeCell ref="W238:X238"/>
    <mergeCell ref="C235:H235"/>
    <mergeCell ref="U235:V235"/>
    <mergeCell ref="W235:X235"/>
    <mergeCell ref="C236:H236"/>
    <mergeCell ref="U236:V236"/>
    <mergeCell ref="W236:X236"/>
    <mergeCell ref="C233:H233"/>
    <mergeCell ref="U233:V233"/>
    <mergeCell ref="W233:X233"/>
    <mergeCell ref="C234:H234"/>
    <mergeCell ref="U234:V234"/>
    <mergeCell ref="W234:X234"/>
    <mergeCell ref="C231:H231"/>
    <mergeCell ref="U231:V231"/>
    <mergeCell ref="W231:X231"/>
    <mergeCell ref="C232:H232"/>
    <mergeCell ref="U232:V232"/>
    <mergeCell ref="W232:X232"/>
    <mergeCell ref="C229:H229"/>
    <mergeCell ref="U229:V229"/>
    <mergeCell ref="W229:X229"/>
    <mergeCell ref="C230:H230"/>
    <mergeCell ref="U230:V230"/>
    <mergeCell ref="W230:X230"/>
    <mergeCell ref="C227:H227"/>
    <mergeCell ref="U227:V227"/>
    <mergeCell ref="W227:X227"/>
    <mergeCell ref="C228:H228"/>
    <mergeCell ref="U228:V228"/>
    <mergeCell ref="W228:X228"/>
    <mergeCell ref="C225:H225"/>
    <mergeCell ref="U225:V225"/>
    <mergeCell ref="W225:X225"/>
    <mergeCell ref="C226:H226"/>
    <mergeCell ref="U226:V226"/>
    <mergeCell ref="W226:X226"/>
    <mergeCell ref="C223:H223"/>
    <mergeCell ref="U223:V223"/>
    <mergeCell ref="W223:X223"/>
    <mergeCell ref="C224:H224"/>
    <mergeCell ref="U224:V224"/>
    <mergeCell ref="W224:X224"/>
    <mergeCell ref="C221:H221"/>
    <mergeCell ref="U221:V221"/>
    <mergeCell ref="W221:X221"/>
    <mergeCell ref="C222:H222"/>
    <mergeCell ref="U222:V222"/>
    <mergeCell ref="W222:X222"/>
    <mergeCell ref="C219:H219"/>
    <mergeCell ref="U219:V219"/>
    <mergeCell ref="W219:X219"/>
    <mergeCell ref="C220:H220"/>
    <mergeCell ref="U220:V220"/>
    <mergeCell ref="W220:X220"/>
    <mergeCell ref="C217:H217"/>
    <mergeCell ref="U217:V217"/>
    <mergeCell ref="W217:X217"/>
    <mergeCell ref="C218:H218"/>
    <mergeCell ref="U218:V218"/>
    <mergeCell ref="W218:X218"/>
    <mergeCell ref="C213:H213"/>
    <mergeCell ref="U213:V213"/>
    <mergeCell ref="W213:X213"/>
    <mergeCell ref="C214:H214"/>
    <mergeCell ref="U214:V214"/>
    <mergeCell ref="W214:X214"/>
    <mergeCell ref="C211:H211"/>
    <mergeCell ref="U211:V211"/>
    <mergeCell ref="W211:X211"/>
    <mergeCell ref="C212:H212"/>
    <mergeCell ref="U212:V212"/>
    <mergeCell ref="W212:X212"/>
    <mergeCell ref="C209:H209"/>
    <mergeCell ref="U209:V209"/>
    <mergeCell ref="W209:X209"/>
    <mergeCell ref="C210:H210"/>
    <mergeCell ref="U210:V210"/>
    <mergeCell ref="W210:X210"/>
    <mergeCell ref="C207:H207"/>
    <mergeCell ref="U207:V207"/>
    <mergeCell ref="W207:X207"/>
    <mergeCell ref="C208:H208"/>
    <mergeCell ref="U208:V208"/>
    <mergeCell ref="W208:X208"/>
    <mergeCell ref="W199:X199"/>
    <mergeCell ref="C200:H200"/>
    <mergeCell ref="U200:V200"/>
    <mergeCell ref="W200:X200"/>
    <mergeCell ref="C205:H205"/>
    <mergeCell ref="U205:V205"/>
    <mergeCell ref="W205:X205"/>
    <mergeCell ref="C206:H206"/>
    <mergeCell ref="U206:V206"/>
    <mergeCell ref="W206:X206"/>
    <mergeCell ref="C203:H203"/>
    <mergeCell ref="U203:V203"/>
    <mergeCell ref="W203:X203"/>
    <mergeCell ref="C204:H204"/>
    <mergeCell ref="U204:V204"/>
    <mergeCell ref="W204:X204"/>
    <mergeCell ref="C197:H197"/>
    <mergeCell ref="U197:V197"/>
    <mergeCell ref="W197:X197"/>
    <mergeCell ref="C198:H198"/>
    <mergeCell ref="U198:V198"/>
    <mergeCell ref="W198:X198"/>
    <mergeCell ref="B194:B214"/>
    <mergeCell ref="C194:H194"/>
    <mergeCell ref="U194:V194"/>
    <mergeCell ref="W194:X194"/>
    <mergeCell ref="C195:H195"/>
    <mergeCell ref="U195:V195"/>
    <mergeCell ref="W195:X195"/>
    <mergeCell ref="C196:H196"/>
    <mergeCell ref="U196:V196"/>
    <mergeCell ref="W196:X196"/>
    <mergeCell ref="C201:H201"/>
    <mergeCell ref="U201:V201"/>
    <mergeCell ref="W201:X201"/>
    <mergeCell ref="C202:H202"/>
    <mergeCell ref="U202:V202"/>
    <mergeCell ref="W202:X202"/>
    <mergeCell ref="C199:H199"/>
    <mergeCell ref="U199:V199"/>
    <mergeCell ref="U188:V188"/>
    <mergeCell ref="W188:X188"/>
    <mergeCell ref="B192:H192"/>
    <mergeCell ref="U192:V192"/>
    <mergeCell ref="W192:X192"/>
    <mergeCell ref="B193:H193"/>
    <mergeCell ref="C186:H186"/>
    <mergeCell ref="U186:V186"/>
    <mergeCell ref="W186:X186"/>
    <mergeCell ref="C187:H187"/>
    <mergeCell ref="U187:V187"/>
    <mergeCell ref="W187:X187"/>
    <mergeCell ref="B179:B188"/>
    <mergeCell ref="C179:H179"/>
    <mergeCell ref="U179:V179"/>
    <mergeCell ref="W179:X179"/>
    <mergeCell ref="C180:H180"/>
    <mergeCell ref="U180:V180"/>
    <mergeCell ref="W180:X180"/>
    <mergeCell ref="C181:H181"/>
    <mergeCell ref="U181:V181"/>
    <mergeCell ref="W181:X181"/>
    <mergeCell ref="C184:H184"/>
    <mergeCell ref="U184:V184"/>
    <mergeCell ref="W184:X184"/>
    <mergeCell ref="C185:H185"/>
    <mergeCell ref="U185:V185"/>
    <mergeCell ref="W185:X185"/>
    <mergeCell ref="C182:H182"/>
    <mergeCell ref="U182:V182"/>
    <mergeCell ref="W182:X182"/>
    <mergeCell ref="C183:H183"/>
    <mergeCell ref="U183:V183"/>
    <mergeCell ref="W183:X183"/>
    <mergeCell ref="C177:H177"/>
    <mergeCell ref="U177:V177"/>
    <mergeCell ref="W177:X177"/>
    <mergeCell ref="C178:H178"/>
    <mergeCell ref="U178:V178"/>
    <mergeCell ref="W178:X178"/>
    <mergeCell ref="C175:H175"/>
    <mergeCell ref="U175:V175"/>
    <mergeCell ref="W175:X175"/>
    <mergeCell ref="C176:H176"/>
    <mergeCell ref="U176:V176"/>
    <mergeCell ref="W176:X176"/>
    <mergeCell ref="C173:H173"/>
    <mergeCell ref="U173:V173"/>
    <mergeCell ref="W173:X173"/>
    <mergeCell ref="C174:H174"/>
    <mergeCell ref="U174:V174"/>
    <mergeCell ref="W174:X174"/>
    <mergeCell ref="C171:H171"/>
    <mergeCell ref="U171:V171"/>
    <mergeCell ref="W171:X171"/>
    <mergeCell ref="C172:H172"/>
    <mergeCell ref="U172:V172"/>
    <mergeCell ref="W172:X172"/>
    <mergeCell ref="C169:H169"/>
    <mergeCell ref="U169:V169"/>
    <mergeCell ref="W169:X169"/>
    <mergeCell ref="C170:H170"/>
    <mergeCell ref="U170:V170"/>
    <mergeCell ref="W170:X170"/>
    <mergeCell ref="C167:H167"/>
    <mergeCell ref="U167:V167"/>
    <mergeCell ref="W167:X167"/>
    <mergeCell ref="C168:H168"/>
    <mergeCell ref="U168:V168"/>
    <mergeCell ref="W168:X168"/>
    <mergeCell ref="C165:H165"/>
    <mergeCell ref="U165:V165"/>
    <mergeCell ref="W165:X165"/>
    <mergeCell ref="C166:H166"/>
    <mergeCell ref="U166:V166"/>
    <mergeCell ref="W166:X166"/>
    <mergeCell ref="C163:H163"/>
    <mergeCell ref="U163:V163"/>
    <mergeCell ref="W163:X163"/>
    <mergeCell ref="C164:H164"/>
    <mergeCell ref="U164:V164"/>
    <mergeCell ref="W164:X164"/>
    <mergeCell ref="C161:H161"/>
    <mergeCell ref="U161:V161"/>
    <mergeCell ref="W161:X161"/>
    <mergeCell ref="C162:H162"/>
    <mergeCell ref="U162:V162"/>
    <mergeCell ref="W162:X162"/>
    <mergeCell ref="C159:H159"/>
    <mergeCell ref="U159:V159"/>
    <mergeCell ref="W159:X159"/>
    <mergeCell ref="C160:H160"/>
    <mergeCell ref="U160:V160"/>
    <mergeCell ref="W160:X160"/>
    <mergeCell ref="C157:H157"/>
    <mergeCell ref="U157:V157"/>
    <mergeCell ref="W157:X157"/>
    <mergeCell ref="C158:H158"/>
    <mergeCell ref="U158:V158"/>
    <mergeCell ref="W158:X158"/>
    <mergeCell ref="C155:H155"/>
    <mergeCell ref="U155:V155"/>
    <mergeCell ref="W155:X155"/>
    <mergeCell ref="C156:H156"/>
    <mergeCell ref="U156:V156"/>
    <mergeCell ref="W156:X156"/>
    <mergeCell ref="C153:H153"/>
    <mergeCell ref="U153:V153"/>
    <mergeCell ref="W153:X153"/>
    <mergeCell ref="C154:H154"/>
    <mergeCell ref="U154:V154"/>
    <mergeCell ref="W154:X154"/>
    <mergeCell ref="C151:H151"/>
    <mergeCell ref="U151:V151"/>
    <mergeCell ref="W151:X151"/>
    <mergeCell ref="C152:H152"/>
    <mergeCell ref="U152:V152"/>
    <mergeCell ref="W152:X152"/>
    <mergeCell ref="C149:H149"/>
    <mergeCell ref="U149:V149"/>
    <mergeCell ref="W149:X149"/>
    <mergeCell ref="C150:H150"/>
    <mergeCell ref="U150:V150"/>
    <mergeCell ref="W150:X150"/>
    <mergeCell ref="C147:H147"/>
    <mergeCell ref="U147:V147"/>
    <mergeCell ref="W147:X147"/>
    <mergeCell ref="C148:H148"/>
    <mergeCell ref="U148:V148"/>
    <mergeCell ref="W148:X148"/>
    <mergeCell ref="C145:H145"/>
    <mergeCell ref="U145:V145"/>
    <mergeCell ref="W145:X145"/>
    <mergeCell ref="C146:H146"/>
    <mergeCell ref="U146:V146"/>
    <mergeCell ref="W146:X146"/>
    <mergeCell ref="C143:H143"/>
    <mergeCell ref="U143:V143"/>
    <mergeCell ref="W143:X143"/>
    <mergeCell ref="C144:H144"/>
    <mergeCell ref="U144:V144"/>
    <mergeCell ref="W144:X144"/>
    <mergeCell ref="C141:H141"/>
    <mergeCell ref="U141:V141"/>
    <mergeCell ref="W141:X141"/>
    <mergeCell ref="C142:H142"/>
    <mergeCell ref="U142:V142"/>
    <mergeCell ref="W142:X142"/>
    <mergeCell ref="C139:H139"/>
    <mergeCell ref="U139:V139"/>
    <mergeCell ref="W139:X139"/>
    <mergeCell ref="C140:H140"/>
    <mergeCell ref="U140:V140"/>
    <mergeCell ref="W140:X140"/>
    <mergeCell ref="C137:H137"/>
    <mergeCell ref="U137:V137"/>
    <mergeCell ref="W137:X137"/>
    <mergeCell ref="C138:H138"/>
    <mergeCell ref="U138:V138"/>
    <mergeCell ref="W138:X138"/>
    <mergeCell ref="C135:H135"/>
    <mergeCell ref="U135:V135"/>
    <mergeCell ref="W135:X135"/>
    <mergeCell ref="C136:H136"/>
    <mergeCell ref="U136:V136"/>
    <mergeCell ref="W136:X136"/>
    <mergeCell ref="C133:H133"/>
    <mergeCell ref="U133:V133"/>
    <mergeCell ref="W133:X133"/>
    <mergeCell ref="C134:H134"/>
    <mergeCell ref="U134:V134"/>
    <mergeCell ref="W134:X134"/>
    <mergeCell ref="C131:H131"/>
    <mergeCell ref="U131:V131"/>
    <mergeCell ref="W131:X131"/>
    <mergeCell ref="C132:H132"/>
    <mergeCell ref="U132:V132"/>
    <mergeCell ref="W132:X132"/>
    <mergeCell ref="C129:H129"/>
    <mergeCell ref="U129:V129"/>
    <mergeCell ref="W129:X129"/>
    <mergeCell ref="C130:H130"/>
    <mergeCell ref="U130:V130"/>
    <mergeCell ref="W130:X130"/>
    <mergeCell ref="C127:H127"/>
    <mergeCell ref="U127:V127"/>
    <mergeCell ref="W127:X127"/>
    <mergeCell ref="C128:H128"/>
    <mergeCell ref="U128:V128"/>
    <mergeCell ref="W128:X128"/>
    <mergeCell ref="C125:H125"/>
    <mergeCell ref="U125:V125"/>
    <mergeCell ref="W125:X125"/>
    <mergeCell ref="C126:H126"/>
    <mergeCell ref="U126:V126"/>
    <mergeCell ref="W126:X126"/>
    <mergeCell ref="C123:H123"/>
    <mergeCell ref="U123:V123"/>
    <mergeCell ref="W123:X123"/>
    <mergeCell ref="C124:H124"/>
    <mergeCell ref="U124:V124"/>
    <mergeCell ref="W124:X124"/>
    <mergeCell ref="C121:H121"/>
    <mergeCell ref="U121:V121"/>
    <mergeCell ref="W121:X121"/>
    <mergeCell ref="C122:H122"/>
    <mergeCell ref="U122:V122"/>
    <mergeCell ref="W122:X122"/>
    <mergeCell ref="C119:H119"/>
    <mergeCell ref="U119:V119"/>
    <mergeCell ref="W119:X119"/>
    <mergeCell ref="C120:H120"/>
    <mergeCell ref="U120:V120"/>
    <mergeCell ref="W120:X120"/>
    <mergeCell ref="C117:H117"/>
    <mergeCell ref="U117:V117"/>
    <mergeCell ref="W117:X117"/>
    <mergeCell ref="C118:H118"/>
    <mergeCell ref="U118:V118"/>
    <mergeCell ref="W118:X118"/>
    <mergeCell ref="C115:H115"/>
    <mergeCell ref="U115:V115"/>
    <mergeCell ref="W115:X115"/>
    <mergeCell ref="C116:H116"/>
    <mergeCell ref="U116:V116"/>
    <mergeCell ref="W116:X116"/>
    <mergeCell ref="C113:H113"/>
    <mergeCell ref="U113:V113"/>
    <mergeCell ref="W113:X113"/>
    <mergeCell ref="C114:H114"/>
    <mergeCell ref="U114:V114"/>
    <mergeCell ref="W114:X114"/>
    <mergeCell ref="C111:H111"/>
    <mergeCell ref="U111:V111"/>
    <mergeCell ref="W111:X111"/>
    <mergeCell ref="C112:H112"/>
    <mergeCell ref="U112:V112"/>
    <mergeCell ref="W112:X112"/>
    <mergeCell ref="C109:H109"/>
    <mergeCell ref="U109:V109"/>
    <mergeCell ref="W109:X109"/>
    <mergeCell ref="C110:H110"/>
    <mergeCell ref="U110:V110"/>
    <mergeCell ref="W110:X110"/>
    <mergeCell ref="C107:H107"/>
    <mergeCell ref="U107:V107"/>
    <mergeCell ref="W107:X107"/>
    <mergeCell ref="C108:H108"/>
    <mergeCell ref="U108:V108"/>
    <mergeCell ref="W108:X108"/>
    <mergeCell ref="C105:H105"/>
    <mergeCell ref="U105:V105"/>
    <mergeCell ref="W105:X105"/>
    <mergeCell ref="C106:H106"/>
    <mergeCell ref="U106:V106"/>
    <mergeCell ref="W106:X106"/>
    <mergeCell ref="C103:H103"/>
    <mergeCell ref="U103:V103"/>
    <mergeCell ref="W103:X103"/>
    <mergeCell ref="C104:H104"/>
    <mergeCell ref="U104:V104"/>
    <mergeCell ref="W104:X104"/>
    <mergeCell ref="W101:X101"/>
    <mergeCell ref="C102:H102"/>
    <mergeCell ref="U102:V102"/>
    <mergeCell ref="W102:X102"/>
    <mergeCell ref="C99:H99"/>
    <mergeCell ref="U99:V99"/>
    <mergeCell ref="W99:X99"/>
    <mergeCell ref="C100:H100"/>
    <mergeCell ref="U100:V100"/>
    <mergeCell ref="W100:X100"/>
    <mergeCell ref="B96:B178"/>
    <mergeCell ref="C96:H96"/>
    <mergeCell ref="U96:V96"/>
    <mergeCell ref="W96:X96"/>
    <mergeCell ref="C93:H93"/>
    <mergeCell ref="U93:V93"/>
    <mergeCell ref="W93:X93"/>
    <mergeCell ref="C94:H94"/>
    <mergeCell ref="U94:V94"/>
    <mergeCell ref="W94:X94"/>
    <mergeCell ref="C97:H97"/>
    <mergeCell ref="U97:V97"/>
    <mergeCell ref="W97:X97"/>
    <mergeCell ref="C98:H98"/>
    <mergeCell ref="U98:V98"/>
    <mergeCell ref="W98:X98"/>
    <mergeCell ref="C95:H95"/>
    <mergeCell ref="U95:V95"/>
    <mergeCell ref="W95:X95"/>
    <mergeCell ref="C101:H101"/>
    <mergeCell ref="U101:V101"/>
    <mergeCell ref="B75:B95"/>
    <mergeCell ref="C75:H75"/>
    <mergeCell ref="U75:V75"/>
    <mergeCell ref="C91:H91"/>
    <mergeCell ref="U91:V91"/>
    <mergeCell ref="W91:X91"/>
    <mergeCell ref="C92:H92"/>
    <mergeCell ref="U92:V92"/>
    <mergeCell ref="W92:X92"/>
    <mergeCell ref="C89:H89"/>
    <mergeCell ref="U89:V89"/>
    <mergeCell ref="W89:X89"/>
    <mergeCell ref="C90:H90"/>
    <mergeCell ref="U90:V90"/>
    <mergeCell ref="W90:X90"/>
    <mergeCell ref="C88:H88"/>
    <mergeCell ref="U88:V88"/>
    <mergeCell ref="W88:X88"/>
    <mergeCell ref="C85:H85"/>
    <mergeCell ref="U85:V85"/>
    <mergeCell ref="W85:X85"/>
    <mergeCell ref="C86:H86"/>
    <mergeCell ref="U86:V86"/>
    <mergeCell ref="W86:X86"/>
    <mergeCell ref="W84:X84"/>
    <mergeCell ref="C81:H81"/>
    <mergeCell ref="U81:V81"/>
    <mergeCell ref="W81:X81"/>
    <mergeCell ref="C82:H82"/>
    <mergeCell ref="U82:V82"/>
    <mergeCell ref="W82:X82"/>
    <mergeCell ref="C87:H87"/>
    <mergeCell ref="U87:V87"/>
    <mergeCell ref="W87:X87"/>
    <mergeCell ref="C83:H83"/>
    <mergeCell ref="U83:V83"/>
    <mergeCell ref="W83:X83"/>
    <mergeCell ref="C84:H84"/>
    <mergeCell ref="U84:V84"/>
    <mergeCell ref="C80:H80"/>
    <mergeCell ref="U80:V80"/>
    <mergeCell ref="W80:X80"/>
    <mergeCell ref="W76:X76"/>
    <mergeCell ref="C77:H77"/>
    <mergeCell ref="U77:V77"/>
    <mergeCell ref="W77:X77"/>
    <mergeCell ref="C78:H78"/>
    <mergeCell ref="U78:V78"/>
    <mergeCell ref="W78:X78"/>
    <mergeCell ref="B73:H73"/>
    <mergeCell ref="U73:V73"/>
    <mergeCell ref="W73:X73"/>
    <mergeCell ref="B74:H74"/>
    <mergeCell ref="W75:X75"/>
    <mergeCell ref="C76:H76"/>
    <mergeCell ref="U76:V76"/>
    <mergeCell ref="C79:H79"/>
    <mergeCell ref="U79:V79"/>
    <mergeCell ref="W79:X79"/>
  </mergeCells>
  <phoneticPr fontId="2" type="noConversion"/>
  <pageMargins left="0.7" right="0.7" top="0.75" bottom="0.75" header="0.3" footer="0.3"/>
  <pageSetup paperSize="9" orientation="portrait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D67BC6-E4D6-4EF9-A471-57CFF3274AC1}">
  <dimension ref="A1:X308"/>
  <sheetViews>
    <sheetView showGridLines="0" zoomScale="85" zoomScaleNormal="85" workbookViewId="0">
      <selection activeCell="P20" sqref="P20"/>
    </sheetView>
  </sheetViews>
  <sheetFormatPr defaultColWidth="8.75" defaultRowHeight="14.25" x14ac:dyDescent="0.3"/>
  <cols>
    <col min="1" max="1" width="3.375" style="1" customWidth="1"/>
    <col min="2" max="2" width="12.125" style="1" customWidth="1"/>
    <col min="3" max="4" width="8.75" style="1"/>
    <col min="5" max="5" width="18.25" style="1" customWidth="1"/>
    <col min="6" max="6" width="10.25" style="1" bestFit="1" customWidth="1"/>
    <col min="7" max="8" width="8.875" style="1" bestFit="1" customWidth="1"/>
    <col min="9" max="20" width="13.625" style="1" customWidth="1"/>
    <col min="21" max="16384" width="8.75" style="1"/>
  </cols>
  <sheetData>
    <row r="1" spans="2:21" ht="15.75" customHeight="1" x14ac:dyDescent="0.3"/>
    <row r="2" spans="2:21" ht="20.25" x14ac:dyDescent="0.3">
      <c r="B2" s="7" t="s">
        <v>303</v>
      </c>
      <c r="C2" s="7"/>
      <c r="D2" s="7"/>
      <c r="E2" s="7"/>
      <c r="F2" s="7"/>
    </row>
    <row r="3" spans="2:21" x14ac:dyDescent="0.3">
      <c r="B3" s="8" t="s">
        <v>291</v>
      </c>
    </row>
    <row r="4" spans="2:21" x14ac:dyDescent="0.3">
      <c r="B4" s="9" t="s">
        <v>121</v>
      </c>
    </row>
    <row r="5" spans="2:21" x14ac:dyDescent="0.3">
      <c r="B5" s="9" t="s">
        <v>325</v>
      </c>
    </row>
    <row r="6" spans="2:21" x14ac:dyDescent="0.3">
      <c r="B6" s="9" t="s">
        <v>38</v>
      </c>
    </row>
    <row r="7" spans="2:21" x14ac:dyDescent="0.3">
      <c r="B7" s="9" t="s">
        <v>39</v>
      </c>
    </row>
    <row r="8" spans="2:21" ht="8.1" customHeight="1" x14ac:dyDescent="0.3">
      <c r="H8" s="10"/>
      <c r="J8" s="8"/>
      <c r="K8" s="11"/>
      <c r="L8" s="12"/>
      <c r="P8" s="8"/>
      <c r="Q8" s="8"/>
      <c r="R8" s="8"/>
      <c r="S8" s="8"/>
      <c r="T8" s="8"/>
      <c r="U8" s="8"/>
    </row>
    <row r="9" spans="2:21" ht="18" customHeight="1" x14ac:dyDescent="0.3">
      <c r="O9" s="8"/>
      <c r="P9" s="8"/>
      <c r="Q9" s="8"/>
      <c r="R9" s="8"/>
      <c r="S9" s="8"/>
      <c r="T9" s="8"/>
      <c r="U9" s="8"/>
    </row>
    <row r="10" spans="2:21" x14ac:dyDescent="0.3">
      <c r="O10" s="8"/>
      <c r="P10" s="8"/>
      <c r="Q10" s="8"/>
      <c r="R10" s="8"/>
      <c r="S10" s="8"/>
      <c r="T10" s="8"/>
      <c r="U10" s="8"/>
    </row>
    <row r="11" spans="2:21" x14ac:dyDescent="0.3">
      <c r="O11" s="8"/>
      <c r="P11" s="8"/>
      <c r="Q11" s="8"/>
      <c r="R11" s="8"/>
      <c r="S11" s="8"/>
      <c r="T11" s="8"/>
      <c r="U11" s="8"/>
    </row>
    <row r="12" spans="2:21" x14ac:dyDescent="0.3">
      <c r="O12" s="8"/>
      <c r="P12" s="8"/>
      <c r="Q12" s="8"/>
      <c r="R12" s="8"/>
      <c r="S12" s="8"/>
      <c r="T12" s="8"/>
      <c r="U12" s="8"/>
    </row>
    <row r="13" spans="2:21" ht="17.45" customHeight="1" x14ac:dyDescent="0.3">
      <c r="O13" s="8"/>
      <c r="P13" s="8"/>
      <c r="Q13" s="8"/>
      <c r="R13" s="8"/>
      <c r="S13" s="8"/>
      <c r="T13" s="8"/>
      <c r="U13" s="8"/>
    </row>
    <row r="14" spans="2:21" ht="17.45" customHeight="1" x14ac:dyDescent="0.3">
      <c r="O14" s="8"/>
      <c r="P14" s="8"/>
      <c r="Q14" s="8"/>
      <c r="R14" s="8"/>
      <c r="S14" s="8"/>
      <c r="T14" s="8"/>
      <c r="U14" s="8"/>
    </row>
    <row r="15" spans="2:21" ht="18" customHeight="1" x14ac:dyDescent="0.3">
      <c r="O15" s="8" t="s">
        <v>63</v>
      </c>
      <c r="P15" s="8"/>
      <c r="Q15" s="8"/>
      <c r="R15" s="8"/>
      <c r="S15" s="8"/>
      <c r="T15" s="8"/>
      <c r="U15" s="8"/>
    </row>
    <row r="16" spans="2:21" x14ac:dyDescent="0.3">
      <c r="O16" s="8"/>
      <c r="P16" s="8"/>
      <c r="Q16" s="8"/>
      <c r="R16" s="8"/>
      <c r="S16" s="8"/>
      <c r="T16" s="8"/>
      <c r="U16" s="8"/>
    </row>
    <row r="17" spans="1:21" ht="17.45" customHeight="1" x14ac:dyDescent="0.3">
      <c r="O17" s="8"/>
      <c r="P17" s="8"/>
      <c r="Q17" s="8"/>
      <c r="R17" s="8"/>
      <c r="S17" s="8"/>
      <c r="T17" s="8"/>
      <c r="U17" s="8"/>
    </row>
    <row r="18" spans="1:21" ht="17.45" customHeight="1" x14ac:dyDescent="0.3">
      <c r="I18" s="1" t="s">
        <v>352</v>
      </c>
      <c r="O18" s="8"/>
      <c r="P18" s="8"/>
      <c r="Q18" s="8"/>
      <c r="R18" s="8"/>
      <c r="S18" s="8"/>
      <c r="T18" s="8"/>
      <c r="U18" s="8"/>
    </row>
    <row r="19" spans="1:21" ht="18" customHeight="1" x14ac:dyDescent="0.3">
      <c r="O19" s="8"/>
      <c r="P19" s="8"/>
      <c r="Q19" s="8"/>
      <c r="R19" s="8"/>
      <c r="S19" s="8"/>
      <c r="T19" s="8"/>
      <c r="U19" s="8"/>
    </row>
    <row r="20" spans="1:21" ht="18" customHeight="1" x14ac:dyDescent="0.3">
      <c r="O20" s="8"/>
      <c r="P20" s="8"/>
      <c r="Q20" s="8"/>
      <c r="R20" s="8"/>
      <c r="S20" s="8"/>
      <c r="T20" s="8"/>
      <c r="U20" s="8"/>
    </row>
    <row r="21" spans="1:21" ht="18" customHeight="1" x14ac:dyDescent="0.3">
      <c r="A21" s="209"/>
      <c r="B21" s="43" t="s">
        <v>162</v>
      </c>
      <c r="C21" s="209"/>
      <c r="D21" s="209"/>
      <c r="E21" s="209"/>
      <c r="F21" s="210"/>
      <c r="G21" s="211"/>
      <c r="H21" s="212"/>
      <c r="I21" s="38"/>
      <c r="J21" s="212"/>
      <c r="O21" s="8"/>
      <c r="P21" s="8"/>
      <c r="Q21" s="8"/>
      <c r="R21" s="8"/>
      <c r="S21" s="8"/>
      <c r="T21" s="8"/>
      <c r="U21" s="8"/>
    </row>
    <row r="22" spans="1:21" x14ac:dyDescent="0.3">
      <c r="A22" s="209"/>
      <c r="B22" s="1" t="s">
        <v>163</v>
      </c>
      <c r="C22" s="1" t="s">
        <v>349</v>
      </c>
    </row>
    <row r="23" spans="1:21" x14ac:dyDescent="0.3">
      <c r="B23" s="1" t="s">
        <v>164</v>
      </c>
      <c r="C23" s="1" t="s">
        <v>350</v>
      </c>
    </row>
    <row r="24" spans="1:21" x14ac:dyDescent="0.3">
      <c r="B24" s="1" t="s">
        <v>165</v>
      </c>
      <c r="C24" s="1" t="s">
        <v>351</v>
      </c>
    </row>
    <row r="28" spans="1:21" x14ac:dyDescent="0.3">
      <c r="R28" s="44"/>
    </row>
    <row r="29" spans="1:21" x14ac:dyDescent="0.3">
      <c r="R29" s="44"/>
    </row>
    <row r="30" spans="1:21" x14ac:dyDescent="0.3">
      <c r="R30" s="44"/>
    </row>
    <row r="31" spans="1:21" x14ac:dyDescent="0.3">
      <c r="R31" s="44"/>
    </row>
    <row r="32" spans="1:21" x14ac:dyDescent="0.3">
      <c r="R32" s="44"/>
    </row>
    <row r="33" spans="18:18" x14ac:dyDescent="0.3">
      <c r="R33" s="44"/>
    </row>
    <row r="34" spans="18:18" x14ac:dyDescent="0.3">
      <c r="R34" s="44"/>
    </row>
    <row r="35" spans="18:18" x14ac:dyDescent="0.3">
      <c r="R35" s="44"/>
    </row>
    <row r="36" spans="18:18" x14ac:dyDescent="0.3">
      <c r="R36" s="44"/>
    </row>
    <row r="37" spans="18:18" x14ac:dyDescent="0.3">
      <c r="R37" s="44"/>
    </row>
    <row r="38" spans="18:18" x14ac:dyDescent="0.3">
      <c r="R38" s="44"/>
    </row>
    <row r="39" spans="18:18" x14ac:dyDescent="0.3">
      <c r="R39" s="44"/>
    </row>
    <row r="40" spans="18:18" x14ac:dyDescent="0.3">
      <c r="R40" s="44"/>
    </row>
    <row r="41" spans="18:18" x14ac:dyDescent="0.3">
      <c r="R41" s="44"/>
    </row>
    <row r="42" spans="18:18" x14ac:dyDescent="0.3">
      <c r="R42" s="44"/>
    </row>
    <row r="43" spans="18:18" x14ac:dyDescent="0.3">
      <c r="R43" s="44"/>
    </row>
    <row r="44" spans="18:18" x14ac:dyDescent="0.3">
      <c r="R44" s="44"/>
    </row>
    <row r="45" spans="18:18" x14ac:dyDescent="0.3">
      <c r="R45" s="44"/>
    </row>
    <row r="46" spans="18:18" x14ac:dyDescent="0.3">
      <c r="R46" s="44"/>
    </row>
    <row r="47" spans="18:18" x14ac:dyDescent="0.3">
      <c r="R47" s="44"/>
    </row>
    <row r="48" spans="18:18" x14ac:dyDescent="0.3">
      <c r="R48" s="44"/>
    </row>
    <row r="49" spans="18:18" x14ac:dyDescent="0.3">
      <c r="R49" s="44"/>
    </row>
    <row r="50" spans="18:18" x14ac:dyDescent="0.3">
      <c r="R50" s="44"/>
    </row>
    <row r="51" spans="18:18" x14ac:dyDescent="0.3">
      <c r="R51" s="44"/>
    </row>
    <row r="52" spans="18:18" x14ac:dyDescent="0.3">
      <c r="R52" s="44"/>
    </row>
    <row r="53" spans="18:18" x14ac:dyDescent="0.3">
      <c r="R53" s="44"/>
    </row>
    <row r="54" spans="18:18" x14ac:dyDescent="0.3">
      <c r="R54" s="44"/>
    </row>
    <row r="55" spans="18:18" x14ac:dyDescent="0.3">
      <c r="R55" s="44"/>
    </row>
    <row r="56" spans="18:18" x14ac:dyDescent="0.3">
      <c r="R56" s="44"/>
    </row>
    <row r="57" spans="18:18" x14ac:dyDescent="0.3">
      <c r="R57" s="44"/>
    </row>
    <row r="58" spans="18:18" x14ac:dyDescent="0.3">
      <c r="R58" s="44"/>
    </row>
    <row r="59" spans="18:18" x14ac:dyDescent="0.3">
      <c r="R59" s="44"/>
    </row>
    <row r="60" spans="18:18" x14ac:dyDescent="0.3">
      <c r="R60" s="44"/>
    </row>
    <row r="61" spans="18:18" x14ac:dyDescent="0.3">
      <c r="R61" s="44"/>
    </row>
    <row r="62" spans="18:18" x14ac:dyDescent="0.3">
      <c r="R62" s="44"/>
    </row>
    <row r="63" spans="18:18" x14ac:dyDescent="0.3">
      <c r="R63" s="44"/>
    </row>
    <row r="64" spans="18:18" x14ac:dyDescent="0.3">
      <c r="R64" s="44"/>
    </row>
    <row r="65" spans="2:24" x14ac:dyDescent="0.3">
      <c r="R65" s="44"/>
    </row>
    <row r="66" spans="2:24" x14ac:dyDescent="0.3">
      <c r="R66" s="44"/>
    </row>
    <row r="67" spans="2:24" x14ac:dyDescent="0.3">
      <c r="R67" s="44"/>
    </row>
    <row r="68" spans="2:24" x14ac:dyDescent="0.3">
      <c r="R68" s="44"/>
    </row>
    <row r="69" spans="2:24" x14ac:dyDescent="0.3">
      <c r="R69" s="44"/>
    </row>
    <row r="70" spans="2:24" x14ac:dyDescent="0.3">
      <c r="R70" s="44"/>
    </row>
    <row r="71" spans="2:24" x14ac:dyDescent="0.3">
      <c r="R71" s="44"/>
    </row>
    <row r="72" spans="2:24" x14ac:dyDescent="0.3">
      <c r="R72" s="44"/>
    </row>
    <row r="73" spans="2:24" x14ac:dyDescent="0.3">
      <c r="R73" s="44"/>
    </row>
    <row r="74" spans="2:24" x14ac:dyDescent="0.3">
      <c r="R74" s="44"/>
    </row>
    <row r="75" spans="2:24" x14ac:dyDescent="0.3">
      <c r="R75" s="44"/>
    </row>
    <row r="76" spans="2:24" x14ac:dyDescent="0.3">
      <c r="R76" s="44"/>
    </row>
    <row r="77" spans="2:24" ht="15" thickBot="1" x14ac:dyDescent="0.35">
      <c r="R77" s="44"/>
    </row>
    <row r="78" spans="2:24" ht="15" thickBot="1" x14ac:dyDescent="0.35">
      <c r="B78" s="279">
        <v>2026</v>
      </c>
      <c r="C78" s="280"/>
      <c r="D78" s="280"/>
      <c r="E78" s="280"/>
      <c r="F78" s="280"/>
      <c r="G78" s="280"/>
      <c r="H78" s="281"/>
      <c r="I78" s="5" t="s">
        <v>46</v>
      </c>
      <c r="J78" s="5" t="s">
        <v>168</v>
      </c>
      <c r="K78" s="5" t="s">
        <v>169</v>
      </c>
      <c r="L78" s="5" t="s">
        <v>51</v>
      </c>
      <c r="M78" s="5" t="s">
        <v>52</v>
      </c>
      <c r="N78" s="5" t="s">
        <v>53</v>
      </c>
      <c r="O78" s="5" t="s">
        <v>54</v>
      </c>
      <c r="P78" s="5" t="s">
        <v>55</v>
      </c>
      <c r="Q78" s="5" t="s">
        <v>56</v>
      </c>
      <c r="R78" s="5" t="s">
        <v>57</v>
      </c>
      <c r="S78" s="5" t="s">
        <v>58</v>
      </c>
      <c r="T78" s="5" t="s">
        <v>59</v>
      </c>
      <c r="U78" s="279" t="s">
        <v>60</v>
      </c>
      <c r="V78" s="281"/>
      <c r="W78" s="279" t="s">
        <v>61</v>
      </c>
      <c r="X78" s="281"/>
    </row>
    <row r="79" spans="2:24" ht="15" thickBot="1" x14ac:dyDescent="0.35">
      <c r="B79" s="421"/>
      <c r="C79" s="421"/>
      <c r="D79" s="421"/>
      <c r="E79" s="421"/>
      <c r="F79" s="421"/>
      <c r="G79" s="421"/>
      <c r="H79" s="421"/>
    </row>
    <row r="80" spans="2:24" x14ac:dyDescent="0.3">
      <c r="B80" s="282" t="s">
        <v>4</v>
      </c>
      <c r="C80" s="285" t="s">
        <v>12</v>
      </c>
      <c r="D80" s="286"/>
      <c r="E80" s="286"/>
      <c r="F80" s="286"/>
      <c r="G80" s="286"/>
      <c r="H80" s="287"/>
      <c r="I80" s="48"/>
      <c r="J80" s="48"/>
      <c r="K80" s="48"/>
      <c r="L80" s="48"/>
      <c r="M80" s="48"/>
      <c r="N80" s="48"/>
      <c r="O80" s="48"/>
      <c r="P80" s="48"/>
      <c r="Q80" s="48"/>
      <c r="R80" s="48"/>
      <c r="S80" s="48"/>
      <c r="T80" s="48"/>
      <c r="U80" s="422"/>
      <c r="V80" s="423"/>
      <c r="W80" s="424"/>
      <c r="X80" s="423"/>
    </row>
    <row r="81" spans="2:24" x14ac:dyDescent="0.3">
      <c r="B81" s="283"/>
      <c r="C81" s="270" t="s">
        <v>48</v>
      </c>
      <c r="D81" s="271"/>
      <c r="E81" s="271"/>
      <c r="F81" s="271"/>
      <c r="G81" s="271"/>
      <c r="H81" s="272"/>
      <c r="I81" s="52">
        <v>6732</v>
      </c>
      <c r="J81" s="52">
        <v>4644</v>
      </c>
      <c r="K81" s="52"/>
      <c r="L81" s="52"/>
      <c r="M81" s="52"/>
      <c r="N81" s="52"/>
      <c r="O81" s="52"/>
      <c r="P81" s="52"/>
      <c r="Q81" s="52"/>
      <c r="R81" s="52"/>
      <c r="S81" s="52"/>
      <c r="T81" s="52"/>
      <c r="U81" s="311">
        <f t="shared" ref="U81:U93" si="0">AVERAGE(I81:T81)</f>
        <v>5688</v>
      </c>
      <c r="V81" s="312"/>
      <c r="W81" s="410">
        <f t="shared" ref="W81:W85" si="1">SUM(I81:T81)</f>
        <v>11376</v>
      </c>
      <c r="X81" s="312"/>
    </row>
    <row r="82" spans="2:24" x14ac:dyDescent="0.3">
      <c r="B82" s="283"/>
      <c r="C82" s="270" t="s">
        <v>64</v>
      </c>
      <c r="D82" s="271"/>
      <c r="E82" s="271"/>
      <c r="F82" s="271"/>
      <c r="G82" s="271"/>
      <c r="H82" s="272"/>
      <c r="I82" s="52">
        <v>173</v>
      </c>
      <c r="J82" s="52">
        <v>170</v>
      </c>
      <c r="K82" s="52"/>
      <c r="L82" s="52"/>
      <c r="M82" s="52"/>
      <c r="N82" s="52"/>
      <c r="O82" s="52"/>
      <c r="P82" s="52"/>
      <c r="Q82" s="52"/>
      <c r="R82" s="52"/>
      <c r="S82" s="52"/>
      <c r="T82" s="52"/>
      <c r="U82" s="311">
        <f t="shared" si="0"/>
        <v>171.5</v>
      </c>
      <c r="V82" s="312"/>
      <c r="W82" s="410">
        <f t="shared" si="1"/>
        <v>343</v>
      </c>
      <c r="X82" s="312"/>
    </row>
    <row r="83" spans="2:24" x14ac:dyDescent="0.3">
      <c r="B83" s="283"/>
      <c r="C83" s="425" t="s">
        <v>0</v>
      </c>
      <c r="D83" s="426"/>
      <c r="E83" s="426"/>
      <c r="F83" s="426"/>
      <c r="G83" s="426"/>
      <c r="H83" s="427"/>
      <c r="I83" s="56"/>
      <c r="J83" s="60"/>
      <c r="K83" s="56"/>
      <c r="L83" s="56"/>
      <c r="M83" s="56"/>
      <c r="N83" s="56"/>
      <c r="O83" s="56"/>
      <c r="P83" s="56"/>
      <c r="Q83" s="56"/>
      <c r="R83" s="56"/>
      <c r="S83" s="56"/>
      <c r="T83" s="56"/>
      <c r="U83" s="428"/>
      <c r="V83" s="420"/>
      <c r="W83" s="419"/>
      <c r="X83" s="420"/>
    </row>
    <row r="84" spans="2:24" x14ac:dyDescent="0.3">
      <c r="B84" s="283"/>
      <c r="C84" s="318" t="s">
        <v>23</v>
      </c>
      <c r="D84" s="319"/>
      <c r="E84" s="319"/>
      <c r="F84" s="319"/>
      <c r="G84" s="319"/>
      <c r="H84" s="320"/>
      <c r="I84" s="219">
        <v>4889</v>
      </c>
      <c r="J84" s="252">
        <v>3548</v>
      </c>
      <c r="K84" s="219"/>
      <c r="L84" s="219"/>
      <c r="M84" s="219"/>
      <c r="N84" s="219"/>
      <c r="O84" s="219"/>
      <c r="P84" s="219"/>
      <c r="Q84" s="219"/>
      <c r="R84" s="219"/>
      <c r="S84" s="219"/>
      <c r="T84" s="219"/>
      <c r="U84" s="311">
        <f t="shared" si="0"/>
        <v>4218.5</v>
      </c>
      <c r="V84" s="312"/>
      <c r="W84" s="313">
        <f t="shared" si="1"/>
        <v>8437</v>
      </c>
      <c r="X84" s="310"/>
    </row>
    <row r="85" spans="2:24" ht="16.5" customHeight="1" x14ac:dyDescent="0.3">
      <c r="B85" s="283"/>
      <c r="C85" s="318" t="s">
        <v>166</v>
      </c>
      <c r="D85" s="319"/>
      <c r="E85" s="319"/>
      <c r="F85" s="319"/>
      <c r="G85" s="319"/>
      <c r="H85" s="320"/>
      <c r="I85" s="220">
        <v>144</v>
      </c>
      <c r="J85" s="220">
        <v>154</v>
      </c>
      <c r="K85" s="220"/>
      <c r="L85" s="220"/>
      <c r="M85" s="220"/>
      <c r="N85" s="220"/>
      <c r="O85" s="220"/>
      <c r="P85" s="220"/>
      <c r="Q85" s="220"/>
      <c r="R85" s="220"/>
      <c r="S85" s="220"/>
      <c r="T85" s="220"/>
      <c r="U85" s="434">
        <f t="shared" si="0"/>
        <v>149</v>
      </c>
      <c r="V85" s="435"/>
      <c r="W85" s="473">
        <f t="shared" si="1"/>
        <v>298</v>
      </c>
      <c r="X85" s="474"/>
    </row>
    <row r="86" spans="2:24" x14ac:dyDescent="0.3">
      <c r="B86" s="283"/>
      <c r="C86" s="270" t="s">
        <v>13</v>
      </c>
      <c r="D86" s="271"/>
      <c r="E86" s="271"/>
      <c r="F86" s="271"/>
      <c r="G86" s="271"/>
      <c r="H86" s="272"/>
      <c r="I86" s="221">
        <f>I85-I87</f>
        <v>89</v>
      </c>
      <c r="J86" s="221">
        <f>J85-J87</f>
        <v>106</v>
      </c>
      <c r="K86" s="221"/>
      <c r="L86" s="221"/>
      <c r="M86" s="221"/>
      <c r="N86" s="221"/>
      <c r="O86" s="221"/>
      <c r="P86" s="221"/>
      <c r="Q86" s="221"/>
      <c r="R86" s="221"/>
      <c r="S86" s="221"/>
      <c r="T86" s="221"/>
      <c r="U86" s="311">
        <f t="shared" si="0"/>
        <v>97.5</v>
      </c>
      <c r="V86" s="312"/>
      <c r="W86" s="410">
        <f>W85-W87</f>
        <v>195</v>
      </c>
      <c r="X86" s="312"/>
    </row>
    <row r="87" spans="2:24" x14ac:dyDescent="0.3">
      <c r="B87" s="283"/>
      <c r="C87" s="270" t="s">
        <v>14</v>
      </c>
      <c r="D87" s="271"/>
      <c r="E87" s="271"/>
      <c r="F87" s="271"/>
      <c r="G87" s="271"/>
      <c r="H87" s="272"/>
      <c r="I87" s="52">
        <v>55</v>
      </c>
      <c r="J87" s="52">
        <v>48</v>
      </c>
      <c r="K87" s="52"/>
      <c r="L87" s="52"/>
      <c r="M87" s="52"/>
      <c r="N87" s="52"/>
      <c r="O87" s="52"/>
      <c r="P87" s="52"/>
      <c r="Q87" s="52"/>
      <c r="R87" s="52"/>
      <c r="S87" s="52"/>
      <c r="T87" s="52"/>
      <c r="U87" s="311">
        <f t="shared" si="0"/>
        <v>51.5</v>
      </c>
      <c r="V87" s="312"/>
      <c r="W87" s="313">
        <f t="shared" ref="W87:W93" si="2">SUM(I87:T87)</f>
        <v>103</v>
      </c>
      <c r="X87" s="310"/>
    </row>
    <row r="88" spans="2:24" x14ac:dyDescent="0.3">
      <c r="B88" s="283"/>
      <c r="C88" s="300" t="s">
        <v>5</v>
      </c>
      <c r="D88" s="301"/>
      <c r="E88" s="301"/>
      <c r="F88" s="301"/>
      <c r="G88" s="301"/>
      <c r="H88" s="302"/>
      <c r="I88" s="136">
        <v>26</v>
      </c>
      <c r="J88" s="136">
        <v>33</v>
      </c>
      <c r="K88" s="136"/>
      <c r="L88" s="136"/>
      <c r="M88" s="136"/>
      <c r="N88" s="136"/>
      <c r="O88" s="136"/>
      <c r="P88" s="136"/>
      <c r="Q88" s="136"/>
      <c r="R88" s="136"/>
      <c r="S88" s="136"/>
      <c r="T88" s="136"/>
      <c r="U88" s="311">
        <f t="shared" si="0"/>
        <v>29.5</v>
      </c>
      <c r="V88" s="312"/>
      <c r="W88" s="313">
        <f t="shared" si="2"/>
        <v>59</v>
      </c>
      <c r="X88" s="310"/>
    </row>
    <row r="89" spans="2:24" x14ac:dyDescent="0.3">
      <c r="B89" s="283"/>
      <c r="C89" s="363" t="s">
        <v>49</v>
      </c>
      <c r="D89" s="364"/>
      <c r="E89" s="364"/>
      <c r="F89" s="364"/>
      <c r="G89" s="364"/>
      <c r="H89" s="365"/>
      <c r="I89" s="140">
        <f>I85-I86-I88</f>
        <v>29</v>
      </c>
      <c r="J89" s="140">
        <f>J85-J86-J88</f>
        <v>15</v>
      </c>
      <c r="K89" s="140"/>
      <c r="L89" s="140"/>
      <c r="M89" s="140"/>
      <c r="N89" s="140"/>
      <c r="O89" s="140"/>
      <c r="P89" s="140"/>
      <c r="Q89" s="140"/>
      <c r="R89" s="140"/>
      <c r="S89" s="140"/>
      <c r="T89" s="140"/>
      <c r="U89" s="390">
        <f t="shared" si="0"/>
        <v>22</v>
      </c>
      <c r="V89" s="391"/>
      <c r="W89" s="429">
        <f t="shared" si="2"/>
        <v>44</v>
      </c>
      <c r="X89" s="315"/>
    </row>
    <row r="90" spans="2:24" x14ac:dyDescent="0.3">
      <c r="B90" s="283"/>
      <c r="C90" s="411" t="s">
        <v>107</v>
      </c>
      <c r="D90" s="412"/>
      <c r="E90" s="412"/>
      <c r="F90" s="412"/>
      <c r="G90" s="412"/>
      <c r="H90" s="413"/>
      <c r="I90" s="82">
        <v>122</v>
      </c>
      <c r="J90" s="82">
        <v>141</v>
      </c>
      <c r="K90" s="82"/>
      <c r="L90" s="82"/>
      <c r="M90" s="82"/>
      <c r="N90" s="82"/>
      <c r="O90" s="82"/>
      <c r="P90" s="82"/>
      <c r="Q90" s="82"/>
      <c r="R90" s="82"/>
      <c r="S90" s="82"/>
      <c r="T90" s="82"/>
      <c r="U90" s="414">
        <f t="shared" si="0"/>
        <v>131.5</v>
      </c>
      <c r="V90" s="415"/>
      <c r="W90" s="416">
        <f t="shared" si="2"/>
        <v>263</v>
      </c>
      <c r="X90" s="415"/>
    </row>
    <row r="91" spans="2:24" x14ac:dyDescent="0.3">
      <c r="B91" s="283"/>
      <c r="C91" s="395" t="s">
        <v>1</v>
      </c>
      <c r="D91" s="396"/>
      <c r="E91" s="396"/>
      <c r="F91" s="396"/>
      <c r="G91" s="396"/>
      <c r="H91" s="397"/>
      <c r="I91" s="86"/>
      <c r="J91" s="86"/>
      <c r="K91" s="86"/>
      <c r="L91" s="86"/>
      <c r="M91" s="86"/>
      <c r="N91" s="86"/>
      <c r="O91" s="86"/>
      <c r="P91" s="86"/>
      <c r="Q91" s="86"/>
      <c r="R91" s="86"/>
      <c r="S91" s="86"/>
      <c r="T91" s="86"/>
      <c r="U91" s="417"/>
      <c r="V91" s="418"/>
      <c r="W91" s="419"/>
      <c r="X91" s="420"/>
    </row>
    <row r="92" spans="2:24" x14ac:dyDescent="0.3">
      <c r="B92" s="283"/>
      <c r="C92" s="347" t="s">
        <v>23</v>
      </c>
      <c r="D92" s="348"/>
      <c r="E92" s="348"/>
      <c r="F92" s="348"/>
      <c r="G92" s="348"/>
      <c r="H92" s="349"/>
      <c r="I92" s="90">
        <v>2353</v>
      </c>
      <c r="J92" s="90">
        <v>1732</v>
      </c>
      <c r="K92" s="90"/>
      <c r="L92" s="90"/>
      <c r="M92" s="90"/>
      <c r="N92" s="90"/>
      <c r="O92" s="90"/>
      <c r="P92" s="90"/>
      <c r="Q92" s="90"/>
      <c r="R92" s="90"/>
      <c r="S92" s="90"/>
      <c r="T92" s="90"/>
      <c r="U92" s="361">
        <f t="shared" si="0"/>
        <v>2042.5</v>
      </c>
      <c r="V92" s="362"/>
      <c r="W92" s="409">
        <f t="shared" si="2"/>
        <v>4085</v>
      </c>
      <c r="X92" s="362"/>
    </row>
    <row r="93" spans="2:24" x14ac:dyDescent="0.3">
      <c r="B93" s="283"/>
      <c r="C93" s="270" t="s">
        <v>65</v>
      </c>
      <c r="D93" s="271"/>
      <c r="E93" s="271"/>
      <c r="F93" s="271"/>
      <c r="G93" s="271"/>
      <c r="H93" s="272"/>
      <c r="I93" s="52">
        <v>49</v>
      </c>
      <c r="J93" s="52">
        <v>60</v>
      </c>
      <c r="K93" s="52"/>
      <c r="L93" s="52"/>
      <c r="M93" s="52"/>
      <c r="N93" s="52"/>
      <c r="O93" s="52"/>
      <c r="P93" s="52"/>
      <c r="Q93" s="52"/>
      <c r="R93" s="52"/>
      <c r="S93" s="52"/>
      <c r="T93" s="52"/>
      <c r="U93" s="311">
        <f t="shared" si="0"/>
        <v>54.5</v>
      </c>
      <c r="V93" s="312"/>
      <c r="W93" s="410">
        <f t="shared" si="2"/>
        <v>109</v>
      </c>
      <c r="X93" s="312"/>
    </row>
    <row r="94" spans="2:24" x14ac:dyDescent="0.3">
      <c r="B94" s="283"/>
      <c r="C94" s="306" t="s">
        <v>6</v>
      </c>
      <c r="D94" s="307"/>
      <c r="E94" s="307"/>
      <c r="F94" s="307"/>
      <c r="G94" s="307"/>
      <c r="H94" s="308"/>
      <c r="I94" s="94"/>
      <c r="J94" s="94"/>
      <c r="K94" s="94"/>
      <c r="L94" s="94"/>
      <c r="M94" s="94"/>
      <c r="N94" s="94"/>
      <c r="O94" s="94"/>
      <c r="P94" s="94"/>
      <c r="Q94" s="94"/>
      <c r="R94" s="94"/>
      <c r="S94" s="94"/>
      <c r="T94" s="94"/>
      <c r="U94" s="404"/>
      <c r="V94" s="405"/>
      <c r="W94" s="406"/>
      <c r="X94" s="407"/>
    </row>
    <row r="95" spans="2:24" x14ac:dyDescent="0.3">
      <c r="B95" s="283"/>
      <c r="C95" s="347" t="s">
        <v>23</v>
      </c>
      <c r="D95" s="348"/>
      <c r="E95" s="348"/>
      <c r="F95" s="348"/>
      <c r="G95" s="348"/>
      <c r="H95" s="349"/>
      <c r="I95" s="98">
        <f t="shared" ref="I95" si="3">I81/I84</f>
        <v>1.3769687052566988</v>
      </c>
      <c r="J95" s="98">
        <f>J81/J84</f>
        <v>1.3089064261555805</v>
      </c>
      <c r="K95" s="98"/>
      <c r="L95" s="98"/>
      <c r="M95" s="98"/>
      <c r="N95" s="98"/>
      <c r="O95" s="98"/>
      <c r="P95" s="98"/>
      <c r="Q95" s="98"/>
      <c r="R95" s="98"/>
      <c r="S95" s="98"/>
      <c r="T95" s="98"/>
      <c r="U95" s="361" t="s">
        <v>62</v>
      </c>
      <c r="V95" s="362"/>
      <c r="W95" s="408">
        <f>SUM(I95:T95)</f>
        <v>2.6858751314122795</v>
      </c>
      <c r="X95" s="351"/>
    </row>
    <row r="96" spans="2:24" x14ac:dyDescent="0.3">
      <c r="B96" s="283"/>
      <c r="C96" s="270" t="s">
        <v>167</v>
      </c>
      <c r="D96" s="271"/>
      <c r="E96" s="271"/>
      <c r="F96" s="271"/>
      <c r="G96" s="271"/>
      <c r="H96" s="272"/>
      <c r="I96" s="100">
        <f t="shared" ref="I96" si="4">I82/I85</f>
        <v>1.2013888888888888</v>
      </c>
      <c r="J96" s="100">
        <f>J82/J85</f>
        <v>1.1038961038961039</v>
      </c>
      <c r="K96" s="100"/>
      <c r="L96" s="100"/>
      <c r="M96" s="100"/>
      <c r="N96" s="100"/>
      <c r="O96" s="100"/>
      <c r="P96" s="100"/>
      <c r="Q96" s="100"/>
      <c r="R96" s="100"/>
      <c r="S96" s="100"/>
      <c r="T96" s="100"/>
      <c r="U96" s="311" t="s">
        <v>62</v>
      </c>
      <c r="V96" s="312"/>
      <c r="W96" s="408">
        <f>SUM(I96:T96)</f>
        <v>2.3052849927849928</v>
      </c>
      <c r="X96" s="351"/>
    </row>
    <row r="97" spans="2:24" s="231" customFormat="1" x14ac:dyDescent="0.3">
      <c r="B97" s="283"/>
      <c r="C97" s="430" t="s">
        <v>106</v>
      </c>
      <c r="D97" s="431"/>
      <c r="E97" s="431"/>
      <c r="F97" s="431"/>
      <c r="G97" s="431"/>
      <c r="H97" s="432"/>
      <c r="I97" s="230">
        <f>I90/I85</f>
        <v>0.84722222222222221</v>
      </c>
      <c r="J97" s="230">
        <f>J90/J85</f>
        <v>0.91558441558441561</v>
      </c>
      <c r="K97" s="230"/>
      <c r="L97" s="230"/>
      <c r="M97" s="230"/>
      <c r="N97" s="230"/>
      <c r="O97" s="230"/>
      <c r="P97" s="230"/>
      <c r="Q97" s="230"/>
      <c r="R97" s="230"/>
      <c r="S97" s="230"/>
      <c r="T97" s="230"/>
      <c r="U97" s="433" t="s">
        <v>62</v>
      </c>
      <c r="V97" s="403"/>
      <c r="W97" s="402">
        <f t="shared" ref="W97:X97" si="5">W90/W85</f>
        <v>0.8825503355704698</v>
      </c>
      <c r="X97" s="403" t="e">
        <f t="shared" si="5"/>
        <v>#DIV/0!</v>
      </c>
    </row>
    <row r="98" spans="2:24" x14ac:dyDescent="0.3">
      <c r="B98" s="283"/>
      <c r="C98" s="291" t="s">
        <v>3</v>
      </c>
      <c r="D98" s="292"/>
      <c r="E98" s="292"/>
      <c r="F98" s="292"/>
      <c r="G98" s="292"/>
      <c r="H98" s="293"/>
      <c r="I98" s="108"/>
      <c r="J98" s="108"/>
      <c r="K98" s="108"/>
      <c r="L98" s="108"/>
      <c r="M98" s="108"/>
      <c r="N98" s="108"/>
      <c r="O98" s="108"/>
      <c r="P98" s="108"/>
      <c r="Q98" s="108"/>
      <c r="R98" s="108"/>
      <c r="S98" s="108"/>
      <c r="T98" s="108"/>
      <c r="U98" s="380"/>
      <c r="V98" s="381"/>
      <c r="W98" s="394"/>
      <c r="X98" s="339"/>
    </row>
    <row r="99" spans="2:24" x14ac:dyDescent="0.3">
      <c r="B99" s="283"/>
      <c r="C99" s="347" t="s">
        <v>23</v>
      </c>
      <c r="D99" s="348"/>
      <c r="E99" s="348"/>
      <c r="F99" s="348"/>
      <c r="G99" s="348"/>
      <c r="H99" s="349"/>
      <c r="I99" s="112">
        <f t="shared" ref="I99" si="6">I92/I84</f>
        <v>0.48128451626099406</v>
      </c>
      <c r="J99" s="112">
        <f>J92/J84</f>
        <v>0.48816234498308908</v>
      </c>
      <c r="K99" s="112"/>
      <c r="L99" s="112"/>
      <c r="M99" s="112"/>
      <c r="N99" s="112"/>
      <c r="O99" s="112"/>
      <c r="P99" s="112"/>
      <c r="Q99" s="112"/>
      <c r="R99" s="112"/>
      <c r="S99" s="112"/>
      <c r="T99" s="112"/>
      <c r="U99" s="361" t="s">
        <v>62</v>
      </c>
      <c r="V99" s="362"/>
      <c r="W99" s="392">
        <f>W92/W84</f>
        <v>0.48417684010904349</v>
      </c>
      <c r="X99" s="393"/>
    </row>
    <row r="100" spans="2:24" ht="15" thickBot="1" x14ac:dyDescent="0.35">
      <c r="B100" s="284"/>
      <c r="C100" s="294" t="s">
        <v>65</v>
      </c>
      <c r="D100" s="295"/>
      <c r="E100" s="295"/>
      <c r="F100" s="295"/>
      <c r="G100" s="295"/>
      <c r="H100" s="296"/>
      <c r="I100" s="116">
        <f t="shared" ref="I100" si="7">I93/I85</f>
        <v>0.34027777777777779</v>
      </c>
      <c r="J100" s="116">
        <f>J93/J85</f>
        <v>0.38961038961038963</v>
      </c>
      <c r="K100" s="116"/>
      <c r="L100" s="116"/>
      <c r="M100" s="116"/>
      <c r="N100" s="116"/>
      <c r="O100" s="116"/>
      <c r="P100" s="116"/>
      <c r="Q100" s="116"/>
      <c r="R100" s="116"/>
      <c r="S100" s="116"/>
      <c r="T100" s="116"/>
      <c r="U100" s="366" t="s">
        <v>62</v>
      </c>
      <c r="V100" s="367"/>
      <c r="W100" s="392">
        <f>W93/W85</f>
        <v>0.36577181208053694</v>
      </c>
      <c r="X100" s="393"/>
    </row>
    <row r="101" spans="2:24" x14ac:dyDescent="0.3">
      <c r="B101" s="436" t="s">
        <v>7</v>
      </c>
      <c r="C101" s="303" t="s">
        <v>15</v>
      </c>
      <c r="D101" s="304"/>
      <c r="E101" s="304"/>
      <c r="F101" s="304"/>
      <c r="G101" s="304"/>
      <c r="H101" s="305"/>
      <c r="I101" s="120">
        <v>97</v>
      </c>
      <c r="J101" s="120">
        <v>151</v>
      </c>
      <c r="K101" s="120"/>
      <c r="L101" s="120"/>
      <c r="M101" s="120"/>
      <c r="N101" s="120"/>
      <c r="O101" s="120"/>
      <c r="P101" s="120"/>
      <c r="Q101" s="120"/>
      <c r="R101" s="120"/>
      <c r="S101" s="120"/>
      <c r="T101" s="120"/>
      <c r="U101" s="400">
        <f t="shared" ref="U101:U164" si="8">AVERAGE(I101:T101)</f>
        <v>124</v>
      </c>
      <c r="V101" s="401"/>
      <c r="W101" s="400" t="s">
        <v>62</v>
      </c>
      <c r="X101" s="401"/>
    </row>
    <row r="102" spans="2:24" x14ac:dyDescent="0.3">
      <c r="B102" s="437"/>
      <c r="C102" s="395" t="s">
        <v>66</v>
      </c>
      <c r="D102" s="396"/>
      <c r="E102" s="396"/>
      <c r="F102" s="396"/>
      <c r="G102" s="396"/>
      <c r="H102" s="397"/>
      <c r="I102" s="124">
        <v>379</v>
      </c>
      <c r="J102" s="124">
        <v>393</v>
      </c>
      <c r="K102" s="124"/>
      <c r="L102" s="124"/>
      <c r="M102" s="124"/>
      <c r="N102" s="124"/>
      <c r="O102" s="124"/>
      <c r="P102" s="124"/>
      <c r="Q102" s="124"/>
      <c r="R102" s="124"/>
      <c r="S102" s="124"/>
      <c r="T102" s="124"/>
      <c r="U102" s="398">
        <f t="shared" si="8"/>
        <v>386</v>
      </c>
      <c r="V102" s="399"/>
      <c r="W102" s="398">
        <f t="shared" ref="W102:W165" si="9">SUM(I102:T102)</f>
        <v>772</v>
      </c>
      <c r="X102" s="399"/>
    </row>
    <row r="103" spans="2:24" x14ac:dyDescent="0.3">
      <c r="B103" s="437"/>
      <c r="C103" s="387" t="s">
        <v>17</v>
      </c>
      <c r="D103" s="388"/>
      <c r="E103" s="388"/>
      <c r="F103" s="388"/>
      <c r="G103" s="388"/>
      <c r="H103" s="389"/>
      <c r="I103" s="128">
        <v>49</v>
      </c>
      <c r="J103" s="128">
        <v>49</v>
      </c>
      <c r="K103" s="128"/>
      <c r="L103" s="128"/>
      <c r="M103" s="128"/>
      <c r="N103" s="128"/>
      <c r="O103" s="128"/>
      <c r="P103" s="128"/>
      <c r="Q103" s="128"/>
      <c r="R103" s="128"/>
      <c r="S103" s="128"/>
      <c r="T103" s="128"/>
      <c r="U103" s="390">
        <f t="shared" si="8"/>
        <v>49</v>
      </c>
      <c r="V103" s="391"/>
      <c r="W103" s="382">
        <f t="shared" si="9"/>
        <v>98</v>
      </c>
      <c r="X103" s="383"/>
    </row>
    <row r="104" spans="2:24" x14ac:dyDescent="0.3">
      <c r="B104" s="437"/>
      <c r="C104" s="438" t="s">
        <v>18</v>
      </c>
      <c r="D104" s="439"/>
      <c r="E104" s="439"/>
      <c r="F104" s="439"/>
      <c r="G104" s="439"/>
      <c r="H104" s="440"/>
      <c r="I104" s="132">
        <f>SUM(I105:I106)</f>
        <v>60</v>
      </c>
      <c r="J104" s="132">
        <f>SUM(J105:J106)</f>
        <v>46</v>
      </c>
      <c r="K104" s="132"/>
      <c r="L104" s="132"/>
      <c r="M104" s="132"/>
      <c r="N104" s="132"/>
      <c r="O104" s="132"/>
      <c r="P104" s="132"/>
      <c r="Q104" s="132"/>
      <c r="R104" s="132"/>
      <c r="S104" s="132"/>
      <c r="T104" s="132"/>
      <c r="U104" s="434">
        <f t="shared" si="8"/>
        <v>53</v>
      </c>
      <c r="V104" s="435"/>
      <c r="W104" s="309">
        <f t="shared" si="9"/>
        <v>106</v>
      </c>
      <c r="X104" s="310"/>
    </row>
    <row r="105" spans="2:24" x14ac:dyDescent="0.3">
      <c r="B105" s="437"/>
      <c r="C105" s="300" t="s">
        <v>24</v>
      </c>
      <c r="D105" s="301"/>
      <c r="E105" s="301"/>
      <c r="F105" s="301"/>
      <c r="G105" s="301"/>
      <c r="H105" s="302"/>
      <c r="I105" s="136">
        <v>6</v>
      </c>
      <c r="J105" s="136">
        <v>11</v>
      </c>
      <c r="K105" s="136"/>
      <c r="L105" s="136"/>
      <c r="M105" s="136"/>
      <c r="N105" s="136"/>
      <c r="O105" s="136"/>
      <c r="P105" s="136"/>
      <c r="Q105" s="136"/>
      <c r="R105" s="136"/>
      <c r="S105" s="136"/>
      <c r="T105" s="136"/>
      <c r="U105" s="309">
        <f t="shared" si="8"/>
        <v>8.5</v>
      </c>
      <c r="V105" s="310"/>
      <c r="W105" s="309">
        <f t="shared" si="9"/>
        <v>17</v>
      </c>
      <c r="X105" s="310"/>
    </row>
    <row r="106" spans="2:24" x14ac:dyDescent="0.3">
      <c r="B106" s="437"/>
      <c r="C106" s="363" t="s">
        <v>25</v>
      </c>
      <c r="D106" s="364"/>
      <c r="E106" s="364"/>
      <c r="F106" s="364"/>
      <c r="G106" s="364"/>
      <c r="H106" s="365"/>
      <c r="I106" s="140">
        <v>54</v>
      </c>
      <c r="J106" s="140">
        <v>35</v>
      </c>
      <c r="K106" s="140"/>
      <c r="L106" s="140"/>
      <c r="M106" s="140"/>
      <c r="N106" s="140"/>
      <c r="O106" s="140"/>
      <c r="P106" s="140"/>
      <c r="Q106" s="140"/>
      <c r="R106" s="140"/>
      <c r="S106" s="140"/>
      <c r="T106" s="140"/>
      <c r="U106" s="314">
        <f t="shared" si="8"/>
        <v>44.5</v>
      </c>
      <c r="V106" s="315"/>
      <c r="W106" s="309">
        <f t="shared" si="9"/>
        <v>89</v>
      </c>
      <c r="X106" s="310"/>
    </row>
    <row r="107" spans="2:24" x14ac:dyDescent="0.3">
      <c r="B107" s="437"/>
      <c r="C107" s="384" t="s">
        <v>19</v>
      </c>
      <c r="D107" s="385"/>
      <c r="E107" s="385"/>
      <c r="F107" s="385"/>
      <c r="G107" s="385"/>
      <c r="H107" s="386"/>
      <c r="I107" s="52">
        <f t="shared" ref="I107:J107" si="10">SUM(I108+I142)</f>
        <v>77</v>
      </c>
      <c r="J107" s="52">
        <f t="shared" si="10"/>
        <v>63</v>
      </c>
      <c r="K107" s="52"/>
      <c r="L107" s="52"/>
      <c r="M107" s="52"/>
      <c r="N107" s="52"/>
      <c r="O107" s="52"/>
      <c r="P107" s="52"/>
      <c r="Q107" s="52"/>
      <c r="R107" s="52"/>
      <c r="S107" s="52"/>
      <c r="T107" s="52"/>
      <c r="U107" s="309">
        <f t="shared" si="8"/>
        <v>70</v>
      </c>
      <c r="V107" s="310"/>
      <c r="W107" s="473">
        <f t="shared" si="9"/>
        <v>140</v>
      </c>
      <c r="X107" s="474"/>
    </row>
    <row r="108" spans="2:24" x14ac:dyDescent="0.3">
      <c r="B108" s="437"/>
      <c r="C108" s="300" t="s">
        <v>24</v>
      </c>
      <c r="D108" s="301"/>
      <c r="E108" s="301"/>
      <c r="F108" s="301"/>
      <c r="G108" s="301"/>
      <c r="H108" s="302"/>
      <c r="I108" s="52">
        <f t="shared" ref="I108" si="11">I109+I130+I141</f>
        <v>68</v>
      </c>
      <c r="J108" s="52">
        <f>J109+J130+J141</f>
        <v>55</v>
      </c>
      <c r="K108" s="52"/>
      <c r="L108" s="52"/>
      <c r="M108" s="52"/>
      <c r="N108" s="52"/>
      <c r="O108" s="52"/>
      <c r="P108" s="52"/>
      <c r="Q108" s="52"/>
      <c r="R108" s="52"/>
      <c r="S108" s="52"/>
      <c r="T108" s="52"/>
      <c r="U108" s="309">
        <f t="shared" si="8"/>
        <v>61.5</v>
      </c>
      <c r="V108" s="310"/>
      <c r="W108" s="309">
        <f t="shared" si="9"/>
        <v>123</v>
      </c>
      <c r="X108" s="310"/>
    </row>
    <row r="109" spans="2:24" x14ac:dyDescent="0.3">
      <c r="B109" s="437"/>
      <c r="C109" s="300" t="s">
        <v>29</v>
      </c>
      <c r="D109" s="301"/>
      <c r="E109" s="301"/>
      <c r="F109" s="301"/>
      <c r="G109" s="301"/>
      <c r="H109" s="302"/>
      <c r="I109" s="52">
        <f>SUM(I110:I129)</f>
        <v>15</v>
      </c>
      <c r="J109" s="52">
        <f>SUM(J110:J129)</f>
        <v>17</v>
      </c>
      <c r="K109" s="52"/>
      <c r="L109" s="52"/>
      <c r="M109" s="52"/>
      <c r="N109" s="52"/>
      <c r="O109" s="52"/>
      <c r="P109" s="52"/>
      <c r="Q109" s="52"/>
      <c r="R109" s="52"/>
      <c r="S109" s="52"/>
      <c r="T109" s="52"/>
      <c r="U109" s="309">
        <f t="shared" si="8"/>
        <v>16</v>
      </c>
      <c r="V109" s="310"/>
      <c r="W109" s="309">
        <f t="shared" si="9"/>
        <v>32</v>
      </c>
      <c r="X109" s="310"/>
    </row>
    <row r="110" spans="2:24" x14ac:dyDescent="0.3">
      <c r="B110" s="437"/>
      <c r="C110" s="321" t="s">
        <v>67</v>
      </c>
      <c r="D110" s="322"/>
      <c r="E110" s="322"/>
      <c r="F110" s="322"/>
      <c r="G110" s="322"/>
      <c r="H110" s="323"/>
      <c r="I110" s="52">
        <v>0</v>
      </c>
      <c r="J110" s="52"/>
      <c r="K110" s="52"/>
      <c r="L110" s="52"/>
      <c r="M110" s="52"/>
      <c r="N110" s="52"/>
      <c r="O110" s="52"/>
      <c r="P110" s="52"/>
      <c r="Q110" s="52"/>
      <c r="R110" s="52"/>
      <c r="S110" s="52"/>
      <c r="T110" s="52"/>
      <c r="U110" s="309">
        <f t="shared" si="8"/>
        <v>0</v>
      </c>
      <c r="V110" s="310"/>
      <c r="W110" s="309">
        <f t="shared" si="9"/>
        <v>0</v>
      </c>
      <c r="X110" s="310"/>
    </row>
    <row r="111" spans="2:24" x14ac:dyDescent="0.3">
      <c r="B111" s="437"/>
      <c r="C111" s="321" t="s">
        <v>68</v>
      </c>
      <c r="D111" s="322"/>
      <c r="E111" s="322"/>
      <c r="F111" s="322"/>
      <c r="G111" s="322"/>
      <c r="H111" s="323"/>
      <c r="I111" s="52">
        <v>0</v>
      </c>
      <c r="J111" s="52">
        <v>2</v>
      </c>
      <c r="K111" s="52"/>
      <c r="L111" s="52"/>
      <c r="M111" s="52"/>
      <c r="N111" s="52"/>
      <c r="O111" s="52"/>
      <c r="P111" s="52"/>
      <c r="Q111" s="52"/>
      <c r="R111" s="52"/>
      <c r="S111" s="52"/>
      <c r="T111" s="52"/>
      <c r="U111" s="309">
        <f t="shared" si="8"/>
        <v>1</v>
      </c>
      <c r="V111" s="310"/>
      <c r="W111" s="309">
        <f t="shared" si="9"/>
        <v>2</v>
      </c>
      <c r="X111" s="310"/>
    </row>
    <row r="112" spans="2:24" x14ac:dyDescent="0.3">
      <c r="B112" s="437"/>
      <c r="C112" s="321" t="s">
        <v>69</v>
      </c>
      <c r="D112" s="322"/>
      <c r="E112" s="322"/>
      <c r="F112" s="322"/>
      <c r="G112" s="322"/>
      <c r="H112" s="323"/>
      <c r="I112" s="52">
        <v>0</v>
      </c>
      <c r="J112" s="52"/>
      <c r="K112" s="52"/>
      <c r="L112" s="52"/>
      <c r="M112" s="52"/>
      <c r="N112" s="52"/>
      <c r="O112" s="52"/>
      <c r="P112" s="52"/>
      <c r="Q112" s="52"/>
      <c r="R112" s="52"/>
      <c r="S112" s="52"/>
      <c r="T112" s="52"/>
      <c r="U112" s="309">
        <f t="shared" si="8"/>
        <v>0</v>
      </c>
      <c r="V112" s="310"/>
      <c r="W112" s="309">
        <f t="shared" si="9"/>
        <v>0</v>
      </c>
      <c r="X112" s="310"/>
    </row>
    <row r="113" spans="2:24" x14ac:dyDescent="0.3">
      <c r="B113" s="437"/>
      <c r="C113" s="321" t="s">
        <v>70</v>
      </c>
      <c r="D113" s="322"/>
      <c r="E113" s="322"/>
      <c r="F113" s="322"/>
      <c r="G113" s="322"/>
      <c r="H113" s="323"/>
      <c r="I113" s="52">
        <v>0</v>
      </c>
      <c r="J113" s="52"/>
      <c r="K113" s="52"/>
      <c r="L113" s="52"/>
      <c r="M113" s="52"/>
      <c r="N113" s="52"/>
      <c r="O113" s="52"/>
      <c r="P113" s="52"/>
      <c r="Q113" s="52"/>
      <c r="R113" s="52"/>
      <c r="S113" s="52"/>
      <c r="T113" s="52"/>
      <c r="U113" s="309">
        <f t="shared" si="8"/>
        <v>0</v>
      </c>
      <c r="V113" s="310"/>
      <c r="W113" s="309">
        <f t="shared" si="9"/>
        <v>0</v>
      </c>
      <c r="X113" s="310"/>
    </row>
    <row r="114" spans="2:24" x14ac:dyDescent="0.3">
      <c r="B114" s="437"/>
      <c r="C114" s="321" t="s">
        <v>71</v>
      </c>
      <c r="D114" s="322"/>
      <c r="E114" s="322"/>
      <c r="F114" s="322"/>
      <c r="G114" s="322"/>
      <c r="H114" s="323"/>
      <c r="I114" s="52">
        <v>5</v>
      </c>
      <c r="J114" s="52">
        <v>2</v>
      </c>
      <c r="K114" s="52"/>
      <c r="L114" s="52"/>
      <c r="M114" s="52"/>
      <c r="N114" s="52"/>
      <c r="O114" s="52"/>
      <c r="P114" s="52"/>
      <c r="Q114" s="52"/>
      <c r="R114" s="52"/>
      <c r="S114" s="52"/>
      <c r="T114" s="52"/>
      <c r="U114" s="309">
        <f t="shared" si="8"/>
        <v>3.5</v>
      </c>
      <c r="V114" s="310"/>
      <c r="W114" s="309">
        <f t="shared" si="9"/>
        <v>7</v>
      </c>
      <c r="X114" s="310"/>
    </row>
    <row r="115" spans="2:24" x14ac:dyDescent="0.3">
      <c r="B115" s="437"/>
      <c r="C115" s="321" t="s">
        <v>72</v>
      </c>
      <c r="D115" s="322"/>
      <c r="E115" s="322"/>
      <c r="F115" s="322"/>
      <c r="G115" s="322"/>
      <c r="H115" s="323"/>
      <c r="I115" s="52">
        <v>5</v>
      </c>
      <c r="J115" s="52">
        <v>3</v>
      </c>
      <c r="K115" s="52"/>
      <c r="L115" s="52"/>
      <c r="M115" s="52"/>
      <c r="N115" s="52"/>
      <c r="O115" s="52"/>
      <c r="P115" s="52"/>
      <c r="Q115" s="52"/>
      <c r="R115" s="52"/>
      <c r="S115" s="52"/>
      <c r="T115" s="52"/>
      <c r="U115" s="309">
        <f t="shared" si="8"/>
        <v>4</v>
      </c>
      <c r="V115" s="310"/>
      <c r="W115" s="309">
        <f t="shared" si="9"/>
        <v>8</v>
      </c>
      <c r="X115" s="310"/>
    </row>
    <row r="116" spans="2:24" x14ac:dyDescent="0.3">
      <c r="B116" s="437"/>
      <c r="C116" s="321" t="s">
        <v>73</v>
      </c>
      <c r="D116" s="322"/>
      <c r="E116" s="322"/>
      <c r="F116" s="322"/>
      <c r="G116" s="322"/>
      <c r="H116" s="323"/>
      <c r="I116" s="52">
        <v>0</v>
      </c>
      <c r="J116" s="52"/>
      <c r="K116" s="52"/>
      <c r="L116" s="52"/>
      <c r="M116" s="52"/>
      <c r="N116" s="52"/>
      <c r="O116" s="52"/>
      <c r="P116" s="52"/>
      <c r="Q116" s="52"/>
      <c r="R116" s="52"/>
      <c r="S116" s="52"/>
      <c r="T116" s="52"/>
      <c r="U116" s="309">
        <f t="shared" si="8"/>
        <v>0</v>
      </c>
      <c r="V116" s="310"/>
      <c r="W116" s="309">
        <f t="shared" si="9"/>
        <v>0</v>
      </c>
      <c r="X116" s="310"/>
    </row>
    <row r="117" spans="2:24" x14ac:dyDescent="0.3">
      <c r="B117" s="437"/>
      <c r="C117" s="321" t="s">
        <v>86</v>
      </c>
      <c r="D117" s="322"/>
      <c r="E117" s="322"/>
      <c r="F117" s="322"/>
      <c r="G117" s="322"/>
      <c r="H117" s="323"/>
      <c r="I117" s="52">
        <v>5</v>
      </c>
      <c r="J117" s="52">
        <v>1</v>
      </c>
      <c r="K117" s="52"/>
      <c r="L117" s="52"/>
      <c r="M117" s="52"/>
      <c r="N117" s="52"/>
      <c r="O117" s="52"/>
      <c r="P117" s="52"/>
      <c r="Q117" s="52"/>
      <c r="R117" s="52"/>
      <c r="S117" s="52"/>
      <c r="T117" s="52"/>
      <c r="U117" s="309">
        <f t="shared" si="8"/>
        <v>3</v>
      </c>
      <c r="V117" s="310"/>
      <c r="W117" s="309">
        <f t="shared" si="9"/>
        <v>6</v>
      </c>
      <c r="X117" s="310"/>
    </row>
    <row r="118" spans="2:24" x14ac:dyDescent="0.3">
      <c r="B118" s="437"/>
      <c r="C118" s="321" t="s">
        <v>74</v>
      </c>
      <c r="D118" s="322"/>
      <c r="E118" s="322"/>
      <c r="F118" s="322"/>
      <c r="G118" s="322"/>
      <c r="H118" s="323"/>
      <c r="I118" s="52">
        <v>0</v>
      </c>
      <c r="J118" s="52"/>
      <c r="K118" s="52"/>
      <c r="L118" s="52"/>
      <c r="M118" s="52"/>
      <c r="N118" s="52"/>
      <c r="O118" s="52"/>
      <c r="P118" s="52"/>
      <c r="Q118" s="52"/>
      <c r="R118" s="52"/>
      <c r="S118" s="52"/>
      <c r="T118" s="52"/>
      <c r="U118" s="309">
        <f t="shared" si="8"/>
        <v>0</v>
      </c>
      <c r="V118" s="310"/>
      <c r="W118" s="309">
        <f t="shared" si="9"/>
        <v>0</v>
      </c>
      <c r="X118" s="310"/>
    </row>
    <row r="119" spans="2:24" x14ac:dyDescent="0.3">
      <c r="B119" s="437"/>
      <c r="C119" s="321" t="s">
        <v>75</v>
      </c>
      <c r="D119" s="322"/>
      <c r="E119" s="322"/>
      <c r="F119" s="322"/>
      <c r="G119" s="322"/>
      <c r="H119" s="323"/>
      <c r="I119" s="52">
        <v>0</v>
      </c>
      <c r="J119" s="52"/>
      <c r="K119" s="52"/>
      <c r="L119" s="52"/>
      <c r="M119" s="52"/>
      <c r="N119" s="52"/>
      <c r="O119" s="52"/>
      <c r="P119" s="52"/>
      <c r="Q119" s="52"/>
      <c r="R119" s="52"/>
      <c r="S119" s="52"/>
      <c r="T119" s="52"/>
      <c r="U119" s="309">
        <f t="shared" si="8"/>
        <v>0</v>
      </c>
      <c r="V119" s="310"/>
      <c r="W119" s="309">
        <f t="shared" si="9"/>
        <v>0</v>
      </c>
      <c r="X119" s="310"/>
    </row>
    <row r="120" spans="2:24" x14ac:dyDescent="0.3">
      <c r="B120" s="437"/>
      <c r="C120" s="321" t="s">
        <v>76</v>
      </c>
      <c r="D120" s="322"/>
      <c r="E120" s="322"/>
      <c r="F120" s="322"/>
      <c r="G120" s="322"/>
      <c r="H120" s="323"/>
      <c r="I120" s="52">
        <v>0</v>
      </c>
      <c r="J120" s="52">
        <v>1</v>
      </c>
      <c r="K120" s="52"/>
      <c r="L120" s="52"/>
      <c r="M120" s="52"/>
      <c r="N120" s="52"/>
      <c r="O120" s="52"/>
      <c r="P120" s="52"/>
      <c r="Q120" s="52"/>
      <c r="R120" s="52"/>
      <c r="S120" s="52"/>
      <c r="T120" s="52"/>
      <c r="U120" s="309">
        <f t="shared" si="8"/>
        <v>0.5</v>
      </c>
      <c r="V120" s="310"/>
      <c r="W120" s="309">
        <f t="shared" si="9"/>
        <v>1</v>
      </c>
      <c r="X120" s="310"/>
    </row>
    <row r="121" spans="2:24" x14ac:dyDescent="0.3">
      <c r="B121" s="437"/>
      <c r="C121" s="321" t="s">
        <v>77</v>
      </c>
      <c r="D121" s="322"/>
      <c r="E121" s="322"/>
      <c r="F121" s="322"/>
      <c r="G121" s="322"/>
      <c r="H121" s="323"/>
      <c r="I121" s="52">
        <v>0</v>
      </c>
      <c r="J121" s="52"/>
      <c r="K121" s="52"/>
      <c r="L121" s="52"/>
      <c r="M121" s="52"/>
      <c r="N121" s="52"/>
      <c r="O121" s="52"/>
      <c r="P121" s="52"/>
      <c r="Q121" s="52"/>
      <c r="R121" s="52"/>
      <c r="S121" s="52"/>
      <c r="T121" s="52"/>
      <c r="U121" s="309">
        <f t="shared" si="8"/>
        <v>0</v>
      </c>
      <c r="V121" s="310"/>
      <c r="W121" s="309">
        <f t="shared" si="9"/>
        <v>0</v>
      </c>
      <c r="X121" s="310"/>
    </row>
    <row r="122" spans="2:24" x14ac:dyDescent="0.3">
      <c r="B122" s="437"/>
      <c r="C122" s="321" t="s">
        <v>78</v>
      </c>
      <c r="D122" s="322"/>
      <c r="E122" s="322"/>
      <c r="F122" s="322"/>
      <c r="G122" s="322"/>
      <c r="H122" s="323"/>
      <c r="I122" s="52">
        <v>0</v>
      </c>
      <c r="J122" s="52">
        <v>1</v>
      </c>
      <c r="K122" s="52"/>
      <c r="L122" s="52"/>
      <c r="M122" s="52"/>
      <c r="N122" s="52"/>
      <c r="O122" s="52"/>
      <c r="P122" s="52"/>
      <c r="Q122" s="52"/>
      <c r="R122" s="52"/>
      <c r="S122" s="52"/>
      <c r="T122" s="52"/>
      <c r="U122" s="309">
        <f t="shared" si="8"/>
        <v>0.5</v>
      </c>
      <c r="V122" s="310"/>
      <c r="W122" s="309">
        <f t="shared" si="9"/>
        <v>1</v>
      </c>
      <c r="X122" s="310"/>
    </row>
    <row r="123" spans="2:24" x14ac:dyDescent="0.3">
      <c r="B123" s="437"/>
      <c r="C123" s="321" t="s">
        <v>79</v>
      </c>
      <c r="D123" s="322"/>
      <c r="E123" s="322"/>
      <c r="F123" s="322"/>
      <c r="G123" s="322"/>
      <c r="H123" s="323"/>
      <c r="I123" s="52">
        <v>0</v>
      </c>
      <c r="J123" s="52">
        <v>4</v>
      </c>
      <c r="K123" s="52"/>
      <c r="L123" s="52"/>
      <c r="M123" s="52"/>
      <c r="N123" s="52"/>
      <c r="O123" s="52"/>
      <c r="P123" s="52"/>
      <c r="Q123" s="52"/>
      <c r="R123" s="52"/>
      <c r="S123" s="52"/>
      <c r="T123" s="52"/>
      <c r="U123" s="309">
        <f t="shared" si="8"/>
        <v>2</v>
      </c>
      <c r="V123" s="310"/>
      <c r="W123" s="309">
        <f t="shared" si="9"/>
        <v>4</v>
      </c>
      <c r="X123" s="310"/>
    </row>
    <row r="124" spans="2:24" x14ac:dyDescent="0.3">
      <c r="B124" s="437"/>
      <c r="C124" s="321" t="s">
        <v>80</v>
      </c>
      <c r="D124" s="322"/>
      <c r="E124" s="322"/>
      <c r="F124" s="322"/>
      <c r="G124" s="322"/>
      <c r="H124" s="323"/>
      <c r="I124" s="52">
        <v>0</v>
      </c>
      <c r="J124" s="52">
        <v>2</v>
      </c>
      <c r="K124" s="52"/>
      <c r="L124" s="52"/>
      <c r="M124" s="52"/>
      <c r="N124" s="52"/>
      <c r="O124" s="52"/>
      <c r="P124" s="52"/>
      <c r="Q124" s="52"/>
      <c r="R124" s="52"/>
      <c r="S124" s="52"/>
      <c r="T124" s="52"/>
      <c r="U124" s="309">
        <f t="shared" si="8"/>
        <v>1</v>
      </c>
      <c r="V124" s="310"/>
      <c r="W124" s="309">
        <f t="shared" si="9"/>
        <v>2</v>
      </c>
      <c r="X124" s="310"/>
    </row>
    <row r="125" spans="2:24" x14ac:dyDescent="0.3">
      <c r="B125" s="437"/>
      <c r="C125" s="321" t="s">
        <v>81</v>
      </c>
      <c r="D125" s="322"/>
      <c r="E125" s="322"/>
      <c r="F125" s="322"/>
      <c r="G125" s="322"/>
      <c r="H125" s="323"/>
      <c r="I125" s="52">
        <v>0</v>
      </c>
      <c r="J125" s="52"/>
      <c r="K125" s="52"/>
      <c r="L125" s="52"/>
      <c r="M125" s="52"/>
      <c r="N125" s="52"/>
      <c r="O125" s="52"/>
      <c r="P125" s="52"/>
      <c r="Q125" s="52"/>
      <c r="R125" s="52"/>
      <c r="S125" s="52"/>
      <c r="T125" s="52"/>
      <c r="U125" s="309">
        <f t="shared" si="8"/>
        <v>0</v>
      </c>
      <c r="V125" s="310"/>
      <c r="W125" s="309">
        <f t="shared" si="9"/>
        <v>0</v>
      </c>
      <c r="X125" s="310"/>
    </row>
    <row r="126" spans="2:24" x14ac:dyDescent="0.3">
      <c r="B126" s="437"/>
      <c r="C126" s="321" t="s">
        <v>82</v>
      </c>
      <c r="D126" s="322"/>
      <c r="E126" s="322"/>
      <c r="F126" s="322"/>
      <c r="G126" s="322"/>
      <c r="H126" s="323"/>
      <c r="I126" s="52">
        <v>0</v>
      </c>
      <c r="J126" s="52"/>
      <c r="K126" s="52"/>
      <c r="L126" s="52"/>
      <c r="M126" s="52"/>
      <c r="N126" s="52"/>
      <c r="O126" s="52"/>
      <c r="P126" s="52"/>
      <c r="Q126" s="52"/>
      <c r="R126" s="52"/>
      <c r="S126" s="52"/>
      <c r="T126" s="52"/>
      <c r="U126" s="309">
        <f t="shared" si="8"/>
        <v>0</v>
      </c>
      <c r="V126" s="310"/>
      <c r="W126" s="309">
        <f t="shared" si="9"/>
        <v>0</v>
      </c>
      <c r="X126" s="310"/>
    </row>
    <row r="127" spans="2:24" x14ac:dyDescent="0.3">
      <c r="B127" s="437"/>
      <c r="C127" s="321" t="s">
        <v>83</v>
      </c>
      <c r="D127" s="322"/>
      <c r="E127" s="322"/>
      <c r="F127" s="322"/>
      <c r="G127" s="322"/>
      <c r="H127" s="323"/>
      <c r="I127" s="52">
        <v>0</v>
      </c>
      <c r="J127" s="52"/>
      <c r="K127" s="52"/>
      <c r="L127" s="52"/>
      <c r="M127" s="52"/>
      <c r="N127" s="52"/>
      <c r="O127" s="52"/>
      <c r="P127" s="52"/>
      <c r="Q127" s="52"/>
      <c r="R127" s="52"/>
      <c r="S127" s="52"/>
      <c r="T127" s="52"/>
      <c r="U127" s="309">
        <f t="shared" si="8"/>
        <v>0</v>
      </c>
      <c r="V127" s="310"/>
      <c r="W127" s="309">
        <f t="shared" si="9"/>
        <v>0</v>
      </c>
      <c r="X127" s="310"/>
    </row>
    <row r="128" spans="2:24" x14ac:dyDescent="0.3">
      <c r="B128" s="437"/>
      <c r="C128" s="321" t="s">
        <v>84</v>
      </c>
      <c r="D128" s="322"/>
      <c r="E128" s="322"/>
      <c r="F128" s="322"/>
      <c r="G128" s="322"/>
      <c r="H128" s="323"/>
      <c r="I128" s="52">
        <v>0</v>
      </c>
      <c r="J128" s="52"/>
      <c r="K128" s="52"/>
      <c r="L128" s="52"/>
      <c r="M128" s="52"/>
      <c r="N128" s="52"/>
      <c r="O128" s="52"/>
      <c r="P128" s="52"/>
      <c r="Q128" s="52"/>
      <c r="R128" s="52"/>
      <c r="S128" s="52"/>
      <c r="T128" s="52"/>
      <c r="U128" s="309">
        <f t="shared" si="8"/>
        <v>0</v>
      </c>
      <c r="V128" s="310"/>
      <c r="W128" s="309">
        <f t="shared" si="9"/>
        <v>0</v>
      </c>
      <c r="X128" s="310"/>
    </row>
    <row r="129" spans="2:24" x14ac:dyDescent="0.3">
      <c r="B129" s="437"/>
      <c r="C129" s="324" t="s">
        <v>85</v>
      </c>
      <c r="D129" s="325"/>
      <c r="E129" s="325"/>
      <c r="F129" s="325"/>
      <c r="G129" s="325"/>
      <c r="H129" s="326"/>
      <c r="I129" s="52">
        <v>0</v>
      </c>
      <c r="J129" s="128">
        <v>1</v>
      </c>
      <c r="K129" s="128"/>
      <c r="L129" s="128"/>
      <c r="M129" s="128"/>
      <c r="N129" s="128"/>
      <c r="O129" s="128"/>
      <c r="P129" s="128"/>
      <c r="Q129" s="128"/>
      <c r="R129" s="128"/>
      <c r="S129" s="128"/>
      <c r="T129" s="208"/>
      <c r="U129" s="314">
        <f t="shared" si="8"/>
        <v>0.5</v>
      </c>
      <c r="V129" s="315"/>
      <c r="W129" s="314">
        <f t="shared" si="9"/>
        <v>1</v>
      </c>
      <c r="X129" s="315"/>
    </row>
    <row r="130" spans="2:24" x14ac:dyDescent="0.3">
      <c r="B130" s="437"/>
      <c r="C130" s="300" t="s">
        <v>30</v>
      </c>
      <c r="D130" s="301"/>
      <c r="E130" s="301"/>
      <c r="F130" s="301"/>
      <c r="G130" s="301"/>
      <c r="H130" s="302"/>
      <c r="I130" s="136">
        <f>SUM(I131:I140)</f>
        <v>17</v>
      </c>
      <c r="J130" s="136">
        <f>SUM(J131:J140)</f>
        <v>6</v>
      </c>
      <c r="K130" s="136"/>
      <c r="L130" s="136"/>
      <c r="M130" s="136"/>
      <c r="N130" s="136"/>
      <c r="O130" s="136"/>
      <c r="P130" s="136"/>
      <c r="Q130" s="136"/>
      <c r="R130" s="136"/>
      <c r="S130" s="136"/>
      <c r="T130" s="136"/>
      <c r="U130" s="309">
        <f t="shared" si="8"/>
        <v>11.5</v>
      </c>
      <c r="V130" s="310"/>
      <c r="W130" s="309">
        <f t="shared" si="9"/>
        <v>23</v>
      </c>
      <c r="X130" s="310"/>
    </row>
    <row r="131" spans="2:24" x14ac:dyDescent="0.3">
      <c r="B131" s="437"/>
      <c r="C131" s="321" t="s">
        <v>87</v>
      </c>
      <c r="D131" s="322"/>
      <c r="E131" s="322"/>
      <c r="F131" s="322"/>
      <c r="G131" s="322"/>
      <c r="H131" s="323"/>
      <c r="I131" s="52">
        <v>0</v>
      </c>
      <c r="J131" s="136"/>
      <c r="K131" s="136"/>
      <c r="L131" s="136"/>
      <c r="M131" s="136"/>
      <c r="N131" s="136"/>
      <c r="O131" s="136"/>
      <c r="P131" s="136"/>
      <c r="Q131" s="136"/>
      <c r="R131" s="136"/>
      <c r="S131" s="136"/>
      <c r="T131" s="136"/>
      <c r="U131" s="309">
        <f t="shared" si="8"/>
        <v>0</v>
      </c>
      <c r="V131" s="310"/>
      <c r="W131" s="309">
        <f t="shared" si="9"/>
        <v>0</v>
      </c>
      <c r="X131" s="310"/>
    </row>
    <row r="132" spans="2:24" x14ac:dyDescent="0.3">
      <c r="B132" s="437"/>
      <c r="C132" s="333" t="s">
        <v>31</v>
      </c>
      <c r="D132" s="334"/>
      <c r="E132" s="334"/>
      <c r="F132" s="334"/>
      <c r="G132" s="334"/>
      <c r="H132" s="335"/>
      <c r="I132" s="52">
        <v>0</v>
      </c>
      <c r="J132" s="136"/>
      <c r="K132" s="136"/>
      <c r="L132" s="136"/>
      <c r="M132" s="136"/>
      <c r="N132" s="136"/>
      <c r="O132" s="136"/>
      <c r="P132" s="136"/>
      <c r="Q132" s="136"/>
      <c r="R132" s="136"/>
      <c r="S132" s="136"/>
      <c r="T132" s="136"/>
      <c r="U132" s="309">
        <f t="shared" si="8"/>
        <v>0</v>
      </c>
      <c r="V132" s="310"/>
      <c r="W132" s="309">
        <f t="shared" si="9"/>
        <v>0</v>
      </c>
      <c r="X132" s="310"/>
    </row>
    <row r="133" spans="2:24" x14ac:dyDescent="0.3">
      <c r="B133" s="437"/>
      <c r="C133" s="333" t="s">
        <v>32</v>
      </c>
      <c r="D133" s="334"/>
      <c r="E133" s="334"/>
      <c r="F133" s="334"/>
      <c r="G133" s="334"/>
      <c r="H133" s="335"/>
      <c r="I133" s="52">
        <v>0</v>
      </c>
      <c r="J133" s="136"/>
      <c r="K133" s="136"/>
      <c r="L133" s="136"/>
      <c r="M133" s="136"/>
      <c r="N133" s="136"/>
      <c r="O133" s="136"/>
      <c r="P133" s="136"/>
      <c r="Q133" s="136"/>
      <c r="R133" s="136"/>
      <c r="S133" s="136"/>
      <c r="T133" s="136"/>
      <c r="U133" s="309">
        <f t="shared" si="8"/>
        <v>0</v>
      </c>
      <c r="V133" s="310"/>
      <c r="W133" s="309">
        <f t="shared" si="9"/>
        <v>0</v>
      </c>
      <c r="X133" s="310"/>
    </row>
    <row r="134" spans="2:24" x14ac:dyDescent="0.3">
      <c r="B134" s="437"/>
      <c r="C134" s="321" t="s">
        <v>110</v>
      </c>
      <c r="D134" s="322"/>
      <c r="E134" s="322"/>
      <c r="F134" s="322"/>
      <c r="G134" s="322"/>
      <c r="H134" s="323"/>
      <c r="I134" s="136">
        <v>3</v>
      </c>
      <c r="J134" s="136">
        <v>3</v>
      </c>
      <c r="K134" s="136"/>
      <c r="L134" s="136"/>
      <c r="M134" s="136"/>
      <c r="N134" s="136"/>
      <c r="O134" s="136"/>
      <c r="P134" s="136"/>
      <c r="Q134" s="136"/>
      <c r="R134" s="136"/>
      <c r="S134" s="136"/>
      <c r="T134" s="136"/>
      <c r="U134" s="309">
        <f t="shared" si="8"/>
        <v>3</v>
      </c>
      <c r="V134" s="310"/>
      <c r="W134" s="309">
        <f t="shared" si="9"/>
        <v>6</v>
      </c>
      <c r="X134" s="310"/>
    </row>
    <row r="135" spans="2:24" x14ac:dyDescent="0.3">
      <c r="B135" s="437"/>
      <c r="C135" s="321" t="s">
        <v>111</v>
      </c>
      <c r="D135" s="322"/>
      <c r="E135" s="322"/>
      <c r="F135" s="322"/>
      <c r="G135" s="322"/>
      <c r="H135" s="323"/>
      <c r="I135" s="136">
        <v>6</v>
      </c>
      <c r="J135" s="136"/>
      <c r="K135" s="136"/>
      <c r="L135" s="136"/>
      <c r="M135" s="136"/>
      <c r="N135" s="136"/>
      <c r="O135" s="136"/>
      <c r="P135" s="136"/>
      <c r="Q135" s="136"/>
      <c r="R135" s="136"/>
      <c r="S135" s="136"/>
      <c r="T135" s="136"/>
      <c r="U135" s="309">
        <f t="shared" si="8"/>
        <v>6</v>
      </c>
      <c r="V135" s="310"/>
      <c r="W135" s="309">
        <f t="shared" si="9"/>
        <v>6</v>
      </c>
      <c r="X135" s="310"/>
    </row>
    <row r="136" spans="2:24" x14ac:dyDescent="0.3">
      <c r="B136" s="437"/>
      <c r="C136" s="321" t="s">
        <v>112</v>
      </c>
      <c r="D136" s="322"/>
      <c r="E136" s="322"/>
      <c r="F136" s="322"/>
      <c r="G136" s="322"/>
      <c r="H136" s="323"/>
      <c r="I136" s="136">
        <v>8</v>
      </c>
      <c r="J136" s="136">
        <v>2</v>
      </c>
      <c r="K136" s="136"/>
      <c r="L136" s="136"/>
      <c r="M136" s="136"/>
      <c r="N136" s="136"/>
      <c r="O136" s="136"/>
      <c r="P136" s="136"/>
      <c r="Q136" s="136"/>
      <c r="R136" s="136"/>
      <c r="S136" s="136"/>
      <c r="T136" s="136"/>
      <c r="U136" s="309">
        <f t="shared" si="8"/>
        <v>5</v>
      </c>
      <c r="V136" s="310"/>
      <c r="W136" s="309">
        <f t="shared" si="9"/>
        <v>10</v>
      </c>
      <c r="X136" s="310"/>
    </row>
    <row r="137" spans="2:24" x14ac:dyDescent="0.3">
      <c r="B137" s="437"/>
      <c r="C137" s="321" t="s">
        <v>113</v>
      </c>
      <c r="D137" s="322"/>
      <c r="E137" s="322"/>
      <c r="F137" s="322"/>
      <c r="G137" s="322"/>
      <c r="H137" s="323"/>
      <c r="I137" s="52">
        <v>0</v>
      </c>
      <c r="J137" s="136">
        <v>1</v>
      </c>
      <c r="K137" s="136"/>
      <c r="L137" s="136"/>
      <c r="M137" s="136"/>
      <c r="N137" s="136"/>
      <c r="O137" s="136"/>
      <c r="P137" s="136"/>
      <c r="Q137" s="136"/>
      <c r="R137" s="136"/>
      <c r="S137" s="136"/>
      <c r="T137" s="136"/>
      <c r="U137" s="309">
        <f t="shared" si="8"/>
        <v>0.5</v>
      </c>
      <c r="V137" s="310"/>
      <c r="W137" s="309">
        <f t="shared" si="9"/>
        <v>1</v>
      </c>
      <c r="X137" s="310"/>
    </row>
    <row r="138" spans="2:24" x14ac:dyDescent="0.3">
      <c r="B138" s="437"/>
      <c r="C138" s="321" t="s">
        <v>114</v>
      </c>
      <c r="D138" s="322"/>
      <c r="E138" s="322"/>
      <c r="F138" s="322"/>
      <c r="G138" s="322"/>
      <c r="H138" s="323"/>
      <c r="I138" s="52">
        <v>0</v>
      </c>
      <c r="J138" s="136"/>
      <c r="K138" s="136"/>
      <c r="L138" s="136"/>
      <c r="M138" s="136"/>
      <c r="N138" s="136"/>
      <c r="O138" s="136"/>
      <c r="P138" s="136"/>
      <c r="Q138" s="136"/>
      <c r="R138" s="136"/>
      <c r="S138" s="136"/>
      <c r="T138" s="136"/>
      <c r="U138" s="309">
        <f t="shared" si="8"/>
        <v>0</v>
      </c>
      <c r="V138" s="310"/>
      <c r="W138" s="309">
        <f t="shared" si="9"/>
        <v>0</v>
      </c>
      <c r="X138" s="310"/>
    </row>
    <row r="139" spans="2:24" x14ac:dyDescent="0.3">
      <c r="B139" s="437"/>
      <c r="C139" s="321" t="s">
        <v>115</v>
      </c>
      <c r="D139" s="322"/>
      <c r="E139" s="322"/>
      <c r="F139" s="322"/>
      <c r="G139" s="322"/>
      <c r="H139" s="323"/>
      <c r="I139" s="52">
        <v>0</v>
      </c>
      <c r="J139" s="136"/>
      <c r="K139" s="136"/>
      <c r="L139" s="136"/>
      <c r="M139" s="136"/>
      <c r="N139" s="136"/>
      <c r="O139" s="136"/>
      <c r="P139" s="136"/>
      <c r="Q139" s="136"/>
      <c r="R139" s="136"/>
      <c r="S139" s="136"/>
      <c r="T139" s="136"/>
      <c r="U139" s="309">
        <f t="shared" si="8"/>
        <v>0</v>
      </c>
      <c r="V139" s="310"/>
      <c r="W139" s="309">
        <f t="shared" si="9"/>
        <v>0</v>
      </c>
      <c r="X139" s="310"/>
    </row>
    <row r="140" spans="2:24" x14ac:dyDescent="0.3">
      <c r="B140" s="437"/>
      <c r="C140" s="324" t="s">
        <v>88</v>
      </c>
      <c r="D140" s="325"/>
      <c r="E140" s="325"/>
      <c r="F140" s="325"/>
      <c r="G140" s="325"/>
      <c r="H140" s="326"/>
      <c r="I140" s="52">
        <v>0</v>
      </c>
      <c r="J140" s="136"/>
      <c r="K140" s="140"/>
      <c r="L140" s="140"/>
      <c r="M140" s="140"/>
      <c r="N140" s="140"/>
      <c r="O140" s="140"/>
      <c r="P140" s="140"/>
      <c r="Q140" s="140"/>
      <c r="R140" s="140"/>
      <c r="S140" s="140"/>
      <c r="T140" s="141"/>
      <c r="U140" s="314">
        <f t="shared" si="8"/>
        <v>0</v>
      </c>
      <c r="V140" s="315"/>
      <c r="W140" s="314">
        <f t="shared" si="9"/>
        <v>0</v>
      </c>
      <c r="X140" s="315"/>
    </row>
    <row r="141" spans="2:24" x14ac:dyDescent="0.3">
      <c r="B141" s="437"/>
      <c r="C141" s="300" t="s">
        <v>34</v>
      </c>
      <c r="D141" s="301"/>
      <c r="E141" s="301"/>
      <c r="F141" s="301"/>
      <c r="G141" s="301"/>
      <c r="H141" s="302"/>
      <c r="I141" s="136">
        <v>36</v>
      </c>
      <c r="J141" s="251">
        <v>32</v>
      </c>
      <c r="K141" s="136"/>
      <c r="L141" s="136"/>
      <c r="M141" s="136"/>
      <c r="N141" s="136"/>
      <c r="O141" s="136"/>
      <c r="P141" s="136"/>
      <c r="Q141" s="136"/>
      <c r="R141" s="136"/>
      <c r="S141" s="136"/>
      <c r="T141" s="136"/>
      <c r="U141" s="309">
        <f t="shared" si="8"/>
        <v>34</v>
      </c>
      <c r="V141" s="310"/>
      <c r="W141" s="309">
        <f t="shared" si="9"/>
        <v>68</v>
      </c>
      <c r="X141" s="310"/>
    </row>
    <row r="142" spans="2:24" x14ac:dyDescent="0.3">
      <c r="B142" s="437"/>
      <c r="C142" s="300" t="s">
        <v>25</v>
      </c>
      <c r="D142" s="301"/>
      <c r="E142" s="301"/>
      <c r="F142" s="301"/>
      <c r="G142" s="301"/>
      <c r="H142" s="302"/>
      <c r="I142" s="52">
        <f t="shared" ref="I142" si="12">I143+I164+I172</f>
        <v>9</v>
      </c>
      <c r="J142" s="52">
        <f>J143+J164+J172</f>
        <v>8</v>
      </c>
      <c r="K142" s="52"/>
      <c r="L142" s="52"/>
      <c r="M142" s="52"/>
      <c r="N142" s="52"/>
      <c r="O142" s="52"/>
      <c r="P142" s="52"/>
      <c r="Q142" s="52"/>
      <c r="R142" s="52"/>
      <c r="S142" s="52"/>
      <c r="T142" s="52"/>
      <c r="U142" s="309">
        <f t="shared" si="8"/>
        <v>8.5</v>
      </c>
      <c r="V142" s="310"/>
      <c r="W142" s="309">
        <f t="shared" si="9"/>
        <v>17</v>
      </c>
      <c r="X142" s="310"/>
    </row>
    <row r="143" spans="2:24" x14ac:dyDescent="0.3">
      <c r="B143" s="437"/>
      <c r="C143" s="300" t="s">
        <v>29</v>
      </c>
      <c r="D143" s="301"/>
      <c r="E143" s="301"/>
      <c r="F143" s="301"/>
      <c r="G143" s="301"/>
      <c r="H143" s="302"/>
      <c r="I143" s="52">
        <f>SUM(I144:I163)</f>
        <v>0</v>
      </c>
      <c r="J143" s="52">
        <f>SUM(J144:J163)</f>
        <v>0</v>
      </c>
      <c r="K143" s="52"/>
      <c r="L143" s="52"/>
      <c r="M143" s="52"/>
      <c r="N143" s="52"/>
      <c r="O143" s="52"/>
      <c r="P143" s="52"/>
      <c r="Q143" s="52"/>
      <c r="R143" s="52"/>
      <c r="S143" s="52"/>
      <c r="T143" s="52"/>
      <c r="U143" s="309">
        <f t="shared" si="8"/>
        <v>0</v>
      </c>
      <c r="V143" s="310"/>
      <c r="W143" s="309">
        <f t="shared" si="9"/>
        <v>0</v>
      </c>
      <c r="X143" s="310"/>
    </row>
    <row r="144" spans="2:24" x14ac:dyDescent="0.3">
      <c r="B144" s="437"/>
      <c r="C144" s="321" t="s">
        <v>67</v>
      </c>
      <c r="D144" s="322"/>
      <c r="E144" s="322"/>
      <c r="F144" s="322"/>
      <c r="G144" s="322"/>
      <c r="H144" s="323"/>
      <c r="I144" s="52">
        <v>0</v>
      </c>
      <c r="J144" s="52"/>
      <c r="K144" s="52"/>
      <c r="L144" s="52"/>
      <c r="M144" s="52"/>
      <c r="N144" s="52"/>
      <c r="O144" s="52"/>
      <c r="P144" s="52"/>
      <c r="Q144" s="52"/>
      <c r="R144" s="52"/>
      <c r="S144" s="52"/>
      <c r="T144" s="52"/>
      <c r="U144" s="309">
        <f t="shared" si="8"/>
        <v>0</v>
      </c>
      <c r="V144" s="310"/>
      <c r="W144" s="309">
        <f t="shared" si="9"/>
        <v>0</v>
      </c>
      <c r="X144" s="310"/>
    </row>
    <row r="145" spans="2:24" x14ac:dyDescent="0.3">
      <c r="B145" s="437"/>
      <c r="C145" s="321" t="s">
        <v>68</v>
      </c>
      <c r="D145" s="322"/>
      <c r="E145" s="322"/>
      <c r="F145" s="322"/>
      <c r="G145" s="322"/>
      <c r="H145" s="323"/>
      <c r="I145" s="52">
        <v>0</v>
      </c>
      <c r="J145" s="52"/>
      <c r="K145" s="52"/>
      <c r="L145" s="52"/>
      <c r="M145" s="52"/>
      <c r="N145" s="52"/>
      <c r="O145" s="52"/>
      <c r="P145" s="52"/>
      <c r="Q145" s="52"/>
      <c r="R145" s="52"/>
      <c r="S145" s="52"/>
      <c r="T145" s="52"/>
      <c r="U145" s="309">
        <f t="shared" si="8"/>
        <v>0</v>
      </c>
      <c r="V145" s="310"/>
      <c r="W145" s="309">
        <f t="shared" si="9"/>
        <v>0</v>
      </c>
      <c r="X145" s="310"/>
    </row>
    <row r="146" spans="2:24" x14ac:dyDescent="0.3">
      <c r="B146" s="437"/>
      <c r="C146" s="321" t="s">
        <v>89</v>
      </c>
      <c r="D146" s="322"/>
      <c r="E146" s="322"/>
      <c r="F146" s="322"/>
      <c r="G146" s="322"/>
      <c r="H146" s="323"/>
      <c r="I146" s="52">
        <v>0</v>
      </c>
      <c r="J146" s="136"/>
      <c r="K146" s="52"/>
      <c r="L146" s="52"/>
      <c r="M146" s="52"/>
      <c r="N146" s="52"/>
      <c r="O146" s="52"/>
      <c r="P146" s="52"/>
      <c r="Q146" s="52"/>
      <c r="R146" s="52"/>
      <c r="S146" s="52"/>
      <c r="T146" s="52"/>
      <c r="U146" s="309">
        <f t="shared" si="8"/>
        <v>0</v>
      </c>
      <c r="V146" s="310"/>
      <c r="W146" s="309">
        <f t="shared" si="9"/>
        <v>0</v>
      </c>
      <c r="X146" s="310"/>
    </row>
    <row r="147" spans="2:24" x14ac:dyDescent="0.3">
      <c r="B147" s="437"/>
      <c r="C147" s="321" t="s">
        <v>85</v>
      </c>
      <c r="D147" s="322"/>
      <c r="E147" s="322"/>
      <c r="F147" s="322"/>
      <c r="G147" s="322"/>
      <c r="H147" s="323"/>
      <c r="I147" s="52">
        <v>0</v>
      </c>
      <c r="J147" s="52"/>
      <c r="K147" s="52"/>
      <c r="L147" s="52"/>
      <c r="M147" s="52"/>
      <c r="N147" s="52"/>
      <c r="O147" s="52"/>
      <c r="P147" s="52"/>
      <c r="Q147" s="52"/>
      <c r="R147" s="52"/>
      <c r="S147" s="52"/>
      <c r="T147" s="52"/>
      <c r="U147" s="309">
        <f t="shared" si="8"/>
        <v>0</v>
      </c>
      <c r="V147" s="310"/>
      <c r="W147" s="309">
        <f t="shared" si="9"/>
        <v>0</v>
      </c>
      <c r="X147" s="310"/>
    </row>
    <row r="148" spans="2:24" x14ac:dyDescent="0.3">
      <c r="B148" s="437"/>
      <c r="C148" s="321" t="s">
        <v>90</v>
      </c>
      <c r="D148" s="322"/>
      <c r="E148" s="322"/>
      <c r="F148" s="322"/>
      <c r="G148" s="322"/>
      <c r="H148" s="323"/>
      <c r="I148" s="52">
        <v>0</v>
      </c>
      <c r="J148" s="52"/>
      <c r="K148" s="52"/>
      <c r="L148" s="52"/>
      <c r="M148" s="52"/>
      <c r="N148" s="52"/>
      <c r="O148" s="52"/>
      <c r="P148" s="52"/>
      <c r="Q148" s="52"/>
      <c r="R148" s="52"/>
      <c r="S148" s="52"/>
      <c r="T148" s="52"/>
      <c r="U148" s="309">
        <f t="shared" si="8"/>
        <v>0</v>
      </c>
      <c r="V148" s="310"/>
      <c r="W148" s="309">
        <f t="shared" si="9"/>
        <v>0</v>
      </c>
      <c r="X148" s="310"/>
    </row>
    <row r="149" spans="2:24" x14ac:dyDescent="0.3">
      <c r="B149" s="437"/>
      <c r="C149" s="321" t="s">
        <v>91</v>
      </c>
      <c r="D149" s="322"/>
      <c r="E149" s="322"/>
      <c r="F149" s="322"/>
      <c r="G149" s="322"/>
      <c r="H149" s="323"/>
      <c r="I149" s="52">
        <v>0</v>
      </c>
      <c r="J149" s="52"/>
      <c r="K149" s="52"/>
      <c r="L149" s="52"/>
      <c r="M149" s="52"/>
      <c r="N149" s="52"/>
      <c r="O149" s="52"/>
      <c r="P149" s="52"/>
      <c r="Q149" s="52"/>
      <c r="R149" s="52"/>
      <c r="S149" s="52"/>
      <c r="T149" s="52"/>
      <c r="U149" s="309">
        <f t="shared" si="8"/>
        <v>0</v>
      </c>
      <c r="V149" s="310"/>
      <c r="W149" s="309">
        <f t="shared" si="9"/>
        <v>0</v>
      </c>
      <c r="X149" s="310"/>
    </row>
    <row r="150" spans="2:24" x14ac:dyDescent="0.3">
      <c r="B150" s="437"/>
      <c r="C150" s="321" t="s">
        <v>92</v>
      </c>
      <c r="D150" s="322"/>
      <c r="E150" s="322"/>
      <c r="F150" s="322"/>
      <c r="G150" s="322"/>
      <c r="H150" s="323"/>
      <c r="I150" s="52">
        <v>0</v>
      </c>
      <c r="J150" s="136"/>
      <c r="K150" s="52"/>
      <c r="L150" s="52"/>
      <c r="M150" s="52"/>
      <c r="N150" s="52"/>
      <c r="O150" s="52"/>
      <c r="P150" s="52"/>
      <c r="Q150" s="52"/>
      <c r="R150" s="52"/>
      <c r="S150" s="52"/>
      <c r="T150" s="52"/>
      <c r="U150" s="309">
        <f t="shared" si="8"/>
        <v>0</v>
      </c>
      <c r="V150" s="310"/>
      <c r="W150" s="309">
        <f t="shared" si="9"/>
        <v>0</v>
      </c>
      <c r="X150" s="310"/>
    </row>
    <row r="151" spans="2:24" x14ac:dyDescent="0.3">
      <c r="B151" s="437"/>
      <c r="C151" s="321" t="s">
        <v>93</v>
      </c>
      <c r="D151" s="322"/>
      <c r="E151" s="322"/>
      <c r="F151" s="322"/>
      <c r="G151" s="322"/>
      <c r="H151" s="323"/>
      <c r="I151" s="52">
        <v>0</v>
      </c>
      <c r="J151" s="136"/>
      <c r="K151" s="52"/>
      <c r="L151" s="52"/>
      <c r="M151" s="52"/>
      <c r="N151" s="52"/>
      <c r="O151" s="52"/>
      <c r="P151" s="52"/>
      <c r="Q151" s="52"/>
      <c r="R151" s="52"/>
      <c r="S151" s="52"/>
      <c r="T151" s="52"/>
      <c r="U151" s="309">
        <f t="shared" si="8"/>
        <v>0</v>
      </c>
      <c r="V151" s="310"/>
      <c r="W151" s="309">
        <f t="shared" si="9"/>
        <v>0</v>
      </c>
      <c r="X151" s="310"/>
    </row>
    <row r="152" spans="2:24" x14ac:dyDescent="0.3">
      <c r="B152" s="437"/>
      <c r="C152" s="321" t="s">
        <v>94</v>
      </c>
      <c r="D152" s="322"/>
      <c r="E152" s="322"/>
      <c r="F152" s="322"/>
      <c r="G152" s="322"/>
      <c r="H152" s="323"/>
      <c r="I152" s="52">
        <v>0</v>
      </c>
      <c r="J152" s="136"/>
      <c r="K152" s="52"/>
      <c r="L152" s="52"/>
      <c r="M152" s="52"/>
      <c r="N152" s="52"/>
      <c r="O152" s="52"/>
      <c r="P152" s="52"/>
      <c r="Q152" s="52"/>
      <c r="R152" s="52"/>
      <c r="S152" s="52"/>
      <c r="T152" s="52"/>
      <c r="U152" s="309">
        <f t="shared" si="8"/>
        <v>0</v>
      </c>
      <c r="V152" s="310"/>
      <c r="W152" s="309">
        <f t="shared" si="9"/>
        <v>0</v>
      </c>
      <c r="X152" s="310"/>
    </row>
    <row r="153" spans="2:24" x14ac:dyDescent="0.3">
      <c r="B153" s="437"/>
      <c r="C153" s="321" t="s">
        <v>79</v>
      </c>
      <c r="D153" s="322"/>
      <c r="E153" s="322"/>
      <c r="F153" s="322"/>
      <c r="G153" s="322"/>
      <c r="H153" s="323"/>
      <c r="I153" s="52">
        <v>0</v>
      </c>
      <c r="J153" s="136"/>
      <c r="K153" s="52"/>
      <c r="L153" s="52"/>
      <c r="M153" s="52"/>
      <c r="N153" s="52"/>
      <c r="O153" s="52"/>
      <c r="P153" s="52"/>
      <c r="Q153" s="52"/>
      <c r="R153" s="52"/>
      <c r="S153" s="52"/>
      <c r="T153" s="52"/>
      <c r="U153" s="309">
        <f t="shared" si="8"/>
        <v>0</v>
      </c>
      <c r="V153" s="310"/>
      <c r="W153" s="309">
        <f t="shared" si="9"/>
        <v>0</v>
      </c>
      <c r="X153" s="310"/>
    </row>
    <row r="154" spans="2:24" x14ac:dyDescent="0.3">
      <c r="B154" s="437"/>
      <c r="C154" s="321" t="s">
        <v>80</v>
      </c>
      <c r="D154" s="322"/>
      <c r="E154" s="322"/>
      <c r="F154" s="322"/>
      <c r="G154" s="322"/>
      <c r="H154" s="323"/>
      <c r="I154" s="52">
        <v>0</v>
      </c>
      <c r="J154" s="136"/>
      <c r="K154" s="52"/>
      <c r="L154" s="52"/>
      <c r="M154" s="52"/>
      <c r="N154" s="52"/>
      <c r="O154" s="52"/>
      <c r="P154" s="52"/>
      <c r="Q154" s="52"/>
      <c r="R154" s="52"/>
      <c r="S154" s="52"/>
      <c r="T154" s="52"/>
      <c r="U154" s="309">
        <f t="shared" si="8"/>
        <v>0</v>
      </c>
      <c r="V154" s="310"/>
      <c r="W154" s="309">
        <f t="shared" si="9"/>
        <v>0</v>
      </c>
      <c r="X154" s="310"/>
    </row>
    <row r="155" spans="2:24" x14ac:dyDescent="0.3">
      <c r="B155" s="437"/>
      <c r="C155" s="321" t="s">
        <v>81</v>
      </c>
      <c r="D155" s="322"/>
      <c r="E155" s="322"/>
      <c r="F155" s="322"/>
      <c r="G155" s="322"/>
      <c r="H155" s="323"/>
      <c r="I155" s="52">
        <v>0</v>
      </c>
      <c r="J155" s="136"/>
      <c r="K155" s="52"/>
      <c r="L155" s="52"/>
      <c r="M155" s="52"/>
      <c r="N155" s="52"/>
      <c r="O155" s="52"/>
      <c r="P155" s="52"/>
      <c r="Q155" s="52"/>
      <c r="R155" s="52"/>
      <c r="S155" s="52"/>
      <c r="T155" s="52"/>
      <c r="U155" s="309">
        <f t="shared" si="8"/>
        <v>0</v>
      </c>
      <c r="V155" s="310"/>
      <c r="W155" s="309">
        <f t="shared" si="9"/>
        <v>0</v>
      </c>
      <c r="X155" s="310"/>
    </row>
    <row r="156" spans="2:24" x14ac:dyDescent="0.3">
      <c r="B156" s="437"/>
      <c r="C156" s="321" t="s">
        <v>95</v>
      </c>
      <c r="D156" s="322"/>
      <c r="E156" s="322"/>
      <c r="F156" s="322"/>
      <c r="G156" s="322"/>
      <c r="H156" s="323"/>
      <c r="I156" s="52">
        <v>0</v>
      </c>
      <c r="J156" s="52"/>
      <c r="K156" s="52"/>
      <c r="L156" s="52"/>
      <c r="M156" s="52"/>
      <c r="N156" s="52"/>
      <c r="O156" s="52"/>
      <c r="P156" s="52"/>
      <c r="Q156" s="52"/>
      <c r="R156" s="52"/>
      <c r="S156" s="52"/>
      <c r="T156" s="52"/>
      <c r="U156" s="309">
        <f t="shared" si="8"/>
        <v>0</v>
      </c>
      <c r="V156" s="310"/>
      <c r="W156" s="309">
        <f t="shared" si="9"/>
        <v>0</v>
      </c>
      <c r="X156" s="310"/>
    </row>
    <row r="157" spans="2:24" x14ac:dyDescent="0.3">
      <c r="B157" s="437"/>
      <c r="C157" s="321" t="s">
        <v>83</v>
      </c>
      <c r="D157" s="322"/>
      <c r="E157" s="322"/>
      <c r="F157" s="322"/>
      <c r="G157" s="322"/>
      <c r="H157" s="323"/>
      <c r="I157" s="52">
        <v>0</v>
      </c>
      <c r="J157" s="136"/>
      <c r="K157" s="52"/>
      <c r="L157" s="52"/>
      <c r="M157" s="52"/>
      <c r="N157" s="52"/>
      <c r="O157" s="52"/>
      <c r="P157" s="52"/>
      <c r="Q157" s="52"/>
      <c r="R157" s="52"/>
      <c r="S157" s="52"/>
      <c r="T157" s="52"/>
      <c r="U157" s="309">
        <f t="shared" si="8"/>
        <v>0</v>
      </c>
      <c r="V157" s="310"/>
      <c r="W157" s="309">
        <f t="shared" si="9"/>
        <v>0</v>
      </c>
      <c r="X157" s="310"/>
    </row>
    <row r="158" spans="2:24" x14ac:dyDescent="0.3">
      <c r="B158" s="437"/>
      <c r="C158" s="321" t="s">
        <v>96</v>
      </c>
      <c r="D158" s="322"/>
      <c r="E158" s="322"/>
      <c r="F158" s="322"/>
      <c r="G158" s="322"/>
      <c r="H158" s="323"/>
      <c r="I158" s="52">
        <v>0</v>
      </c>
      <c r="J158" s="52"/>
      <c r="K158" s="52"/>
      <c r="L158" s="52"/>
      <c r="M158" s="52"/>
      <c r="N158" s="52"/>
      <c r="O158" s="52"/>
      <c r="P158" s="52"/>
      <c r="Q158" s="52"/>
      <c r="R158" s="52"/>
      <c r="S158" s="52"/>
      <c r="T158" s="52"/>
      <c r="U158" s="309">
        <f t="shared" si="8"/>
        <v>0</v>
      </c>
      <c r="V158" s="310"/>
      <c r="W158" s="309">
        <f t="shared" si="9"/>
        <v>0</v>
      </c>
      <c r="X158" s="310"/>
    </row>
    <row r="159" spans="2:24" x14ac:dyDescent="0.3">
      <c r="B159" s="437"/>
      <c r="C159" s="321" t="s">
        <v>97</v>
      </c>
      <c r="D159" s="322"/>
      <c r="E159" s="322"/>
      <c r="F159" s="322"/>
      <c r="G159" s="322"/>
      <c r="H159" s="323"/>
      <c r="I159" s="52">
        <v>0</v>
      </c>
      <c r="J159" s="52"/>
      <c r="K159" s="52"/>
      <c r="L159" s="52"/>
      <c r="M159" s="52"/>
      <c r="N159" s="52"/>
      <c r="O159" s="52"/>
      <c r="P159" s="52"/>
      <c r="Q159" s="52"/>
      <c r="R159" s="52"/>
      <c r="S159" s="52"/>
      <c r="T159" s="52"/>
      <c r="U159" s="309">
        <f t="shared" si="8"/>
        <v>0</v>
      </c>
      <c r="V159" s="310"/>
      <c r="W159" s="309">
        <f t="shared" si="9"/>
        <v>0</v>
      </c>
      <c r="X159" s="310"/>
    </row>
    <row r="160" spans="2:24" x14ac:dyDescent="0.3">
      <c r="B160" s="437"/>
      <c r="C160" s="321" t="s">
        <v>71</v>
      </c>
      <c r="D160" s="322"/>
      <c r="E160" s="322"/>
      <c r="F160" s="322"/>
      <c r="G160" s="322"/>
      <c r="H160" s="323"/>
      <c r="I160" s="52">
        <v>0</v>
      </c>
      <c r="J160" s="52"/>
      <c r="K160" s="52"/>
      <c r="L160" s="52"/>
      <c r="M160" s="52"/>
      <c r="N160" s="52"/>
      <c r="O160" s="52"/>
      <c r="P160" s="52"/>
      <c r="Q160" s="52"/>
      <c r="R160" s="52"/>
      <c r="S160" s="52"/>
      <c r="T160" s="52"/>
      <c r="U160" s="309">
        <f t="shared" si="8"/>
        <v>0</v>
      </c>
      <c r="V160" s="310"/>
      <c r="W160" s="309">
        <f t="shared" si="9"/>
        <v>0</v>
      </c>
      <c r="X160" s="310"/>
    </row>
    <row r="161" spans="2:24" x14ac:dyDescent="0.3">
      <c r="B161" s="437"/>
      <c r="C161" s="321" t="s">
        <v>72</v>
      </c>
      <c r="D161" s="322"/>
      <c r="E161" s="322"/>
      <c r="F161" s="322"/>
      <c r="G161" s="322"/>
      <c r="H161" s="323"/>
      <c r="I161" s="52">
        <v>0</v>
      </c>
      <c r="J161" s="52"/>
      <c r="K161" s="52"/>
      <c r="L161" s="52"/>
      <c r="M161" s="52"/>
      <c r="N161" s="52"/>
      <c r="O161" s="52"/>
      <c r="P161" s="52"/>
      <c r="Q161" s="52"/>
      <c r="R161" s="52"/>
      <c r="S161" s="52"/>
      <c r="T161" s="52"/>
      <c r="U161" s="309">
        <f t="shared" si="8"/>
        <v>0</v>
      </c>
      <c r="V161" s="310"/>
      <c r="W161" s="309">
        <f t="shared" si="9"/>
        <v>0</v>
      </c>
      <c r="X161" s="310"/>
    </row>
    <row r="162" spans="2:24" x14ac:dyDescent="0.3">
      <c r="B162" s="437"/>
      <c r="C162" s="321" t="s">
        <v>86</v>
      </c>
      <c r="D162" s="322"/>
      <c r="E162" s="322"/>
      <c r="F162" s="322"/>
      <c r="G162" s="322"/>
      <c r="H162" s="323"/>
      <c r="I162" s="52">
        <v>0</v>
      </c>
      <c r="J162" s="136"/>
      <c r="K162" s="52"/>
      <c r="L162" s="52"/>
      <c r="M162" s="52"/>
      <c r="N162" s="52"/>
      <c r="O162" s="52"/>
      <c r="P162" s="52"/>
      <c r="Q162" s="52"/>
      <c r="R162" s="52"/>
      <c r="S162" s="52"/>
      <c r="T162" s="52"/>
      <c r="U162" s="309">
        <f t="shared" si="8"/>
        <v>0</v>
      </c>
      <c r="V162" s="310"/>
      <c r="W162" s="309">
        <f t="shared" si="9"/>
        <v>0</v>
      </c>
      <c r="X162" s="310"/>
    </row>
    <row r="163" spans="2:24" ht="16.899999999999999" customHeight="1" x14ac:dyDescent="0.3">
      <c r="B163" s="437"/>
      <c r="C163" s="324" t="s">
        <v>73</v>
      </c>
      <c r="D163" s="325"/>
      <c r="E163" s="325"/>
      <c r="F163" s="325"/>
      <c r="G163" s="325"/>
      <c r="H163" s="326"/>
      <c r="I163" s="52">
        <v>0</v>
      </c>
      <c r="J163" s="136"/>
      <c r="K163" s="128"/>
      <c r="L163" s="128"/>
      <c r="M163" s="128"/>
      <c r="N163" s="128"/>
      <c r="O163" s="128"/>
      <c r="P163" s="128"/>
      <c r="Q163" s="128"/>
      <c r="R163" s="128"/>
      <c r="S163" s="128"/>
      <c r="T163" s="208"/>
      <c r="U163" s="314">
        <f t="shared" si="8"/>
        <v>0</v>
      </c>
      <c r="V163" s="315"/>
      <c r="W163" s="314">
        <f t="shared" si="9"/>
        <v>0</v>
      </c>
      <c r="X163" s="315"/>
    </row>
    <row r="164" spans="2:24" x14ac:dyDescent="0.3">
      <c r="B164" s="437"/>
      <c r="C164" s="300" t="s">
        <v>30</v>
      </c>
      <c r="D164" s="301"/>
      <c r="E164" s="301"/>
      <c r="F164" s="301"/>
      <c r="G164" s="301"/>
      <c r="H164" s="302"/>
      <c r="I164" s="136">
        <f>SUM(I165:I171)</f>
        <v>0</v>
      </c>
      <c r="J164" s="251">
        <f>SUM(J165:J171)</f>
        <v>4</v>
      </c>
      <c r="K164" s="136"/>
      <c r="L164" s="136"/>
      <c r="M164" s="136"/>
      <c r="N164" s="136"/>
      <c r="O164" s="136"/>
      <c r="P164" s="136"/>
      <c r="Q164" s="136"/>
      <c r="R164" s="136"/>
      <c r="S164" s="136"/>
      <c r="T164" s="136"/>
      <c r="U164" s="309">
        <f t="shared" si="8"/>
        <v>2</v>
      </c>
      <c r="V164" s="310"/>
      <c r="W164" s="309">
        <f t="shared" si="9"/>
        <v>4</v>
      </c>
      <c r="X164" s="310"/>
    </row>
    <row r="165" spans="2:24" x14ac:dyDescent="0.3">
      <c r="B165" s="437"/>
      <c r="C165" s="321" t="s">
        <v>87</v>
      </c>
      <c r="D165" s="322"/>
      <c r="E165" s="322"/>
      <c r="F165" s="322"/>
      <c r="G165" s="322"/>
      <c r="H165" s="323"/>
      <c r="I165" s="52">
        <v>0</v>
      </c>
      <c r="J165" s="136"/>
      <c r="K165" s="136"/>
      <c r="L165" s="136"/>
      <c r="M165" s="136"/>
      <c r="N165" s="136"/>
      <c r="O165" s="136"/>
      <c r="P165" s="136"/>
      <c r="Q165" s="136"/>
      <c r="R165" s="136"/>
      <c r="S165" s="136"/>
      <c r="T165" s="136"/>
      <c r="U165" s="309">
        <f t="shared" ref="U165:U175" si="13">AVERAGE(I165:T165)</f>
        <v>0</v>
      </c>
      <c r="V165" s="310"/>
      <c r="W165" s="309">
        <f t="shared" si="9"/>
        <v>0</v>
      </c>
      <c r="X165" s="310"/>
    </row>
    <row r="166" spans="2:24" x14ac:dyDescent="0.3">
      <c r="B166" s="437"/>
      <c r="C166" s="333" t="s">
        <v>31</v>
      </c>
      <c r="D166" s="334"/>
      <c r="E166" s="334"/>
      <c r="F166" s="334"/>
      <c r="G166" s="334"/>
      <c r="H166" s="335"/>
      <c r="I166" s="52">
        <v>0</v>
      </c>
      <c r="J166" s="136"/>
      <c r="K166" s="136"/>
      <c r="L166" s="136"/>
      <c r="M166" s="136"/>
      <c r="N166" s="136"/>
      <c r="O166" s="136"/>
      <c r="P166" s="136"/>
      <c r="Q166" s="136"/>
      <c r="R166" s="136"/>
      <c r="S166" s="136"/>
      <c r="T166" s="136"/>
      <c r="U166" s="309">
        <f t="shared" si="13"/>
        <v>0</v>
      </c>
      <c r="V166" s="310"/>
      <c r="W166" s="309">
        <f t="shared" ref="W166:W175" si="14">SUM(I166:T166)</f>
        <v>0</v>
      </c>
      <c r="X166" s="310"/>
    </row>
    <row r="167" spans="2:24" x14ac:dyDescent="0.3">
      <c r="B167" s="437"/>
      <c r="C167" s="333" t="s">
        <v>33</v>
      </c>
      <c r="D167" s="334"/>
      <c r="E167" s="334"/>
      <c r="F167" s="334"/>
      <c r="G167" s="334"/>
      <c r="H167" s="335"/>
      <c r="I167" s="52">
        <v>0</v>
      </c>
      <c r="J167" s="136"/>
      <c r="K167" s="136"/>
      <c r="L167" s="136"/>
      <c r="M167" s="136"/>
      <c r="N167" s="136"/>
      <c r="O167" s="136"/>
      <c r="P167" s="136"/>
      <c r="Q167" s="136"/>
      <c r="R167" s="136"/>
      <c r="S167" s="136"/>
      <c r="T167" s="136"/>
      <c r="U167" s="309">
        <f t="shared" si="13"/>
        <v>0</v>
      </c>
      <c r="V167" s="310"/>
      <c r="W167" s="309">
        <f t="shared" si="14"/>
        <v>0</v>
      </c>
      <c r="X167" s="310"/>
    </row>
    <row r="168" spans="2:24" x14ac:dyDescent="0.3">
      <c r="B168" s="437"/>
      <c r="C168" s="321" t="s">
        <v>98</v>
      </c>
      <c r="D168" s="322"/>
      <c r="E168" s="322"/>
      <c r="F168" s="322"/>
      <c r="G168" s="322"/>
      <c r="H168" s="323"/>
      <c r="I168" s="52">
        <v>0</v>
      </c>
      <c r="J168" s="136">
        <v>1</v>
      </c>
      <c r="K168" s="136"/>
      <c r="L168" s="136"/>
      <c r="M168" s="136"/>
      <c r="N168" s="136"/>
      <c r="O168" s="136"/>
      <c r="P168" s="136"/>
      <c r="Q168" s="136"/>
      <c r="R168" s="136"/>
      <c r="S168" s="136"/>
      <c r="T168" s="136"/>
      <c r="U168" s="309">
        <f t="shared" si="13"/>
        <v>0.5</v>
      </c>
      <c r="V168" s="310"/>
      <c r="W168" s="309">
        <f t="shared" si="14"/>
        <v>1</v>
      </c>
      <c r="X168" s="310"/>
    </row>
    <row r="169" spans="2:24" x14ac:dyDescent="0.3">
      <c r="B169" s="437"/>
      <c r="C169" s="321" t="s">
        <v>99</v>
      </c>
      <c r="D169" s="322"/>
      <c r="E169" s="322"/>
      <c r="F169" s="322"/>
      <c r="G169" s="322"/>
      <c r="H169" s="323"/>
      <c r="I169" s="52">
        <v>0</v>
      </c>
      <c r="J169" s="136">
        <v>1</v>
      </c>
      <c r="K169" s="136"/>
      <c r="L169" s="136"/>
      <c r="M169" s="136"/>
      <c r="N169" s="136"/>
      <c r="O169" s="136"/>
      <c r="P169" s="136"/>
      <c r="Q169" s="136"/>
      <c r="R169" s="136"/>
      <c r="S169" s="136"/>
      <c r="T169" s="136"/>
      <c r="U169" s="309">
        <f t="shared" si="13"/>
        <v>0.5</v>
      </c>
      <c r="V169" s="310"/>
      <c r="W169" s="309">
        <f t="shared" si="14"/>
        <v>1</v>
      </c>
      <c r="X169" s="310"/>
    </row>
    <row r="170" spans="2:24" x14ac:dyDescent="0.3">
      <c r="B170" s="437"/>
      <c r="C170" s="321" t="s">
        <v>100</v>
      </c>
      <c r="D170" s="322"/>
      <c r="E170" s="322"/>
      <c r="F170" s="322"/>
      <c r="G170" s="322"/>
      <c r="H170" s="323"/>
      <c r="I170" s="52">
        <v>0</v>
      </c>
      <c r="J170" s="136"/>
      <c r="K170" s="136"/>
      <c r="L170" s="136"/>
      <c r="M170" s="136"/>
      <c r="N170" s="136"/>
      <c r="O170" s="136"/>
      <c r="P170" s="136"/>
      <c r="Q170" s="136"/>
      <c r="R170" s="136"/>
      <c r="S170" s="136"/>
      <c r="T170" s="136"/>
      <c r="U170" s="309">
        <f t="shared" si="13"/>
        <v>0</v>
      </c>
      <c r="V170" s="310"/>
      <c r="W170" s="309">
        <f t="shared" si="14"/>
        <v>0</v>
      </c>
      <c r="X170" s="310"/>
    </row>
    <row r="171" spans="2:24" x14ac:dyDescent="0.3">
      <c r="B171" s="437"/>
      <c r="C171" s="324" t="s">
        <v>101</v>
      </c>
      <c r="D171" s="325"/>
      <c r="E171" s="325"/>
      <c r="F171" s="325"/>
      <c r="G171" s="325"/>
      <c r="H171" s="326"/>
      <c r="I171" s="52">
        <v>0</v>
      </c>
      <c r="J171" s="140">
        <v>2</v>
      </c>
      <c r="K171" s="140"/>
      <c r="L171" s="140"/>
      <c r="M171" s="140"/>
      <c r="N171" s="140"/>
      <c r="O171" s="140"/>
      <c r="P171" s="140"/>
      <c r="Q171" s="140"/>
      <c r="R171" s="140"/>
      <c r="S171" s="140"/>
      <c r="T171" s="141"/>
      <c r="U171" s="314">
        <f t="shared" si="13"/>
        <v>1</v>
      </c>
      <c r="V171" s="315"/>
      <c r="W171" s="314">
        <f t="shared" si="14"/>
        <v>2</v>
      </c>
      <c r="X171" s="315"/>
    </row>
    <row r="172" spans="2:24" x14ac:dyDescent="0.3">
      <c r="B172" s="437"/>
      <c r="C172" s="300" t="s">
        <v>34</v>
      </c>
      <c r="D172" s="301"/>
      <c r="E172" s="301"/>
      <c r="F172" s="301"/>
      <c r="G172" s="301"/>
      <c r="H172" s="302"/>
      <c r="I172" s="136">
        <v>9</v>
      </c>
      <c r="J172" s="136">
        <v>4</v>
      </c>
      <c r="K172" s="136"/>
      <c r="L172" s="136"/>
      <c r="M172" s="136"/>
      <c r="N172" s="136"/>
      <c r="O172" s="136"/>
      <c r="P172" s="136"/>
      <c r="Q172" s="136"/>
      <c r="R172" s="136"/>
      <c r="S172" s="136"/>
      <c r="T172" s="136"/>
      <c r="U172" s="309">
        <f t="shared" si="13"/>
        <v>6.5</v>
      </c>
      <c r="V172" s="310"/>
      <c r="W172" s="309">
        <f t="shared" si="14"/>
        <v>13</v>
      </c>
      <c r="X172" s="310"/>
    </row>
    <row r="173" spans="2:24" x14ac:dyDescent="0.3">
      <c r="B173" s="437"/>
      <c r="C173" s="327" t="s">
        <v>26</v>
      </c>
      <c r="D173" s="328"/>
      <c r="E173" s="328"/>
      <c r="F173" s="328"/>
      <c r="G173" s="328"/>
      <c r="H173" s="329"/>
      <c r="I173" s="52">
        <v>0</v>
      </c>
      <c r="J173" s="155">
        <v>1</v>
      </c>
      <c r="K173" s="155"/>
      <c r="L173" s="155"/>
      <c r="M173" s="155"/>
      <c r="N173" s="155"/>
      <c r="O173" s="155"/>
      <c r="P173" s="155"/>
      <c r="Q173" s="155"/>
      <c r="R173" s="155"/>
      <c r="S173" s="155"/>
      <c r="T173" s="155"/>
      <c r="U173" s="316">
        <f t="shared" si="13"/>
        <v>0.5</v>
      </c>
      <c r="V173" s="317"/>
      <c r="W173" s="316">
        <f t="shared" si="14"/>
        <v>1</v>
      </c>
      <c r="X173" s="317"/>
    </row>
    <row r="174" spans="2:24" x14ac:dyDescent="0.3">
      <c r="B174" s="437"/>
      <c r="C174" s="330" t="s">
        <v>161</v>
      </c>
      <c r="D174" s="331"/>
      <c r="E174" s="331"/>
      <c r="F174" s="331"/>
      <c r="G174" s="331"/>
      <c r="H174" s="332"/>
      <c r="I174" s="146">
        <f t="shared" ref="I174:J174" si="15">SUM(I175:I175)</f>
        <v>3</v>
      </c>
      <c r="J174" s="146">
        <f t="shared" si="15"/>
        <v>4</v>
      </c>
      <c r="K174" s="146"/>
      <c r="L174" s="146"/>
      <c r="M174" s="146"/>
      <c r="N174" s="146"/>
      <c r="O174" s="146"/>
      <c r="P174" s="146"/>
      <c r="Q174" s="146"/>
      <c r="R174" s="146"/>
      <c r="S174" s="146"/>
      <c r="T174" s="146"/>
      <c r="U174" s="309">
        <f t="shared" si="13"/>
        <v>3.5</v>
      </c>
      <c r="V174" s="310"/>
      <c r="W174" s="309">
        <f t="shared" si="14"/>
        <v>7</v>
      </c>
      <c r="X174" s="310"/>
    </row>
    <row r="175" spans="2:24" x14ac:dyDescent="0.3">
      <c r="B175" s="437"/>
      <c r="C175" s="447" t="s">
        <v>30</v>
      </c>
      <c r="D175" s="448"/>
      <c r="E175" s="448"/>
      <c r="F175" s="448"/>
      <c r="G175" s="448"/>
      <c r="H175" s="449"/>
      <c r="I175" s="146">
        <v>3</v>
      </c>
      <c r="J175" s="146">
        <v>4</v>
      </c>
      <c r="K175" s="146"/>
      <c r="L175" s="146"/>
      <c r="M175" s="146"/>
      <c r="N175" s="146"/>
      <c r="O175" s="146"/>
      <c r="P175" s="146"/>
      <c r="Q175" s="146"/>
      <c r="R175" s="146"/>
      <c r="S175" s="146"/>
      <c r="T175" s="146"/>
      <c r="U175" s="445">
        <f t="shared" si="13"/>
        <v>3.5</v>
      </c>
      <c r="V175" s="446"/>
      <c r="W175" s="309">
        <f t="shared" si="14"/>
        <v>7</v>
      </c>
      <c r="X175" s="310"/>
    </row>
    <row r="176" spans="2:24" x14ac:dyDescent="0.3">
      <c r="B176" s="437"/>
      <c r="C176" s="340" t="s">
        <v>2</v>
      </c>
      <c r="D176" s="341"/>
      <c r="E176" s="341"/>
      <c r="F176" s="341"/>
      <c r="G176" s="341"/>
      <c r="H176" s="342"/>
      <c r="I176" s="159"/>
      <c r="J176" s="159"/>
      <c r="K176" s="159"/>
      <c r="L176" s="159"/>
      <c r="M176" s="159"/>
      <c r="N176" s="159"/>
      <c r="O176" s="159"/>
      <c r="P176" s="159"/>
      <c r="Q176" s="159"/>
      <c r="R176" s="159"/>
      <c r="S176" s="159"/>
      <c r="T176" s="159"/>
      <c r="U176" s="343"/>
      <c r="V176" s="344"/>
      <c r="W176" s="345"/>
      <c r="X176" s="346"/>
    </row>
    <row r="177" spans="2:24" x14ac:dyDescent="0.3">
      <c r="B177" s="437"/>
      <c r="C177" s="347" t="s">
        <v>102</v>
      </c>
      <c r="D177" s="348"/>
      <c r="E177" s="348"/>
      <c r="F177" s="348"/>
      <c r="G177" s="348"/>
      <c r="H177" s="349"/>
      <c r="I177" s="163">
        <f t="shared" ref="I177:J177" si="16">I102/I85</f>
        <v>2.6319444444444446</v>
      </c>
      <c r="J177" s="163">
        <f t="shared" si="16"/>
        <v>2.551948051948052</v>
      </c>
      <c r="K177" s="163"/>
      <c r="L177" s="163"/>
      <c r="M177" s="163"/>
      <c r="N177" s="163"/>
      <c r="O177" s="163"/>
      <c r="P177" s="163"/>
      <c r="Q177" s="163"/>
      <c r="R177" s="163"/>
      <c r="S177" s="163"/>
      <c r="T177" s="163"/>
      <c r="U177" s="350" t="s">
        <v>62</v>
      </c>
      <c r="V177" s="351"/>
      <c r="W177" s="350">
        <f t="shared" ref="W177:X177" si="17">W102/W85</f>
        <v>2.5906040268456376</v>
      </c>
      <c r="X177" s="351" t="e">
        <f t="shared" si="17"/>
        <v>#DIV/0!</v>
      </c>
    </row>
    <row r="178" spans="2:24" x14ac:dyDescent="0.3">
      <c r="B178" s="437"/>
      <c r="C178" s="273" t="s">
        <v>103</v>
      </c>
      <c r="D178" s="274"/>
      <c r="E178" s="274"/>
      <c r="F178" s="274"/>
      <c r="G178" s="274"/>
      <c r="H178" s="275"/>
      <c r="I178" s="167">
        <f t="shared" ref="I178:J178" si="18">(I104+I108+I142+I173+I174)/I85</f>
        <v>0.97222222222222221</v>
      </c>
      <c r="J178" s="167">
        <f t="shared" si="18"/>
        <v>0.74025974025974028</v>
      </c>
      <c r="K178" s="167"/>
      <c r="L178" s="167"/>
      <c r="M178" s="167"/>
      <c r="N178" s="167"/>
      <c r="O178" s="167"/>
      <c r="P178" s="167"/>
      <c r="Q178" s="167"/>
      <c r="R178" s="167"/>
      <c r="S178" s="167"/>
      <c r="T178" s="167"/>
      <c r="U178" s="352" t="s">
        <v>62</v>
      </c>
      <c r="V178" s="353"/>
      <c r="W178" s="352">
        <f t="shared" ref="W178:X178" si="19">(W104+W108+W142+W173+W174)/W85</f>
        <v>0.8523489932885906</v>
      </c>
      <c r="X178" s="353" t="e">
        <f t="shared" si="19"/>
        <v>#DIV/0!</v>
      </c>
    </row>
    <row r="179" spans="2:24" x14ac:dyDescent="0.3">
      <c r="B179" s="437"/>
      <c r="C179" s="291" t="s">
        <v>8</v>
      </c>
      <c r="D179" s="292"/>
      <c r="E179" s="292"/>
      <c r="F179" s="292"/>
      <c r="G179" s="292"/>
      <c r="H179" s="293"/>
      <c r="I179" s="169">
        <f>I181/I180</f>
        <v>0</v>
      </c>
      <c r="J179" s="169">
        <f>J181/J180</f>
        <v>0</v>
      </c>
      <c r="K179" s="169"/>
      <c r="L179" s="169"/>
      <c r="M179" s="169"/>
      <c r="N179" s="169"/>
      <c r="O179" s="169"/>
      <c r="P179" s="169"/>
      <c r="Q179" s="169"/>
      <c r="R179" s="169"/>
      <c r="S179" s="169"/>
      <c r="T179" s="169"/>
      <c r="U179" s="336" t="s">
        <v>62</v>
      </c>
      <c r="V179" s="337"/>
      <c r="W179" s="338">
        <f>W181/W180</f>
        <v>0</v>
      </c>
      <c r="X179" s="339"/>
    </row>
    <row r="180" spans="2:24" x14ac:dyDescent="0.3">
      <c r="B180" s="437"/>
      <c r="C180" s="358" t="s">
        <v>20</v>
      </c>
      <c r="D180" s="359"/>
      <c r="E180" s="359"/>
      <c r="F180" s="359"/>
      <c r="G180" s="359"/>
      <c r="H180" s="360"/>
      <c r="I180" s="90">
        <f t="shared" ref="I180:J180" si="20">I85</f>
        <v>144</v>
      </c>
      <c r="J180" s="90">
        <f t="shared" si="20"/>
        <v>154</v>
      </c>
      <c r="K180" s="90"/>
      <c r="L180" s="90"/>
      <c r="M180" s="90"/>
      <c r="N180" s="90"/>
      <c r="O180" s="90"/>
      <c r="P180" s="90"/>
      <c r="Q180" s="90"/>
      <c r="R180" s="90"/>
      <c r="S180" s="90"/>
      <c r="T180" s="90"/>
      <c r="U180" s="361" t="s">
        <v>62</v>
      </c>
      <c r="V180" s="362"/>
      <c r="W180" s="361">
        <f>SUM(I180:T180)</f>
        <v>298</v>
      </c>
      <c r="X180" s="362"/>
    </row>
    <row r="181" spans="2:24" ht="15" thickBot="1" x14ac:dyDescent="0.35">
      <c r="B181" s="437"/>
      <c r="C181" s="358" t="s">
        <v>104</v>
      </c>
      <c r="D181" s="359"/>
      <c r="E181" s="359"/>
      <c r="F181" s="359"/>
      <c r="G181" s="359"/>
      <c r="H181" s="360"/>
      <c r="I181" s="52"/>
      <c r="J181" s="52"/>
      <c r="K181" s="52"/>
      <c r="L181" s="52"/>
      <c r="M181" s="52"/>
      <c r="N181" s="52"/>
      <c r="O181" s="52"/>
      <c r="P181" s="52"/>
      <c r="Q181" s="52"/>
      <c r="R181" s="52"/>
      <c r="S181" s="52"/>
      <c r="T181" s="52"/>
      <c r="U181" s="366" t="s">
        <v>62</v>
      </c>
      <c r="V181" s="367"/>
      <c r="W181" s="311">
        <f>SUM(I181:T181)</f>
        <v>0</v>
      </c>
      <c r="X181" s="312"/>
    </row>
    <row r="182" spans="2:24" ht="15" thickBot="1" x14ac:dyDescent="0.35">
      <c r="B182" s="288" t="s">
        <v>9</v>
      </c>
      <c r="C182" s="297" t="s">
        <v>108</v>
      </c>
      <c r="D182" s="298"/>
      <c r="E182" s="298"/>
      <c r="F182" s="298"/>
      <c r="G182" s="298"/>
      <c r="H182" s="299"/>
      <c r="I182" s="176">
        <f>I185/I184</f>
        <v>0.45299145299145299</v>
      </c>
      <c r="J182" s="176">
        <f>J185/J184</f>
        <v>0.44927536231884058</v>
      </c>
      <c r="K182" s="176"/>
      <c r="L182" s="176"/>
      <c r="M182" s="176"/>
      <c r="N182" s="176"/>
      <c r="O182" s="176"/>
      <c r="P182" s="176"/>
      <c r="Q182" s="176"/>
      <c r="R182" s="176"/>
      <c r="S182" s="176"/>
      <c r="T182" s="176"/>
      <c r="U182" s="484">
        <f t="shared" ref="U182:V182" si="21">U185/U184</f>
        <v>0.45098039215686275</v>
      </c>
      <c r="V182" s="485" t="e">
        <f t="shared" si="21"/>
        <v>#DIV/0!</v>
      </c>
      <c r="W182" s="370" t="s">
        <v>62</v>
      </c>
      <c r="X182" s="371"/>
    </row>
    <row r="183" spans="2:24" x14ac:dyDescent="0.3">
      <c r="B183" s="289"/>
      <c r="C183" s="297" t="s">
        <v>43</v>
      </c>
      <c r="D183" s="298"/>
      <c r="E183" s="298"/>
      <c r="F183" s="298"/>
      <c r="G183" s="298"/>
      <c r="H183" s="299"/>
      <c r="I183" s="180">
        <f>I186/I184</f>
        <v>0.38461538461538464</v>
      </c>
      <c r="J183" s="180">
        <f>J186/J184</f>
        <v>0.27536231884057971</v>
      </c>
      <c r="K183" s="180"/>
      <c r="L183" s="180"/>
      <c r="M183" s="180"/>
      <c r="N183" s="180"/>
      <c r="O183" s="180"/>
      <c r="P183" s="180"/>
      <c r="Q183" s="180"/>
      <c r="R183" s="180"/>
      <c r="S183" s="180"/>
      <c r="T183" s="180"/>
      <c r="U183" s="484">
        <f t="shared" ref="U183:V183" si="22">U186/U184</f>
        <v>0.32549019607843138</v>
      </c>
      <c r="V183" s="485" t="e">
        <f t="shared" si="22"/>
        <v>#DIV/0!</v>
      </c>
      <c r="W183" s="370" t="s">
        <v>62</v>
      </c>
      <c r="X183" s="371"/>
    </row>
    <row r="184" spans="2:24" x14ac:dyDescent="0.3">
      <c r="B184" s="289"/>
      <c r="C184" s="270" t="s">
        <v>65</v>
      </c>
      <c r="D184" s="271"/>
      <c r="E184" s="271"/>
      <c r="F184" s="271"/>
      <c r="G184" s="271"/>
      <c r="H184" s="272"/>
      <c r="I184" s="52">
        <v>117</v>
      </c>
      <c r="J184" s="52">
        <v>138</v>
      </c>
      <c r="K184" s="52"/>
      <c r="L184" s="52"/>
      <c r="M184" s="52"/>
      <c r="N184" s="52"/>
      <c r="O184" s="52"/>
      <c r="P184" s="52"/>
      <c r="Q184" s="52"/>
      <c r="R184" s="52"/>
      <c r="S184" s="52"/>
      <c r="T184" s="52"/>
      <c r="U184" s="361">
        <f>AVERAGE(I184:T184)</f>
        <v>127.5</v>
      </c>
      <c r="V184" s="362"/>
      <c r="W184" s="481" t="s">
        <v>62</v>
      </c>
      <c r="X184" s="482"/>
    </row>
    <row r="185" spans="2:24" x14ac:dyDescent="0.3">
      <c r="B185" s="289"/>
      <c r="C185" s="300" t="s">
        <v>27</v>
      </c>
      <c r="D185" s="301"/>
      <c r="E185" s="301"/>
      <c r="F185" s="301"/>
      <c r="G185" s="301"/>
      <c r="H185" s="302"/>
      <c r="I185" s="52">
        <v>53</v>
      </c>
      <c r="J185" s="52">
        <v>62</v>
      </c>
      <c r="K185" s="52"/>
      <c r="L185" s="52"/>
      <c r="M185" s="52"/>
      <c r="N185" s="52"/>
      <c r="O185" s="52"/>
      <c r="P185" s="52"/>
      <c r="Q185" s="52"/>
      <c r="R185" s="52"/>
      <c r="S185" s="52"/>
      <c r="T185" s="52"/>
      <c r="U185" s="361">
        <f>AVERAGE(I185:T185)</f>
        <v>57.5</v>
      </c>
      <c r="V185" s="362"/>
      <c r="W185" s="361" t="s">
        <v>62</v>
      </c>
      <c r="X185" s="362"/>
    </row>
    <row r="186" spans="2:24" x14ac:dyDescent="0.3">
      <c r="B186" s="289"/>
      <c r="C186" s="273" t="s">
        <v>28</v>
      </c>
      <c r="D186" s="274"/>
      <c r="E186" s="274"/>
      <c r="F186" s="274"/>
      <c r="G186" s="274"/>
      <c r="H186" s="275"/>
      <c r="I186" s="184">
        <v>45</v>
      </c>
      <c r="J186" s="184">
        <v>38</v>
      </c>
      <c r="K186" s="184"/>
      <c r="L186" s="184"/>
      <c r="M186" s="184"/>
      <c r="N186" s="184"/>
      <c r="O186" s="184"/>
      <c r="P186" s="184"/>
      <c r="Q186" s="184"/>
      <c r="R186" s="184"/>
      <c r="S186" s="184"/>
      <c r="T186" s="184"/>
      <c r="U186" s="372">
        <f>AVERAGE(I186:T186)</f>
        <v>41.5</v>
      </c>
      <c r="V186" s="373"/>
      <c r="W186" s="372" t="s">
        <v>62</v>
      </c>
      <c r="X186" s="373"/>
    </row>
    <row r="187" spans="2:24" x14ac:dyDescent="0.3">
      <c r="B187" s="289"/>
      <c r="C187" s="276" t="s">
        <v>10</v>
      </c>
      <c r="D187" s="277"/>
      <c r="E187" s="277"/>
      <c r="F187" s="277"/>
      <c r="G187" s="277"/>
      <c r="H187" s="278"/>
      <c r="I187" s="188">
        <f>I190/I189</f>
        <v>9.4017094017094016E-2</v>
      </c>
      <c r="J187" s="188">
        <f>J190/J189</f>
        <v>7.9710144927536225E-2</v>
      </c>
      <c r="K187" s="188"/>
      <c r="L187" s="188"/>
      <c r="M187" s="188"/>
      <c r="N187" s="188"/>
      <c r="O187" s="188"/>
      <c r="P187" s="188"/>
      <c r="Q187" s="188"/>
      <c r="R187" s="188"/>
      <c r="S187" s="188"/>
      <c r="T187" s="188"/>
      <c r="U187" s="354">
        <f>U190/U189</f>
        <v>8.6274509803921567E-2</v>
      </c>
      <c r="V187" s="355"/>
      <c r="W187" s="356" t="s">
        <v>62</v>
      </c>
      <c r="X187" s="357"/>
    </row>
    <row r="188" spans="2:24" x14ac:dyDescent="0.3">
      <c r="B188" s="289"/>
      <c r="C188" s="291" t="s">
        <v>11</v>
      </c>
      <c r="D188" s="292"/>
      <c r="E188" s="292"/>
      <c r="F188" s="292"/>
      <c r="G188" s="292"/>
      <c r="H188" s="293"/>
      <c r="I188" s="192">
        <f>I191/I189</f>
        <v>2.564102564102564E-2</v>
      </c>
      <c r="J188" s="192">
        <f>J191/J189</f>
        <v>2.1739130434782608E-2</v>
      </c>
      <c r="K188" s="192"/>
      <c r="L188" s="192"/>
      <c r="M188" s="192"/>
      <c r="N188" s="192"/>
      <c r="O188" s="192"/>
      <c r="P188" s="192"/>
      <c r="Q188" s="192"/>
      <c r="R188" s="192"/>
      <c r="S188" s="192"/>
      <c r="T188" s="192"/>
      <c r="U188" s="378">
        <f>U191/U189</f>
        <v>2.3529411764705882E-2</v>
      </c>
      <c r="V188" s="379"/>
      <c r="W188" s="380" t="s">
        <v>62</v>
      </c>
      <c r="X188" s="381"/>
    </row>
    <row r="189" spans="2:24" x14ac:dyDescent="0.3">
      <c r="B189" s="289"/>
      <c r="C189" s="270" t="s">
        <v>65</v>
      </c>
      <c r="D189" s="271"/>
      <c r="E189" s="271"/>
      <c r="F189" s="271"/>
      <c r="G189" s="271"/>
      <c r="H189" s="272"/>
      <c r="I189" s="52">
        <v>117</v>
      </c>
      <c r="J189" s="52">
        <v>138</v>
      </c>
      <c r="K189" s="52"/>
      <c r="L189" s="52"/>
      <c r="M189" s="52"/>
      <c r="N189" s="52"/>
      <c r="O189" s="52"/>
      <c r="P189" s="52"/>
      <c r="Q189" s="52"/>
      <c r="R189" s="52"/>
      <c r="S189" s="52"/>
      <c r="T189" s="52"/>
      <c r="U189" s="311">
        <f>AVERAGE(I189:T189)</f>
        <v>127.5</v>
      </c>
      <c r="V189" s="312"/>
      <c r="W189" s="311" t="s">
        <v>62</v>
      </c>
      <c r="X189" s="312"/>
    </row>
    <row r="190" spans="2:24" x14ac:dyDescent="0.3">
      <c r="B190" s="289"/>
      <c r="C190" s="270" t="s">
        <v>21</v>
      </c>
      <c r="D190" s="271"/>
      <c r="E190" s="271"/>
      <c r="F190" s="271"/>
      <c r="G190" s="271"/>
      <c r="H190" s="272"/>
      <c r="I190" s="52">
        <v>11</v>
      </c>
      <c r="J190" s="52">
        <v>11</v>
      </c>
      <c r="K190" s="52"/>
      <c r="L190" s="52"/>
      <c r="M190" s="52"/>
      <c r="N190" s="52"/>
      <c r="O190" s="52"/>
      <c r="P190" s="52"/>
      <c r="Q190" s="52"/>
      <c r="R190" s="52"/>
      <c r="S190" s="52"/>
      <c r="T190" s="52"/>
      <c r="U190" s="311">
        <f>AVERAGE(I190:T190)</f>
        <v>11</v>
      </c>
      <c r="V190" s="312"/>
      <c r="W190" s="311" t="s">
        <v>62</v>
      </c>
      <c r="X190" s="312"/>
    </row>
    <row r="191" spans="2:24" ht="15" thickBot="1" x14ac:dyDescent="0.35">
      <c r="B191" s="290"/>
      <c r="C191" s="2" t="s">
        <v>22</v>
      </c>
      <c r="D191" s="3"/>
      <c r="E191" s="3"/>
      <c r="F191" s="3"/>
      <c r="G191" s="3"/>
      <c r="H191" s="193"/>
      <c r="I191" s="197">
        <v>3</v>
      </c>
      <c r="J191" s="197">
        <v>3</v>
      </c>
      <c r="K191" s="197"/>
      <c r="L191" s="197"/>
      <c r="M191" s="197"/>
      <c r="N191" s="197"/>
      <c r="O191" s="197"/>
      <c r="P191" s="197"/>
      <c r="Q191" s="197"/>
      <c r="R191" s="197"/>
      <c r="S191" s="197"/>
      <c r="T191" s="197"/>
      <c r="U191" s="366">
        <f>AVERAGE(I191:T191)</f>
        <v>3</v>
      </c>
      <c r="V191" s="367"/>
      <c r="W191" s="366" t="s">
        <v>62</v>
      </c>
      <c r="X191" s="367"/>
    </row>
    <row r="192" spans="2:24" x14ac:dyDescent="0.3">
      <c r="R192" s="44"/>
    </row>
    <row r="193" spans="2:24" x14ac:dyDescent="0.3">
      <c r="R193" s="44"/>
    </row>
    <row r="194" spans="2:24" ht="15" thickBot="1" x14ac:dyDescent="0.35"/>
    <row r="195" spans="2:24" ht="15" thickBot="1" x14ac:dyDescent="0.35">
      <c r="B195" s="279">
        <v>2025</v>
      </c>
      <c r="C195" s="280"/>
      <c r="D195" s="280"/>
      <c r="E195" s="280"/>
      <c r="F195" s="280"/>
      <c r="G195" s="280"/>
      <c r="H195" s="281"/>
      <c r="I195" s="5" t="s">
        <v>46</v>
      </c>
      <c r="J195" s="5" t="s">
        <v>168</v>
      </c>
      <c r="K195" s="5" t="s">
        <v>169</v>
      </c>
      <c r="L195" s="5" t="s">
        <v>51</v>
      </c>
      <c r="M195" s="5" t="s">
        <v>52</v>
      </c>
      <c r="N195" s="5" t="s">
        <v>53</v>
      </c>
      <c r="O195" s="5" t="s">
        <v>54</v>
      </c>
      <c r="P195" s="5" t="s">
        <v>55</v>
      </c>
      <c r="Q195" s="5" t="s">
        <v>56</v>
      </c>
      <c r="R195" s="5" t="s">
        <v>57</v>
      </c>
      <c r="S195" s="5" t="s">
        <v>58</v>
      </c>
      <c r="T195" s="5" t="s">
        <v>59</v>
      </c>
      <c r="U195" s="279" t="s">
        <v>60</v>
      </c>
      <c r="V195" s="281"/>
      <c r="W195" s="279" t="s">
        <v>61</v>
      </c>
      <c r="X195" s="281"/>
    </row>
    <row r="196" spans="2:24" ht="15" thickBot="1" x14ac:dyDescent="0.35">
      <c r="B196" s="421"/>
      <c r="C196" s="421"/>
      <c r="D196" s="421"/>
      <c r="E196" s="421"/>
      <c r="F196" s="421"/>
      <c r="G196" s="421"/>
      <c r="H196" s="421"/>
    </row>
    <row r="197" spans="2:24" x14ac:dyDescent="0.3">
      <c r="B197" s="282" t="s">
        <v>4</v>
      </c>
      <c r="C197" s="285" t="s">
        <v>12</v>
      </c>
      <c r="D197" s="286"/>
      <c r="E197" s="286"/>
      <c r="F197" s="286"/>
      <c r="G197" s="286"/>
      <c r="H197" s="287"/>
      <c r="I197" s="45"/>
      <c r="J197" s="46"/>
      <c r="K197" s="47"/>
      <c r="L197" s="47"/>
      <c r="M197" s="47"/>
      <c r="N197" s="47"/>
      <c r="O197" s="47"/>
      <c r="P197" s="47"/>
      <c r="Q197" s="47"/>
      <c r="R197" s="47"/>
      <c r="S197" s="48"/>
      <c r="T197" s="48"/>
      <c r="U197" s="422"/>
      <c r="V197" s="423"/>
      <c r="W197" s="424"/>
      <c r="X197" s="423"/>
    </row>
    <row r="198" spans="2:24" x14ac:dyDescent="0.3">
      <c r="B198" s="283"/>
      <c r="C198" s="270" t="s">
        <v>48</v>
      </c>
      <c r="D198" s="271"/>
      <c r="E198" s="271"/>
      <c r="F198" s="271"/>
      <c r="G198" s="271"/>
      <c r="H198" s="272"/>
      <c r="I198" s="49"/>
      <c r="J198" s="50"/>
      <c r="K198" s="51"/>
      <c r="L198" s="51"/>
      <c r="M198" s="51"/>
      <c r="N198" s="51"/>
      <c r="O198" s="51"/>
      <c r="P198" s="51"/>
      <c r="Q198" s="51"/>
      <c r="R198" s="51"/>
      <c r="S198" s="52">
        <v>12517</v>
      </c>
      <c r="T198" s="52">
        <v>8370</v>
      </c>
      <c r="U198" s="311">
        <f t="shared" ref="U198:U210" si="23">AVERAGE(I198:T198)</f>
        <v>10443.5</v>
      </c>
      <c r="V198" s="312"/>
      <c r="W198" s="410">
        <f t="shared" ref="W198:W210" si="24">SUM(I198:T198)</f>
        <v>20887</v>
      </c>
      <c r="X198" s="312"/>
    </row>
    <row r="199" spans="2:24" x14ac:dyDescent="0.3">
      <c r="B199" s="283"/>
      <c r="C199" s="270" t="s">
        <v>64</v>
      </c>
      <c r="D199" s="271"/>
      <c r="E199" s="271"/>
      <c r="F199" s="271"/>
      <c r="G199" s="271"/>
      <c r="H199" s="272"/>
      <c r="I199" s="49"/>
      <c r="J199" s="50"/>
      <c r="K199" s="51"/>
      <c r="L199" s="51"/>
      <c r="M199" s="51"/>
      <c r="N199" s="51"/>
      <c r="O199" s="51"/>
      <c r="P199" s="51"/>
      <c r="Q199" s="51"/>
      <c r="R199" s="51"/>
      <c r="S199" s="52">
        <v>174</v>
      </c>
      <c r="T199" s="52">
        <v>168</v>
      </c>
      <c r="U199" s="311">
        <f t="shared" si="23"/>
        <v>171</v>
      </c>
      <c r="V199" s="312"/>
      <c r="W199" s="410">
        <f t="shared" si="24"/>
        <v>342</v>
      </c>
      <c r="X199" s="312"/>
    </row>
    <row r="200" spans="2:24" x14ac:dyDescent="0.3">
      <c r="B200" s="283"/>
      <c r="C200" s="425" t="s">
        <v>0</v>
      </c>
      <c r="D200" s="426"/>
      <c r="E200" s="426"/>
      <c r="F200" s="426"/>
      <c r="G200" s="426"/>
      <c r="H200" s="427"/>
      <c r="I200" s="53"/>
      <c r="J200" s="54"/>
      <c r="K200" s="55"/>
      <c r="L200" s="55"/>
      <c r="M200" s="55"/>
      <c r="N200" s="55"/>
      <c r="O200" s="55"/>
      <c r="P200" s="55"/>
      <c r="Q200" s="55"/>
      <c r="R200" s="55"/>
      <c r="S200" s="56"/>
      <c r="T200" s="56"/>
      <c r="U200" s="428"/>
      <c r="V200" s="420"/>
      <c r="W200" s="419"/>
      <c r="X200" s="420"/>
    </row>
    <row r="201" spans="2:24" x14ac:dyDescent="0.3">
      <c r="B201" s="283"/>
      <c r="C201" s="516" t="s">
        <v>23</v>
      </c>
      <c r="D201" s="517"/>
      <c r="E201" s="517"/>
      <c r="F201" s="517"/>
      <c r="G201" s="517"/>
      <c r="H201" s="518"/>
      <c r="I201" s="57"/>
      <c r="J201" s="58"/>
      <c r="K201" s="59"/>
      <c r="L201" s="59"/>
      <c r="M201" s="59"/>
      <c r="N201" s="59"/>
      <c r="O201" s="59"/>
      <c r="P201" s="59"/>
      <c r="Q201" s="59"/>
      <c r="R201" s="59"/>
      <c r="S201" s="60">
        <v>9802</v>
      </c>
      <c r="T201" s="60">
        <v>6284</v>
      </c>
      <c r="U201" s="509">
        <f t="shared" si="23"/>
        <v>8043</v>
      </c>
      <c r="V201" s="510"/>
      <c r="W201" s="558">
        <f t="shared" si="24"/>
        <v>16086</v>
      </c>
      <c r="X201" s="512"/>
    </row>
    <row r="202" spans="2:24" x14ac:dyDescent="0.3">
      <c r="B202" s="283"/>
      <c r="C202" s="516" t="s">
        <v>166</v>
      </c>
      <c r="D202" s="517"/>
      <c r="E202" s="517"/>
      <c r="F202" s="517"/>
      <c r="G202" s="517"/>
      <c r="H202" s="518"/>
      <c r="I202" s="61"/>
      <c r="J202" s="62"/>
      <c r="K202" s="63"/>
      <c r="L202" s="63"/>
      <c r="M202" s="63"/>
      <c r="N202" s="63"/>
      <c r="O202" s="63"/>
      <c r="P202" s="63"/>
      <c r="Q202" s="63"/>
      <c r="R202" s="63"/>
      <c r="S202" s="64">
        <v>136</v>
      </c>
      <c r="T202" s="64">
        <v>149</v>
      </c>
      <c r="U202" s="509">
        <f t="shared" si="23"/>
        <v>142.5</v>
      </c>
      <c r="V202" s="510"/>
      <c r="W202" s="558">
        <f t="shared" si="24"/>
        <v>285</v>
      </c>
      <c r="X202" s="512"/>
    </row>
    <row r="203" spans="2:24" x14ac:dyDescent="0.3">
      <c r="B203" s="283"/>
      <c r="C203" s="506" t="s">
        <v>13</v>
      </c>
      <c r="D203" s="507"/>
      <c r="E203" s="507"/>
      <c r="F203" s="507"/>
      <c r="G203" s="507"/>
      <c r="H203" s="508"/>
      <c r="I203" s="65"/>
      <c r="J203" s="66"/>
      <c r="K203" s="67"/>
      <c r="L203" s="67"/>
      <c r="M203" s="67"/>
      <c r="N203" s="67"/>
      <c r="O203" s="67"/>
      <c r="P203" s="67"/>
      <c r="Q203" s="67"/>
      <c r="R203" s="67"/>
      <c r="S203" s="68">
        <f t="shared" ref="S203" si="25">S202-S204</f>
        <v>57</v>
      </c>
      <c r="T203" s="68">
        <f t="shared" ref="T203" si="26">T202-T204</f>
        <v>110</v>
      </c>
      <c r="U203" s="509">
        <f t="shared" si="23"/>
        <v>83.5</v>
      </c>
      <c r="V203" s="510"/>
      <c r="W203" s="559">
        <f>W202-W204</f>
        <v>167</v>
      </c>
      <c r="X203" s="510"/>
    </row>
    <row r="204" spans="2:24" x14ac:dyDescent="0.3">
      <c r="B204" s="283"/>
      <c r="C204" s="506" t="s">
        <v>14</v>
      </c>
      <c r="D204" s="507"/>
      <c r="E204" s="507"/>
      <c r="F204" s="507"/>
      <c r="G204" s="507"/>
      <c r="H204" s="508"/>
      <c r="I204" s="65"/>
      <c r="J204" s="66"/>
      <c r="K204" s="69"/>
      <c r="L204" s="69"/>
      <c r="M204" s="69"/>
      <c r="N204" s="69"/>
      <c r="O204" s="69"/>
      <c r="P204" s="69"/>
      <c r="Q204" s="69"/>
      <c r="R204" s="69"/>
      <c r="S204" s="70">
        <v>79</v>
      </c>
      <c r="T204" s="70">
        <v>39</v>
      </c>
      <c r="U204" s="509">
        <f t="shared" si="23"/>
        <v>59</v>
      </c>
      <c r="V204" s="510"/>
      <c r="W204" s="558">
        <f>SUM(I204:T204)</f>
        <v>118</v>
      </c>
      <c r="X204" s="512"/>
    </row>
    <row r="205" spans="2:24" x14ac:dyDescent="0.3">
      <c r="B205" s="283"/>
      <c r="C205" s="513" t="s">
        <v>5</v>
      </c>
      <c r="D205" s="514"/>
      <c r="E205" s="514"/>
      <c r="F205" s="514"/>
      <c r="G205" s="514"/>
      <c r="H205" s="515"/>
      <c r="I205" s="71"/>
      <c r="J205" s="72"/>
      <c r="K205" s="73"/>
      <c r="L205" s="73"/>
      <c r="M205" s="73"/>
      <c r="N205" s="73"/>
      <c r="O205" s="73"/>
      <c r="P205" s="73"/>
      <c r="Q205" s="73"/>
      <c r="R205" s="73"/>
      <c r="S205" s="74">
        <v>37</v>
      </c>
      <c r="T205" s="74">
        <v>18</v>
      </c>
      <c r="U205" s="509">
        <f t="shared" si="23"/>
        <v>27.5</v>
      </c>
      <c r="V205" s="510"/>
      <c r="W205" s="558">
        <f>SUM(I205:T205)</f>
        <v>55</v>
      </c>
      <c r="X205" s="512"/>
    </row>
    <row r="206" spans="2:24" x14ac:dyDescent="0.3">
      <c r="B206" s="283"/>
      <c r="C206" s="560" t="s">
        <v>49</v>
      </c>
      <c r="D206" s="561"/>
      <c r="E206" s="561"/>
      <c r="F206" s="561"/>
      <c r="G206" s="561"/>
      <c r="H206" s="562"/>
      <c r="I206" s="75"/>
      <c r="J206" s="76"/>
      <c r="K206" s="77"/>
      <c r="L206" s="77"/>
      <c r="M206" s="77"/>
      <c r="N206" s="77"/>
      <c r="O206" s="77"/>
      <c r="P206" s="77"/>
      <c r="Q206" s="77"/>
      <c r="R206" s="77"/>
      <c r="S206" s="78">
        <f t="shared" ref="S206" si="27">S202-S203-S205</f>
        <v>42</v>
      </c>
      <c r="T206" s="78">
        <f t="shared" ref="T206" si="28">T202-T203-T205</f>
        <v>21</v>
      </c>
      <c r="U206" s="563">
        <f t="shared" si="23"/>
        <v>31.5</v>
      </c>
      <c r="V206" s="564"/>
      <c r="W206" s="565">
        <f>SUM(I206:T206)</f>
        <v>63</v>
      </c>
      <c r="X206" s="566"/>
    </row>
    <row r="207" spans="2:24" x14ac:dyDescent="0.3">
      <c r="B207" s="283"/>
      <c r="C207" s="411" t="s">
        <v>107</v>
      </c>
      <c r="D207" s="412"/>
      <c r="E207" s="412"/>
      <c r="F207" s="412"/>
      <c r="G207" s="412"/>
      <c r="H207" s="413"/>
      <c r="I207" s="79"/>
      <c r="J207" s="80"/>
      <c r="K207" s="81"/>
      <c r="L207" s="81"/>
      <c r="M207" s="81"/>
      <c r="N207" s="81"/>
      <c r="O207" s="81"/>
      <c r="P207" s="81"/>
      <c r="Q207" s="81"/>
      <c r="R207" s="81"/>
      <c r="S207" s="82">
        <v>117</v>
      </c>
      <c r="T207" s="82">
        <v>115</v>
      </c>
      <c r="U207" s="414">
        <f t="shared" si="23"/>
        <v>116</v>
      </c>
      <c r="V207" s="415"/>
      <c r="W207" s="416">
        <f>SUM(I207:T207)</f>
        <v>232</v>
      </c>
      <c r="X207" s="415"/>
    </row>
    <row r="208" spans="2:24" x14ac:dyDescent="0.3">
      <c r="B208" s="283"/>
      <c r="C208" s="395" t="s">
        <v>1</v>
      </c>
      <c r="D208" s="396"/>
      <c r="E208" s="396"/>
      <c r="F208" s="396"/>
      <c r="G208" s="396"/>
      <c r="H208" s="397"/>
      <c r="I208" s="83"/>
      <c r="J208" s="84"/>
      <c r="K208" s="85"/>
      <c r="L208" s="85"/>
      <c r="M208" s="85"/>
      <c r="N208" s="85"/>
      <c r="O208" s="85"/>
      <c r="P208" s="85"/>
      <c r="Q208" s="85"/>
      <c r="R208" s="85"/>
      <c r="S208" s="86"/>
      <c r="T208" s="86"/>
      <c r="U208" s="417"/>
      <c r="V208" s="418"/>
      <c r="W208" s="419"/>
      <c r="X208" s="420"/>
    </row>
    <row r="209" spans="2:24" x14ac:dyDescent="0.3">
      <c r="B209" s="283"/>
      <c r="C209" s="347" t="s">
        <v>23</v>
      </c>
      <c r="D209" s="348"/>
      <c r="E209" s="348"/>
      <c r="F209" s="348"/>
      <c r="G209" s="348"/>
      <c r="H209" s="349"/>
      <c r="I209" s="87"/>
      <c r="J209" s="88"/>
      <c r="K209" s="89"/>
      <c r="L209" s="89"/>
      <c r="M209" s="89"/>
      <c r="N209" s="89"/>
      <c r="O209" s="89"/>
      <c r="P209" s="89"/>
      <c r="Q209" s="89"/>
      <c r="R209" s="89"/>
      <c r="S209" s="90">
        <v>3430</v>
      </c>
      <c r="T209" s="90">
        <v>2624</v>
      </c>
      <c r="U209" s="361">
        <f t="shared" si="23"/>
        <v>3027</v>
      </c>
      <c r="V209" s="362"/>
      <c r="W209" s="409">
        <f t="shared" si="24"/>
        <v>6054</v>
      </c>
      <c r="X209" s="362"/>
    </row>
    <row r="210" spans="2:24" x14ac:dyDescent="0.3">
      <c r="B210" s="283"/>
      <c r="C210" s="270" t="s">
        <v>65</v>
      </c>
      <c r="D210" s="271"/>
      <c r="E210" s="271"/>
      <c r="F210" s="271"/>
      <c r="G210" s="271"/>
      <c r="H210" s="272"/>
      <c r="I210" s="49"/>
      <c r="J210" s="50"/>
      <c r="K210" s="51"/>
      <c r="L210" s="51"/>
      <c r="M210" s="51"/>
      <c r="N210" s="51"/>
      <c r="O210" s="51"/>
      <c r="P210" s="51"/>
      <c r="Q210" s="51"/>
      <c r="R210" s="51"/>
      <c r="S210" s="52">
        <v>76</v>
      </c>
      <c r="T210" s="52">
        <v>59</v>
      </c>
      <c r="U210" s="311">
        <f t="shared" si="23"/>
        <v>67.5</v>
      </c>
      <c r="V210" s="312"/>
      <c r="W210" s="410">
        <f t="shared" si="24"/>
        <v>135</v>
      </c>
      <c r="X210" s="312"/>
    </row>
    <row r="211" spans="2:24" x14ac:dyDescent="0.3">
      <c r="B211" s="283"/>
      <c r="C211" s="306" t="s">
        <v>6</v>
      </c>
      <c r="D211" s="307"/>
      <c r="E211" s="307"/>
      <c r="F211" s="307"/>
      <c r="G211" s="307"/>
      <c r="H211" s="308"/>
      <c r="I211" s="91"/>
      <c r="J211" s="92"/>
      <c r="K211" s="93"/>
      <c r="L211" s="93"/>
      <c r="M211" s="93"/>
      <c r="N211" s="93"/>
      <c r="O211" s="93"/>
      <c r="P211" s="93"/>
      <c r="Q211" s="93"/>
      <c r="R211" s="93"/>
      <c r="S211" s="94"/>
      <c r="T211" s="94"/>
      <c r="U211" s="404"/>
      <c r="V211" s="405"/>
      <c r="W211" s="406"/>
      <c r="X211" s="407"/>
    </row>
    <row r="212" spans="2:24" x14ac:dyDescent="0.3">
      <c r="B212" s="283"/>
      <c r="C212" s="347" t="s">
        <v>23</v>
      </c>
      <c r="D212" s="348"/>
      <c r="E212" s="348"/>
      <c r="F212" s="348"/>
      <c r="G212" s="348"/>
      <c r="H212" s="349"/>
      <c r="I212" s="95"/>
      <c r="J212" s="96"/>
      <c r="K212" s="97"/>
      <c r="L212" s="97"/>
      <c r="M212" s="97"/>
      <c r="N212" s="97"/>
      <c r="O212" s="97"/>
      <c r="P212" s="97"/>
      <c r="Q212" s="97"/>
      <c r="R212" s="97"/>
      <c r="S212" s="98">
        <f t="shared" ref="S212:T212" si="29">S198/S201</f>
        <v>1.2769842889206284</v>
      </c>
      <c r="T212" s="98">
        <f t="shared" si="29"/>
        <v>1.3319541693189052</v>
      </c>
      <c r="U212" s="361" t="s">
        <v>62</v>
      </c>
      <c r="V212" s="362"/>
      <c r="W212" s="408">
        <f>SUM(I212:T212)</f>
        <v>2.6089384582395336</v>
      </c>
      <c r="X212" s="351"/>
    </row>
    <row r="213" spans="2:24" x14ac:dyDescent="0.3">
      <c r="B213" s="283"/>
      <c r="C213" s="270" t="s">
        <v>167</v>
      </c>
      <c r="D213" s="271"/>
      <c r="E213" s="271"/>
      <c r="F213" s="271"/>
      <c r="G213" s="271"/>
      <c r="H213" s="272"/>
      <c r="I213" s="95"/>
      <c r="J213" s="96"/>
      <c r="K213" s="99"/>
      <c r="L213" s="99"/>
      <c r="M213" s="99"/>
      <c r="N213" s="99"/>
      <c r="O213" s="99"/>
      <c r="P213" s="99"/>
      <c r="Q213" s="99"/>
      <c r="R213" s="99"/>
      <c r="S213" s="100">
        <f t="shared" ref="S213:T213" si="30">S199/S202</f>
        <v>1.2794117647058822</v>
      </c>
      <c r="T213" s="100">
        <f t="shared" si="30"/>
        <v>1.1275167785234899</v>
      </c>
      <c r="U213" s="372" t="s">
        <v>62</v>
      </c>
      <c r="V213" s="373"/>
      <c r="W213" s="408">
        <f>SUM(I213:T213)</f>
        <v>2.4069285432293723</v>
      </c>
      <c r="X213" s="351"/>
    </row>
    <row r="214" spans="2:24" s="231" customFormat="1" x14ac:dyDescent="0.3">
      <c r="B214" s="283"/>
      <c r="C214" s="430" t="s">
        <v>106</v>
      </c>
      <c r="D214" s="431"/>
      <c r="E214" s="431"/>
      <c r="F214" s="431"/>
      <c r="G214" s="431"/>
      <c r="H214" s="432"/>
      <c r="I214" s="101"/>
      <c r="J214" s="102"/>
      <c r="K214" s="229"/>
      <c r="L214" s="229"/>
      <c r="M214" s="229"/>
      <c r="N214" s="229"/>
      <c r="O214" s="229"/>
      <c r="P214" s="229"/>
      <c r="Q214" s="229"/>
      <c r="R214" s="229"/>
      <c r="S214" s="230"/>
      <c r="T214" s="230"/>
      <c r="U214" s="433" t="s">
        <v>62</v>
      </c>
      <c r="V214" s="403"/>
      <c r="W214" s="402">
        <f t="shared" ref="W214:X214" si="31">W207/W202</f>
        <v>0.81403508771929822</v>
      </c>
      <c r="X214" s="403" t="e">
        <f t="shared" si="31"/>
        <v>#DIV/0!</v>
      </c>
    </row>
    <row r="215" spans="2:24" x14ac:dyDescent="0.3">
      <c r="B215" s="283"/>
      <c r="C215" s="291" t="s">
        <v>3</v>
      </c>
      <c r="D215" s="292"/>
      <c r="E215" s="292"/>
      <c r="F215" s="292"/>
      <c r="G215" s="292"/>
      <c r="H215" s="293"/>
      <c r="I215" s="105"/>
      <c r="J215" s="106"/>
      <c r="K215" s="107"/>
      <c r="L215" s="107"/>
      <c r="M215" s="107"/>
      <c r="N215" s="107"/>
      <c r="O215" s="107"/>
      <c r="P215" s="107"/>
      <c r="Q215" s="107"/>
      <c r="R215" s="107"/>
      <c r="S215" s="108"/>
      <c r="T215" s="108"/>
      <c r="U215" s="380"/>
      <c r="V215" s="381"/>
      <c r="W215" s="394"/>
      <c r="X215" s="339"/>
    </row>
    <row r="216" spans="2:24" x14ac:dyDescent="0.3">
      <c r="B216" s="283"/>
      <c r="C216" s="347" t="s">
        <v>23</v>
      </c>
      <c r="D216" s="348"/>
      <c r="E216" s="348"/>
      <c r="F216" s="348"/>
      <c r="G216" s="348"/>
      <c r="H216" s="349"/>
      <c r="I216" s="109"/>
      <c r="J216" s="110"/>
      <c r="K216" s="111"/>
      <c r="L216" s="111"/>
      <c r="M216" s="111"/>
      <c r="N216" s="111"/>
      <c r="O216" s="111"/>
      <c r="P216" s="111"/>
      <c r="Q216" s="111"/>
      <c r="R216" s="111"/>
      <c r="S216" s="112">
        <f t="shared" ref="S216:T216" si="32">S209/S201</f>
        <v>0.34992858600285653</v>
      </c>
      <c r="T216" s="112">
        <f t="shared" si="32"/>
        <v>0.41756842775302355</v>
      </c>
      <c r="U216" s="361" t="s">
        <v>62</v>
      </c>
      <c r="V216" s="362"/>
      <c r="W216" s="392">
        <f>W209/W201</f>
        <v>0.3763521074226035</v>
      </c>
      <c r="X216" s="393"/>
    </row>
    <row r="217" spans="2:24" ht="15" thickBot="1" x14ac:dyDescent="0.35">
      <c r="B217" s="284"/>
      <c r="C217" s="294" t="s">
        <v>65</v>
      </c>
      <c r="D217" s="295"/>
      <c r="E217" s="295"/>
      <c r="F217" s="295"/>
      <c r="G217" s="295"/>
      <c r="H217" s="296"/>
      <c r="I217" s="113"/>
      <c r="J217" s="114"/>
      <c r="K217" s="115"/>
      <c r="L217" s="115"/>
      <c r="M217" s="115"/>
      <c r="N217" s="115"/>
      <c r="O217" s="115"/>
      <c r="P217" s="115"/>
      <c r="Q217" s="115"/>
      <c r="R217" s="115"/>
      <c r="S217" s="116">
        <f t="shared" ref="S217:T217" si="33">S210/S202</f>
        <v>0.55882352941176472</v>
      </c>
      <c r="T217" s="116">
        <f t="shared" si="33"/>
        <v>0.39597315436241609</v>
      </c>
      <c r="U217" s="366" t="s">
        <v>62</v>
      </c>
      <c r="V217" s="367"/>
      <c r="W217" s="392">
        <f>W210/W202</f>
        <v>0.47368421052631576</v>
      </c>
      <c r="X217" s="393"/>
    </row>
    <row r="218" spans="2:24" x14ac:dyDescent="0.3">
      <c r="B218" s="436" t="s">
        <v>7</v>
      </c>
      <c r="C218" s="303" t="s">
        <v>15</v>
      </c>
      <c r="D218" s="304"/>
      <c r="E218" s="304"/>
      <c r="F218" s="304"/>
      <c r="G218" s="304"/>
      <c r="H218" s="305"/>
      <c r="I218" s="117"/>
      <c r="J218" s="118"/>
      <c r="K218" s="119"/>
      <c r="L218" s="119"/>
      <c r="M218" s="119"/>
      <c r="N218" s="119"/>
      <c r="O218" s="119"/>
      <c r="P218" s="119"/>
      <c r="Q218" s="119"/>
      <c r="R218" s="119"/>
      <c r="S218" s="120">
        <v>333</v>
      </c>
      <c r="T218" s="120">
        <v>175</v>
      </c>
      <c r="U218" s="400">
        <f t="shared" ref="U218:U281" si="34">AVERAGE(I218:T218)</f>
        <v>254</v>
      </c>
      <c r="V218" s="401"/>
      <c r="W218" s="400" t="s">
        <v>62</v>
      </c>
      <c r="X218" s="401"/>
    </row>
    <row r="219" spans="2:24" x14ac:dyDescent="0.3">
      <c r="B219" s="437"/>
      <c r="C219" s="395" t="s">
        <v>66</v>
      </c>
      <c r="D219" s="396"/>
      <c r="E219" s="396"/>
      <c r="F219" s="396"/>
      <c r="G219" s="396"/>
      <c r="H219" s="397"/>
      <c r="I219" s="121"/>
      <c r="J219" s="122"/>
      <c r="K219" s="123"/>
      <c r="L219" s="123"/>
      <c r="M219" s="123"/>
      <c r="N219" s="123"/>
      <c r="O219" s="123"/>
      <c r="P219" s="123"/>
      <c r="Q219" s="123"/>
      <c r="R219" s="123"/>
      <c r="S219" s="124">
        <v>374</v>
      </c>
      <c r="T219" s="124">
        <v>432</v>
      </c>
      <c r="U219" s="398">
        <f t="shared" si="34"/>
        <v>403</v>
      </c>
      <c r="V219" s="399"/>
      <c r="W219" s="398">
        <f t="shared" ref="W219:W282" si="35">SUM(I219:T219)</f>
        <v>806</v>
      </c>
      <c r="X219" s="399"/>
    </row>
    <row r="220" spans="2:24" x14ac:dyDescent="0.3">
      <c r="B220" s="437"/>
      <c r="C220" s="387" t="s">
        <v>17</v>
      </c>
      <c r="D220" s="388"/>
      <c r="E220" s="388"/>
      <c r="F220" s="388"/>
      <c r="G220" s="388"/>
      <c r="H220" s="389"/>
      <c r="I220" s="125"/>
      <c r="J220" s="126"/>
      <c r="K220" s="127"/>
      <c r="L220" s="127"/>
      <c r="M220" s="127"/>
      <c r="N220" s="127"/>
      <c r="O220" s="127"/>
      <c r="P220" s="127"/>
      <c r="Q220" s="127"/>
      <c r="R220" s="127"/>
      <c r="S220" s="128">
        <v>17</v>
      </c>
      <c r="T220" s="128">
        <v>29</v>
      </c>
      <c r="U220" s="390">
        <f t="shared" si="34"/>
        <v>23</v>
      </c>
      <c r="V220" s="391"/>
      <c r="W220" s="382">
        <f t="shared" si="35"/>
        <v>46</v>
      </c>
      <c r="X220" s="383"/>
    </row>
    <row r="221" spans="2:24" x14ac:dyDescent="0.3">
      <c r="B221" s="437"/>
      <c r="C221" s="438" t="s">
        <v>18</v>
      </c>
      <c r="D221" s="439"/>
      <c r="E221" s="439"/>
      <c r="F221" s="439"/>
      <c r="G221" s="439"/>
      <c r="H221" s="440"/>
      <c r="I221" s="129"/>
      <c r="J221" s="130"/>
      <c r="K221" s="131"/>
      <c r="L221" s="131"/>
      <c r="M221" s="131"/>
      <c r="N221" s="131"/>
      <c r="O221" s="131"/>
      <c r="P221" s="131"/>
      <c r="Q221" s="131"/>
      <c r="R221" s="131"/>
      <c r="S221" s="132">
        <f t="shared" ref="S221:T221" si="36">SUM(S222:S223)</f>
        <v>65</v>
      </c>
      <c r="T221" s="132">
        <f t="shared" si="36"/>
        <v>129</v>
      </c>
      <c r="U221" s="434">
        <f t="shared" si="34"/>
        <v>97</v>
      </c>
      <c r="V221" s="435"/>
      <c r="W221" s="309">
        <f t="shared" si="35"/>
        <v>194</v>
      </c>
      <c r="X221" s="310"/>
    </row>
    <row r="222" spans="2:24" x14ac:dyDescent="0.3">
      <c r="B222" s="437"/>
      <c r="C222" s="300" t="s">
        <v>24</v>
      </c>
      <c r="D222" s="301"/>
      <c r="E222" s="301"/>
      <c r="F222" s="301"/>
      <c r="G222" s="301"/>
      <c r="H222" s="302"/>
      <c r="I222" s="133"/>
      <c r="J222" s="134"/>
      <c r="K222" s="135"/>
      <c r="L222" s="135"/>
      <c r="M222" s="135"/>
      <c r="N222" s="135"/>
      <c r="O222" s="135"/>
      <c r="P222" s="135"/>
      <c r="Q222" s="135"/>
      <c r="R222" s="135"/>
      <c r="S222" s="136">
        <v>24</v>
      </c>
      <c r="T222" s="136">
        <v>3</v>
      </c>
      <c r="U222" s="309">
        <f t="shared" si="34"/>
        <v>13.5</v>
      </c>
      <c r="V222" s="310"/>
      <c r="W222" s="309">
        <f t="shared" si="35"/>
        <v>27</v>
      </c>
      <c r="X222" s="310"/>
    </row>
    <row r="223" spans="2:24" x14ac:dyDescent="0.3">
      <c r="B223" s="437"/>
      <c r="C223" s="363" t="s">
        <v>25</v>
      </c>
      <c r="D223" s="364"/>
      <c r="E223" s="364"/>
      <c r="F223" s="364"/>
      <c r="G223" s="364"/>
      <c r="H223" s="365"/>
      <c r="I223" s="137"/>
      <c r="J223" s="138"/>
      <c r="K223" s="139"/>
      <c r="L223" s="139"/>
      <c r="M223" s="139"/>
      <c r="N223" s="139"/>
      <c r="O223" s="139"/>
      <c r="P223" s="139"/>
      <c r="Q223" s="139"/>
      <c r="R223" s="139"/>
      <c r="S223" s="140">
        <v>41</v>
      </c>
      <c r="T223" s="140">
        <v>126</v>
      </c>
      <c r="U223" s="314">
        <f t="shared" si="34"/>
        <v>83.5</v>
      </c>
      <c r="V223" s="315"/>
      <c r="W223" s="314">
        <f t="shared" si="35"/>
        <v>167</v>
      </c>
      <c r="X223" s="315"/>
    </row>
    <row r="224" spans="2:24" x14ac:dyDescent="0.3">
      <c r="B224" s="437"/>
      <c r="C224" s="384" t="s">
        <v>19</v>
      </c>
      <c r="D224" s="385"/>
      <c r="E224" s="385"/>
      <c r="F224" s="385"/>
      <c r="G224" s="385"/>
      <c r="H224" s="386"/>
      <c r="I224" s="49"/>
      <c r="J224" s="142"/>
      <c r="K224" s="51"/>
      <c r="L224" s="51"/>
      <c r="M224" s="51"/>
      <c r="N224" s="51"/>
      <c r="O224" s="51"/>
      <c r="P224" s="51"/>
      <c r="Q224" s="51"/>
      <c r="R224" s="51"/>
      <c r="S224" s="52">
        <f t="shared" ref="S224:T224" si="37">SUM(S225+S259)</f>
        <v>78</v>
      </c>
      <c r="T224" s="52">
        <f t="shared" si="37"/>
        <v>76</v>
      </c>
      <c r="U224" s="309">
        <f t="shared" si="34"/>
        <v>77</v>
      </c>
      <c r="V224" s="310"/>
      <c r="W224" s="309">
        <f t="shared" si="35"/>
        <v>154</v>
      </c>
      <c r="X224" s="310"/>
    </row>
    <row r="225" spans="2:24" x14ac:dyDescent="0.3">
      <c r="B225" s="437"/>
      <c r="C225" s="300" t="s">
        <v>24</v>
      </c>
      <c r="D225" s="301"/>
      <c r="E225" s="301"/>
      <c r="F225" s="301"/>
      <c r="G225" s="301"/>
      <c r="H225" s="302"/>
      <c r="I225" s="49"/>
      <c r="J225" s="142"/>
      <c r="K225" s="51"/>
      <c r="L225" s="51"/>
      <c r="M225" s="51"/>
      <c r="N225" s="51"/>
      <c r="O225" s="51"/>
      <c r="P225" s="51"/>
      <c r="Q225" s="51"/>
      <c r="R225" s="51"/>
      <c r="S225" s="52">
        <f t="shared" ref="S225:T225" si="38">S226+S247+S258</f>
        <v>75</v>
      </c>
      <c r="T225" s="52">
        <f t="shared" si="38"/>
        <v>58</v>
      </c>
      <c r="U225" s="309">
        <f t="shared" si="34"/>
        <v>66.5</v>
      </c>
      <c r="V225" s="310"/>
      <c r="W225" s="309">
        <f t="shared" si="35"/>
        <v>133</v>
      </c>
      <c r="X225" s="310"/>
    </row>
    <row r="226" spans="2:24" x14ac:dyDescent="0.3">
      <c r="B226" s="437"/>
      <c r="C226" s="300" t="s">
        <v>29</v>
      </c>
      <c r="D226" s="301"/>
      <c r="E226" s="301"/>
      <c r="F226" s="301"/>
      <c r="G226" s="301"/>
      <c r="H226" s="302"/>
      <c r="I226" s="49"/>
      <c r="J226" s="142"/>
      <c r="K226" s="51"/>
      <c r="L226" s="51"/>
      <c r="M226" s="51"/>
      <c r="N226" s="51"/>
      <c r="O226" s="51"/>
      <c r="P226" s="51"/>
      <c r="Q226" s="51"/>
      <c r="R226" s="51"/>
      <c r="S226" s="52">
        <f t="shared" ref="S226:T226" si="39">SUM(S227:S246)</f>
        <v>17</v>
      </c>
      <c r="T226" s="52">
        <f t="shared" si="39"/>
        <v>0</v>
      </c>
      <c r="U226" s="309">
        <f t="shared" si="34"/>
        <v>8.5</v>
      </c>
      <c r="V226" s="310"/>
      <c r="W226" s="309">
        <f t="shared" si="35"/>
        <v>17</v>
      </c>
      <c r="X226" s="310"/>
    </row>
    <row r="227" spans="2:24" x14ac:dyDescent="0.3">
      <c r="B227" s="437"/>
      <c r="C227" s="321" t="s">
        <v>67</v>
      </c>
      <c r="D227" s="322"/>
      <c r="E227" s="322"/>
      <c r="F227" s="322"/>
      <c r="G227" s="322"/>
      <c r="H227" s="323"/>
      <c r="I227" s="49"/>
      <c r="J227" s="142"/>
      <c r="K227" s="51"/>
      <c r="L227" s="51"/>
      <c r="M227" s="51"/>
      <c r="N227" s="51"/>
      <c r="O227" s="51"/>
      <c r="P227" s="51"/>
      <c r="Q227" s="51"/>
      <c r="R227" s="51"/>
      <c r="S227" s="52">
        <v>11</v>
      </c>
      <c r="T227" s="52">
        <v>0</v>
      </c>
      <c r="U227" s="309">
        <f t="shared" si="34"/>
        <v>5.5</v>
      </c>
      <c r="V227" s="310"/>
      <c r="W227" s="309">
        <f t="shared" si="35"/>
        <v>11</v>
      </c>
      <c r="X227" s="310"/>
    </row>
    <row r="228" spans="2:24" x14ac:dyDescent="0.3">
      <c r="B228" s="437"/>
      <c r="C228" s="321" t="s">
        <v>68</v>
      </c>
      <c r="D228" s="322"/>
      <c r="E228" s="322"/>
      <c r="F228" s="322"/>
      <c r="G228" s="322"/>
      <c r="H228" s="323"/>
      <c r="I228" s="49"/>
      <c r="J228" s="142"/>
      <c r="K228" s="51"/>
      <c r="L228" s="51"/>
      <c r="M228" s="51"/>
      <c r="N228" s="51"/>
      <c r="O228" s="51"/>
      <c r="P228" s="51"/>
      <c r="Q228" s="51"/>
      <c r="R228" s="51"/>
      <c r="S228" s="52"/>
      <c r="T228" s="52">
        <v>0</v>
      </c>
      <c r="U228" s="309">
        <f t="shared" si="34"/>
        <v>0</v>
      </c>
      <c r="V228" s="310"/>
      <c r="W228" s="309">
        <f t="shared" si="35"/>
        <v>0</v>
      </c>
      <c r="X228" s="310"/>
    </row>
    <row r="229" spans="2:24" x14ac:dyDescent="0.3">
      <c r="B229" s="437"/>
      <c r="C229" s="321" t="s">
        <v>69</v>
      </c>
      <c r="D229" s="322"/>
      <c r="E229" s="322"/>
      <c r="F229" s="322"/>
      <c r="G229" s="322"/>
      <c r="H229" s="323"/>
      <c r="I229" s="49"/>
      <c r="J229" s="142"/>
      <c r="K229" s="51"/>
      <c r="L229" s="51"/>
      <c r="M229" s="51"/>
      <c r="N229" s="51"/>
      <c r="O229" s="51"/>
      <c r="P229" s="51"/>
      <c r="Q229" s="51"/>
      <c r="R229" s="51"/>
      <c r="S229" s="52">
        <v>3</v>
      </c>
      <c r="T229" s="52">
        <v>0</v>
      </c>
      <c r="U229" s="309">
        <f t="shared" si="34"/>
        <v>1.5</v>
      </c>
      <c r="V229" s="310"/>
      <c r="W229" s="309">
        <f t="shared" si="35"/>
        <v>3</v>
      </c>
      <c r="X229" s="310"/>
    </row>
    <row r="230" spans="2:24" x14ac:dyDescent="0.3">
      <c r="B230" s="437"/>
      <c r="C230" s="321" t="s">
        <v>70</v>
      </c>
      <c r="D230" s="322"/>
      <c r="E230" s="322"/>
      <c r="F230" s="322"/>
      <c r="G230" s="322"/>
      <c r="H230" s="323"/>
      <c r="I230" s="49"/>
      <c r="J230" s="142"/>
      <c r="K230" s="51"/>
      <c r="L230" s="51"/>
      <c r="M230" s="51"/>
      <c r="N230" s="51"/>
      <c r="O230" s="51"/>
      <c r="P230" s="51"/>
      <c r="Q230" s="51"/>
      <c r="R230" s="51"/>
      <c r="S230" s="52"/>
      <c r="T230" s="52">
        <v>0</v>
      </c>
      <c r="U230" s="309">
        <f t="shared" si="34"/>
        <v>0</v>
      </c>
      <c r="V230" s="310"/>
      <c r="W230" s="309">
        <f t="shared" si="35"/>
        <v>0</v>
      </c>
      <c r="X230" s="310"/>
    </row>
    <row r="231" spans="2:24" x14ac:dyDescent="0.3">
      <c r="B231" s="437"/>
      <c r="C231" s="321" t="s">
        <v>71</v>
      </c>
      <c r="D231" s="322"/>
      <c r="E231" s="322"/>
      <c r="F231" s="322"/>
      <c r="G231" s="322"/>
      <c r="H231" s="323"/>
      <c r="I231" s="49"/>
      <c r="J231" s="142"/>
      <c r="K231" s="51"/>
      <c r="L231" s="51"/>
      <c r="M231" s="51"/>
      <c r="N231" s="51"/>
      <c r="O231" s="51"/>
      <c r="P231" s="51"/>
      <c r="Q231" s="51"/>
      <c r="R231" s="51"/>
      <c r="S231" s="52">
        <v>3</v>
      </c>
      <c r="T231" s="52">
        <v>0</v>
      </c>
      <c r="U231" s="309">
        <f t="shared" si="34"/>
        <v>1.5</v>
      </c>
      <c r="V231" s="310"/>
      <c r="W231" s="309">
        <f t="shared" si="35"/>
        <v>3</v>
      </c>
      <c r="X231" s="310"/>
    </row>
    <row r="232" spans="2:24" x14ac:dyDescent="0.3">
      <c r="B232" s="437"/>
      <c r="C232" s="321" t="s">
        <v>72</v>
      </c>
      <c r="D232" s="322"/>
      <c r="E232" s="322"/>
      <c r="F232" s="322"/>
      <c r="G232" s="322"/>
      <c r="H232" s="323"/>
      <c r="I232" s="49"/>
      <c r="J232" s="142"/>
      <c r="K232" s="51"/>
      <c r="L232" s="51"/>
      <c r="M232" s="51"/>
      <c r="N232" s="51"/>
      <c r="O232" s="51"/>
      <c r="P232" s="51"/>
      <c r="Q232" s="51"/>
      <c r="R232" s="51"/>
      <c r="S232" s="52"/>
      <c r="T232" s="52">
        <v>0</v>
      </c>
      <c r="U232" s="309">
        <f t="shared" si="34"/>
        <v>0</v>
      </c>
      <c r="V232" s="310"/>
      <c r="W232" s="309">
        <f t="shared" si="35"/>
        <v>0</v>
      </c>
      <c r="X232" s="310"/>
    </row>
    <row r="233" spans="2:24" x14ac:dyDescent="0.3">
      <c r="B233" s="437"/>
      <c r="C233" s="321" t="s">
        <v>73</v>
      </c>
      <c r="D233" s="322"/>
      <c r="E233" s="322"/>
      <c r="F233" s="322"/>
      <c r="G233" s="322"/>
      <c r="H233" s="323"/>
      <c r="I233" s="49"/>
      <c r="J233" s="142"/>
      <c r="K233" s="51"/>
      <c r="L233" s="51"/>
      <c r="M233" s="51"/>
      <c r="N233" s="51"/>
      <c r="O233" s="51"/>
      <c r="P233" s="51"/>
      <c r="Q233" s="51"/>
      <c r="R233" s="51"/>
      <c r="S233" s="52"/>
      <c r="T233" s="52">
        <v>0</v>
      </c>
      <c r="U233" s="309">
        <f t="shared" si="34"/>
        <v>0</v>
      </c>
      <c r="V233" s="310"/>
      <c r="W233" s="309">
        <f t="shared" si="35"/>
        <v>0</v>
      </c>
      <c r="X233" s="310"/>
    </row>
    <row r="234" spans="2:24" x14ac:dyDescent="0.3">
      <c r="B234" s="437"/>
      <c r="C234" s="321" t="s">
        <v>86</v>
      </c>
      <c r="D234" s="322"/>
      <c r="E234" s="322"/>
      <c r="F234" s="322"/>
      <c r="G234" s="322"/>
      <c r="H234" s="323"/>
      <c r="I234" s="49"/>
      <c r="J234" s="142"/>
      <c r="K234" s="51"/>
      <c r="L234" s="51"/>
      <c r="M234" s="51"/>
      <c r="N234" s="51"/>
      <c r="O234" s="51"/>
      <c r="P234" s="51"/>
      <c r="Q234" s="51"/>
      <c r="R234" s="51"/>
      <c r="S234" s="52"/>
      <c r="T234" s="52">
        <v>0</v>
      </c>
      <c r="U234" s="309">
        <f t="shared" si="34"/>
        <v>0</v>
      </c>
      <c r="V234" s="310"/>
      <c r="W234" s="309">
        <f t="shared" si="35"/>
        <v>0</v>
      </c>
      <c r="X234" s="310"/>
    </row>
    <row r="235" spans="2:24" x14ac:dyDescent="0.3">
      <c r="B235" s="437"/>
      <c r="C235" s="321" t="s">
        <v>74</v>
      </c>
      <c r="D235" s="322"/>
      <c r="E235" s="322"/>
      <c r="F235" s="322"/>
      <c r="G235" s="322"/>
      <c r="H235" s="323"/>
      <c r="I235" s="49"/>
      <c r="J235" s="142"/>
      <c r="K235" s="51"/>
      <c r="L235" s="51"/>
      <c r="M235" s="51"/>
      <c r="N235" s="51"/>
      <c r="O235" s="51"/>
      <c r="P235" s="51"/>
      <c r="Q235" s="51"/>
      <c r="R235" s="51"/>
      <c r="S235" s="52"/>
      <c r="T235" s="52">
        <v>0</v>
      </c>
      <c r="U235" s="309">
        <f t="shared" si="34"/>
        <v>0</v>
      </c>
      <c r="V235" s="310"/>
      <c r="W235" s="309">
        <f t="shared" si="35"/>
        <v>0</v>
      </c>
      <c r="X235" s="310"/>
    </row>
    <row r="236" spans="2:24" x14ac:dyDescent="0.3">
      <c r="B236" s="437"/>
      <c r="C236" s="321" t="s">
        <v>75</v>
      </c>
      <c r="D236" s="322"/>
      <c r="E236" s="322"/>
      <c r="F236" s="322"/>
      <c r="G236" s="322"/>
      <c r="H236" s="323"/>
      <c r="I236" s="49"/>
      <c r="J236" s="142"/>
      <c r="K236" s="51"/>
      <c r="L236" s="51"/>
      <c r="M236" s="51"/>
      <c r="N236" s="51"/>
      <c r="O236" s="51"/>
      <c r="P236" s="51"/>
      <c r="Q236" s="51"/>
      <c r="R236" s="51"/>
      <c r="S236" s="52"/>
      <c r="T236" s="52">
        <v>0</v>
      </c>
      <c r="U236" s="309">
        <f t="shared" si="34"/>
        <v>0</v>
      </c>
      <c r="V236" s="310"/>
      <c r="W236" s="309">
        <f t="shared" si="35"/>
        <v>0</v>
      </c>
      <c r="X236" s="310"/>
    </row>
    <row r="237" spans="2:24" x14ac:dyDescent="0.3">
      <c r="B237" s="437"/>
      <c r="C237" s="321" t="s">
        <v>76</v>
      </c>
      <c r="D237" s="322"/>
      <c r="E237" s="322"/>
      <c r="F237" s="322"/>
      <c r="G237" s="322"/>
      <c r="H237" s="323"/>
      <c r="I237" s="49"/>
      <c r="J237" s="142"/>
      <c r="K237" s="51"/>
      <c r="L237" s="51"/>
      <c r="M237" s="51"/>
      <c r="N237" s="51"/>
      <c r="O237" s="51"/>
      <c r="P237" s="51"/>
      <c r="Q237" s="51"/>
      <c r="R237" s="51"/>
      <c r="S237" s="52"/>
      <c r="T237" s="52">
        <v>0</v>
      </c>
      <c r="U237" s="309">
        <f t="shared" si="34"/>
        <v>0</v>
      </c>
      <c r="V237" s="310"/>
      <c r="W237" s="309">
        <f t="shared" si="35"/>
        <v>0</v>
      </c>
      <c r="X237" s="310"/>
    </row>
    <row r="238" spans="2:24" x14ac:dyDescent="0.3">
      <c r="B238" s="437"/>
      <c r="C238" s="321" t="s">
        <v>77</v>
      </c>
      <c r="D238" s="322"/>
      <c r="E238" s="322"/>
      <c r="F238" s="322"/>
      <c r="G238" s="322"/>
      <c r="H238" s="323"/>
      <c r="I238" s="49"/>
      <c r="J238" s="142"/>
      <c r="K238" s="51"/>
      <c r="L238" s="51"/>
      <c r="M238" s="51"/>
      <c r="N238" s="51"/>
      <c r="O238" s="51"/>
      <c r="P238" s="51"/>
      <c r="Q238" s="51"/>
      <c r="R238" s="51"/>
      <c r="S238" s="52"/>
      <c r="T238" s="52">
        <v>0</v>
      </c>
      <c r="U238" s="309">
        <f t="shared" si="34"/>
        <v>0</v>
      </c>
      <c r="V238" s="310"/>
      <c r="W238" s="309">
        <f t="shared" si="35"/>
        <v>0</v>
      </c>
      <c r="X238" s="310"/>
    </row>
    <row r="239" spans="2:24" x14ac:dyDescent="0.3">
      <c r="B239" s="437"/>
      <c r="C239" s="321" t="s">
        <v>78</v>
      </c>
      <c r="D239" s="322"/>
      <c r="E239" s="322"/>
      <c r="F239" s="322"/>
      <c r="G239" s="322"/>
      <c r="H239" s="323"/>
      <c r="I239" s="49"/>
      <c r="J239" s="142"/>
      <c r="K239" s="51"/>
      <c r="L239" s="51"/>
      <c r="M239" s="51"/>
      <c r="N239" s="51"/>
      <c r="O239" s="51"/>
      <c r="P239" s="51"/>
      <c r="Q239" s="51"/>
      <c r="R239" s="51"/>
      <c r="S239" s="52"/>
      <c r="T239" s="52">
        <v>0</v>
      </c>
      <c r="U239" s="309">
        <f t="shared" si="34"/>
        <v>0</v>
      </c>
      <c r="V239" s="310"/>
      <c r="W239" s="309">
        <f t="shared" si="35"/>
        <v>0</v>
      </c>
      <c r="X239" s="310"/>
    </row>
    <row r="240" spans="2:24" x14ac:dyDescent="0.3">
      <c r="B240" s="437"/>
      <c r="C240" s="321" t="s">
        <v>79</v>
      </c>
      <c r="D240" s="322"/>
      <c r="E240" s="322"/>
      <c r="F240" s="322"/>
      <c r="G240" s="322"/>
      <c r="H240" s="323"/>
      <c r="I240" s="49"/>
      <c r="J240" s="142"/>
      <c r="K240" s="51"/>
      <c r="L240" s="51"/>
      <c r="M240" s="51"/>
      <c r="N240" s="51"/>
      <c r="O240" s="51"/>
      <c r="P240" s="51"/>
      <c r="Q240" s="51"/>
      <c r="R240" s="51"/>
      <c r="S240" s="52"/>
      <c r="T240" s="52">
        <v>0</v>
      </c>
      <c r="U240" s="309">
        <f t="shared" si="34"/>
        <v>0</v>
      </c>
      <c r="V240" s="310"/>
      <c r="W240" s="309">
        <f t="shared" si="35"/>
        <v>0</v>
      </c>
      <c r="X240" s="310"/>
    </row>
    <row r="241" spans="2:24" x14ac:dyDescent="0.3">
      <c r="B241" s="437"/>
      <c r="C241" s="321" t="s">
        <v>80</v>
      </c>
      <c r="D241" s="322"/>
      <c r="E241" s="322"/>
      <c r="F241" s="322"/>
      <c r="G241" s="322"/>
      <c r="H241" s="323"/>
      <c r="I241" s="49"/>
      <c r="J241" s="142"/>
      <c r="K241" s="51"/>
      <c r="L241" s="51"/>
      <c r="M241" s="51"/>
      <c r="N241" s="51"/>
      <c r="O241" s="51"/>
      <c r="P241" s="51"/>
      <c r="Q241" s="51"/>
      <c r="R241" s="51"/>
      <c r="S241" s="52"/>
      <c r="T241" s="52">
        <v>0</v>
      </c>
      <c r="U241" s="309">
        <f t="shared" si="34"/>
        <v>0</v>
      </c>
      <c r="V241" s="310"/>
      <c r="W241" s="309">
        <f t="shared" si="35"/>
        <v>0</v>
      </c>
      <c r="X241" s="310"/>
    </row>
    <row r="242" spans="2:24" x14ac:dyDescent="0.3">
      <c r="B242" s="437"/>
      <c r="C242" s="321" t="s">
        <v>81</v>
      </c>
      <c r="D242" s="322"/>
      <c r="E242" s="322"/>
      <c r="F242" s="322"/>
      <c r="G242" s="322"/>
      <c r="H242" s="323"/>
      <c r="I242" s="49"/>
      <c r="J242" s="142"/>
      <c r="K242" s="51"/>
      <c r="L242" s="51"/>
      <c r="M242" s="51"/>
      <c r="N242" s="51"/>
      <c r="O242" s="51"/>
      <c r="P242" s="51"/>
      <c r="Q242" s="51"/>
      <c r="R242" s="51"/>
      <c r="S242" s="52"/>
      <c r="T242" s="52">
        <v>0</v>
      </c>
      <c r="U242" s="309">
        <f t="shared" si="34"/>
        <v>0</v>
      </c>
      <c r="V242" s="310"/>
      <c r="W242" s="309">
        <f t="shared" si="35"/>
        <v>0</v>
      </c>
      <c r="X242" s="310"/>
    </row>
    <row r="243" spans="2:24" x14ac:dyDescent="0.3">
      <c r="B243" s="437"/>
      <c r="C243" s="321" t="s">
        <v>82</v>
      </c>
      <c r="D243" s="322"/>
      <c r="E243" s="322"/>
      <c r="F243" s="322"/>
      <c r="G243" s="322"/>
      <c r="H243" s="323"/>
      <c r="I243" s="49"/>
      <c r="J243" s="142"/>
      <c r="K243" s="51"/>
      <c r="L243" s="51"/>
      <c r="M243" s="51"/>
      <c r="N243" s="51"/>
      <c r="O243" s="51"/>
      <c r="P243" s="51"/>
      <c r="Q243" s="51"/>
      <c r="R243" s="51"/>
      <c r="S243" s="52"/>
      <c r="T243" s="52">
        <v>0</v>
      </c>
      <c r="U243" s="309">
        <f t="shared" si="34"/>
        <v>0</v>
      </c>
      <c r="V243" s="310"/>
      <c r="W243" s="309">
        <f t="shared" si="35"/>
        <v>0</v>
      </c>
      <c r="X243" s="310"/>
    </row>
    <row r="244" spans="2:24" x14ac:dyDescent="0.3">
      <c r="B244" s="437"/>
      <c r="C244" s="321" t="s">
        <v>83</v>
      </c>
      <c r="D244" s="322"/>
      <c r="E244" s="322"/>
      <c r="F244" s="322"/>
      <c r="G244" s="322"/>
      <c r="H244" s="323"/>
      <c r="I244" s="49"/>
      <c r="J244" s="142"/>
      <c r="K244" s="51"/>
      <c r="L244" s="51"/>
      <c r="M244" s="51"/>
      <c r="N244" s="51"/>
      <c r="O244" s="51"/>
      <c r="P244" s="51"/>
      <c r="Q244" s="51"/>
      <c r="R244" s="51"/>
      <c r="S244" s="52"/>
      <c r="T244" s="52">
        <v>0</v>
      </c>
      <c r="U244" s="309">
        <f t="shared" si="34"/>
        <v>0</v>
      </c>
      <c r="V244" s="310"/>
      <c r="W244" s="309">
        <f t="shared" si="35"/>
        <v>0</v>
      </c>
      <c r="X244" s="310"/>
    </row>
    <row r="245" spans="2:24" x14ac:dyDescent="0.3">
      <c r="B245" s="437"/>
      <c r="C245" s="321" t="s">
        <v>84</v>
      </c>
      <c r="D245" s="322"/>
      <c r="E245" s="322"/>
      <c r="F245" s="322"/>
      <c r="G245" s="322"/>
      <c r="H245" s="323"/>
      <c r="I245" s="49"/>
      <c r="J245" s="142"/>
      <c r="K245" s="51"/>
      <c r="L245" s="51"/>
      <c r="M245" s="51"/>
      <c r="N245" s="51"/>
      <c r="O245" s="51"/>
      <c r="P245" s="51"/>
      <c r="Q245" s="51"/>
      <c r="R245" s="51"/>
      <c r="S245" s="52"/>
      <c r="T245" s="52">
        <v>0</v>
      </c>
      <c r="U245" s="309">
        <f t="shared" si="34"/>
        <v>0</v>
      </c>
      <c r="V245" s="310"/>
      <c r="W245" s="309">
        <f t="shared" si="35"/>
        <v>0</v>
      </c>
      <c r="X245" s="310"/>
    </row>
    <row r="246" spans="2:24" x14ac:dyDescent="0.3">
      <c r="B246" s="437"/>
      <c r="C246" s="324" t="s">
        <v>85</v>
      </c>
      <c r="D246" s="325"/>
      <c r="E246" s="325"/>
      <c r="F246" s="325"/>
      <c r="G246" s="325"/>
      <c r="H246" s="326"/>
      <c r="I246" s="125"/>
      <c r="J246" s="207"/>
      <c r="K246" s="127"/>
      <c r="L246" s="127"/>
      <c r="M246" s="127"/>
      <c r="N246" s="127"/>
      <c r="O246" s="127"/>
      <c r="P246" s="127"/>
      <c r="Q246" s="127"/>
      <c r="R246" s="127"/>
      <c r="S246" s="128"/>
      <c r="T246" s="52">
        <v>0</v>
      </c>
      <c r="U246" s="314">
        <f t="shared" si="34"/>
        <v>0</v>
      </c>
      <c r="V246" s="315"/>
      <c r="W246" s="314">
        <f t="shared" si="35"/>
        <v>0</v>
      </c>
      <c r="X246" s="315"/>
    </row>
    <row r="247" spans="2:24" x14ac:dyDescent="0.3">
      <c r="B247" s="437"/>
      <c r="C247" s="300" t="s">
        <v>30</v>
      </c>
      <c r="D247" s="301"/>
      <c r="E247" s="301"/>
      <c r="F247" s="301"/>
      <c r="G247" s="301"/>
      <c r="H247" s="302"/>
      <c r="I247" s="133"/>
      <c r="J247" s="134"/>
      <c r="K247" s="135"/>
      <c r="L247" s="135"/>
      <c r="M247" s="135"/>
      <c r="N247" s="135"/>
      <c r="O247" s="135"/>
      <c r="P247" s="135"/>
      <c r="Q247" s="135"/>
      <c r="R247" s="135"/>
      <c r="S247" s="136">
        <f t="shared" ref="S247:T247" si="40">SUM(S248:S257)</f>
        <v>6</v>
      </c>
      <c r="T247" s="136">
        <f t="shared" si="40"/>
        <v>0</v>
      </c>
      <c r="U247" s="309">
        <f t="shared" si="34"/>
        <v>3</v>
      </c>
      <c r="V247" s="310"/>
      <c r="W247" s="309">
        <f t="shared" si="35"/>
        <v>6</v>
      </c>
      <c r="X247" s="310"/>
    </row>
    <row r="248" spans="2:24" x14ac:dyDescent="0.3">
      <c r="B248" s="437"/>
      <c r="C248" s="321" t="s">
        <v>87</v>
      </c>
      <c r="D248" s="322"/>
      <c r="E248" s="322"/>
      <c r="F248" s="322"/>
      <c r="G248" s="322"/>
      <c r="H248" s="323"/>
      <c r="I248" s="133"/>
      <c r="J248" s="134"/>
      <c r="K248" s="135"/>
      <c r="L248" s="135"/>
      <c r="M248" s="135"/>
      <c r="N248" s="135"/>
      <c r="O248" s="135"/>
      <c r="P248" s="135"/>
      <c r="Q248" s="135"/>
      <c r="R248" s="135"/>
      <c r="S248" s="136"/>
      <c r="T248" s="52">
        <v>0</v>
      </c>
      <c r="U248" s="309">
        <f t="shared" si="34"/>
        <v>0</v>
      </c>
      <c r="V248" s="310"/>
      <c r="W248" s="309">
        <f t="shared" si="35"/>
        <v>0</v>
      </c>
      <c r="X248" s="310"/>
    </row>
    <row r="249" spans="2:24" x14ac:dyDescent="0.3">
      <c r="B249" s="437"/>
      <c r="C249" s="333" t="s">
        <v>31</v>
      </c>
      <c r="D249" s="334"/>
      <c r="E249" s="334"/>
      <c r="F249" s="334"/>
      <c r="G249" s="334"/>
      <c r="H249" s="335"/>
      <c r="I249" s="133"/>
      <c r="J249" s="134"/>
      <c r="K249" s="135"/>
      <c r="L249" s="135"/>
      <c r="M249" s="135"/>
      <c r="N249" s="135"/>
      <c r="O249" s="135"/>
      <c r="P249" s="135"/>
      <c r="Q249" s="135"/>
      <c r="R249" s="135"/>
      <c r="S249" s="136"/>
      <c r="T249" s="52">
        <v>0</v>
      </c>
      <c r="U249" s="309">
        <f t="shared" si="34"/>
        <v>0</v>
      </c>
      <c r="V249" s="310"/>
      <c r="W249" s="309">
        <f t="shared" si="35"/>
        <v>0</v>
      </c>
      <c r="X249" s="310"/>
    </row>
    <row r="250" spans="2:24" x14ac:dyDescent="0.3">
      <c r="B250" s="437"/>
      <c r="C250" s="333" t="s">
        <v>32</v>
      </c>
      <c r="D250" s="334"/>
      <c r="E250" s="334"/>
      <c r="F250" s="334"/>
      <c r="G250" s="334"/>
      <c r="H250" s="335"/>
      <c r="I250" s="133"/>
      <c r="J250" s="134"/>
      <c r="K250" s="135"/>
      <c r="L250" s="135"/>
      <c r="M250" s="135"/>
      <c r="N250" s="135"/>
      <c r="O250" s="135"/>
      <c r="P250" s="135"/>
      <c r="Q250" s="135"/>
      <c r="R250" s="135"/>
      <c r="S250" s="136"/>
      <c r="T250" s="52">
        <v>0</v>
      </c>
      <c r="U250" s="309">
        <f t="shared" si="34"/>
        <v>0</v>
      </c>
      <c r="V250" s="310"/>
      <c r="W250" s="309">
        <f t="shared" si="35"/>
        <v>0</v>
      </c>
      <c r="X250" s="310"/>
    </row>
    <row r="251" spans="2:24" x14ac:dyDescent="0.3">
      <c r="B251" s="437"/>
      <c r="C251" s="321" t="s">
        <v>110</v>
      </c>
      <c r="D251" s="322"/>
      <c r="E251" s="322"/>
      <c r="F251" s="322"/>
      <c r="G251" s="322"/>
      <c r="H251" s="323"/>
      <c r="I251" s="133"/>
      <c r="J251" s="134"/>
      <c r="K251" s="135"/>
      <c r="L251" s="135"/>
      <c r="M251" s="135"/>
      <c r="N251" s="135"/>
      <c r="O251" s="135"/>
      <c r="P251" s="135"/>
      <c r="Q251" s="135"/>
      <c r="R251" s="135"/>
      <c r="S251" s="136"/>
      <c r="T251" s="52">
        <v>0</v>
      </c>
      <c r="U251" s="309">
        <f t="shared" si="34"/>
        <v>0</v>
      </c>
      <c r="V251" s="310"/>
      <c r="W251" s="309">
        <f t="shared" si="35"/>
        <v>0</v>
      </c>
      <c r="X251" s="310"/>
    </row>
    <row r="252" spans="2:24" x14ac:dyDescent="0.3">
      <c r="B252" s="437"/>
      <c r="C252" s="321" t="s">
        <v>111</v>
      </c>
      <c r="D252" s="322"/>
      <c r="E252" s="322"/>
      <c r="F252" s="322"/>
      <c r="G252" s="322"/>
      <c r="H252" s="323"/>
      <c r="I252" s="133"/>
      <c r="J252" s="134"/>
      <c r="K252" s="135"/>
      <c r="L252" s="135"/>
      <c r="M252" s="135"/>
      <c r="N252" s="135"/>
      <c r="O252" s="135"/>
      <c r="P252" s="135"/>
      <c r="Q252" s="135"/>
      <c r="R252" s="135"/>
      <c r="S252" s="136"/>
      <c r="T252" s="52">
        <v>0</v>
      </c>
      <c r="U252" s="309">
        <f t="shared" si="34"/>
        <v>0</v>
      </c>
      <c r="V252" s="310"/>
      <c r="W252" s="309">
        <f t="shared" si="35"/>
        <v>0</v>
      </c>
      <c r="X252" s="310"/>
    </row>
    <row r="253" spans="2:24" x14ac:dyDescent="0.3">
      <c r="B253" s="437"/>
      <c r="C253" s="321" t="s">
        <v>112</v>
      </c>
      <c r="D253" s="322"/>
      <c r="E253" s="322"/>
      <c r="F253" s="322"/>
      <c r="G253" s="322"/>
      <c r="H253" s="323"/>
      <c r="I253" s="133"/>
      <c r="J253" s="134"/>
      <c r="K253" s="135"/>
      <c r="L253" s="135"/>
      <c r="M253" s="135"/>
      <c r="N253" s="135"/>
      <c r="O253" s="135"/>
      <c r="P253" s="135"/>
      <c r="Q253" s="135"/>
      <c r="R253" s="135"/>
      <c r="S253" s="136"/>
      <c r="T253" s="52">
        <v>0</v>
      </c>
      <c r="U253" s="309">
        <f t="shared" si="34"/>
        <v>0</v>
      </c>
      <c r="V253" s="310"/>
      <c r="W253" s="309">
        <f t="shared" si="35"/>
        <v>0</v>
      </c>
      <c r="X253" s="310"/>
    </row>
    <row r="254" spans="2:24" x14ac:dyDescent="0.3">
      <c r="B254" s="437"/>
      <c r="C254" s="321" t="s">
        <v>113</v>
      </c>
      <c r="D254" s="322"/>
      <c r="E254" s="322"/>
      <c r="F254" s="322"/>
      <c r="G254" s="322"/>
      <c r="H254" s="323"/>
      <c r="I254" s="133"/>
      <c r="J254" s="134"/>
      <c r="K254" s="135"/>
      <c r="L254" s="135"/>
      <c r="M254" s="135"/>
      <c r="N254" s="135"/>
      <c r="O254" s="135"/>
      <c r="P254" s="135"/>
      <c r="Q254" s="135"/>
      <c r="R254" s="135"/>
      <c r="S254" s="136">
        <v>3</v>
      </c>
      <c r="T254" s="52">
        <v>0</v>
      </c>
      <c r="U254" s="309">
        <f t="shared" si="34"/>
        <v>1.5</v>
      </c>
      <c r="V254" s="310"/>
      <c r="W254" s="309">
        <f t="shared" si="35"/>
        <v>3</v>
      </c>
      <c r="X254" s="310"/>
    </row>
    <row r="255" spans="2:24" x14ac:dyDescent="0.3">
      <c r="B255" s="437"/>
      <c r="C255" s="321" t="s">
        <v>114</v>
      </c>
      <c r="D255" s="322"/>
      <c r="E255" s="322"/>
      <c r="F255" s="322"/>
      <c r="G255" s="322"/>
      <c r="H255" s="323"/>
      <c r="I255" s="133"/>
      <c r="J255" s="134"/>
      <c r="K255" s="135"/>
      <c r="L255" s="135"/>
      <c r="M255" s="135"/>
      <c r="N255" s="135"/>
      <c r="O255" s="135"/>
      <c r="P255" s="135"/>
      <c r="Q255" s="135"/>
      <c r="R255" s="135"/>
      <c r="S255" s="136">
        <v>3</v>
      </c>
      <c r="T255" s="52">
        <v>0</v>
      </c>
      <c r="U255" s="309">
        <f t="shared" si="34"/>
        <v>1.5</v>
      </c>
      <c r="V255" s="310"/>
      <c r="W255" s="309">
        <f t="shared" si="35"/>
        <v>3</v>
      </c>
      <c r="X255" s="310"/>
    </row>
    <row r="256" spans="2:24" x14ac:dyDescent="0.3">
      <c r="B256" s="437"/>
      <c r="C256" s="321" t="s">
        <v>115</v>
      </c>
      <c r="D256" s="322"/>
      <c r="E256" s="322"/>
      <c r="F256" s="322"/>
      <c r="G256" s="322"/>
      <c r="H256" s="323"/>
      <c r="I256" s="133"/>
      <c r="J256" s="134"/>
      <c r="K256" s="135"/>
      <c r="L256" s="135"/>
      <c r="M256" s="135"/>
      <c r="N256" s="135"/>
      <c r="O256" s="135"/>
      <c r="P256" s="135"/>
      <c r="Q256" s="135"/>
      <c r="R256" s="135"/>
      <c r="S256" s="136"/>
      <c r="T256" s="52">
        <v>0</v>
      </c>
      <c r="U256" s="309">
        <f t="shared" si="34"/>
        <v>0</v>
      </c>
      <c r="V256" s="310"/>
      <c r="W256" s="309">
        <f t="shared" si="35"/>
        <v>0</v>
      </c>
      <c r="X256" s="310"/>
    </row>
    <row r="257" spans="2:24" x14ac:dyDescent="0.3">
      <c r="B257" s="437"/>
      <c r="C257" s="324" t="s">
        <v>88</v>
      </c>
      <c r="D257" s="325"/>
      <c r="E257" s="325"/>
      <c r="F257" s="325"/>
      <c r="G257" s="325"/>
      <c r="H257" s="326"/>
      <c r="I257" s="137"/>
      <c r="J257" s="138"/>
      <c r="K257" s="139"/>
      <c r="L257" s="139"/>
      <c r="M257" s="139"/>
      <c r="N257" s="139"/>
      <c r="O257" s="139"/>
      <c r="P257" s="139"/>
      <c r="Q257" s="139"/>
      <c r="R257" s="139"/>
      <c r="S257" s="140"/>
      <c r="T257" s="52">
        <v>0</v>
      </c>
      <c r="U257" s="314">
        <f t="shared" si="34"/>
        <v>0</v>
      </c>
      <c r="V257" s="315"/>
      <c r="W257" s="314">
        <f t="shared" si="35"/>
        <v>0</v>
      </c>
      <c r="X257" s="315"/>
    </row>
    <row r="258" spans="2:24" x14ac:dyDescent="0.3">
      <c r="B258" s="437"/>
      <c r="C258" s="300" t="s">
        <v>34</v>
      </c>
      <c r="D258" s="301"/>
      <c r="E258" s="301"/>
      <c r="F258" s="301"/>
      <c r="G258" s="301"/>
      <c r="H258" s="302"/>
      <c r="I258" s="133"/>
      <c r="J258" s="134"/>
      <c r="K258" s="135"/>
      <c r="L258" s="135"/>
      <c r="M258" s="135"/>
      <c r="N258" s="135"/>
      <c r="O258" s="135"/>
      <c r="P258" s="135"/>
      <c r="Q258" s="135"/>
      <c r="R258" s="135"/>
      <c r="S258" s="136">
        <v>52</v>
      </c>
      <c r="T258" s="136">
        <v>58</v>
      </c>
      <c r="U258" s="309">
        <f t="shared" si="34"/>
        <v>55</v>
      </c>
      <c r="V258" s="310"/>
      <c r="W258" s="309">
        <f t="shared" si="35"/>
        <v>110</v>
      </c>
      <c r="X258" s="310"/>
    </row>
    <row r="259" spans="2:24" x14ac:dyDescent="0.3">
      <c r="B259" s="437"/>
      <c r="C259" s="300" t="s">
        <v>25</v>
      </c>
      <c r="D259" s="301"/>
      <c r="E259" s="301"/>
      <c r="F259" s="301"/>
      <c r="G259" s="301"/>
      <c r="H259" s="302"/>
      <c r="I259" s="49"/>
      <c r="J259" s="142"/>
      <c r="K259" s="51"/>
      <c r="L259" s="51"/>
      <c r="M259" s="51"/>
      <c r="N259" s="51"/>
      <c r="O259" s="51"/>
      <c r="P259" s="51"/>
      <c r="Q259" s="51"/>
      <c r="R259" s="51"/>
      <c r="S259" s="52">
        <f t="shared" ref="S259:T259" si="41">S260+S281+S289</f>
        <v>3</v>
      </c>
      <c r="T259" s="52">
        <f t="shared" si="41"/>
        <v>18</v>
      </c>
      <c r="U259" s="309">
        <f t="shared" si="34"/>
        <v>10.5</v>
      </c>
      <c r="V259" s="310"/>
      <c r="W259" s="309">
        <f t="shared" si="35"/>
        <v>21</v>
      </c>
      <c r="X259" s="310"/>
    </row>
    <row r="260" spans="2:24" x14ac:dyDescent="0.3">
      <c r="B260" s="437"/>
      <c r="C260" s="300" t="s">
        <v>29</v>
      </c>
      <c r="D260" s="301"/>
      <c r="E260" s="301"/>
      <c r="F260" s="301"/>
      <c r="G260" s="301"/>
      <c r="H260" s="302"/>
      <c r="I260" s="49"/>
      <c r="J260" s="142"/>
      <c r="K260" s="51"/>
      <c r="L260" s="51"/>
      <c r="M260" s="51"/>
      <c r="N260" s="51"/>
      <c r="O260" s="51"/>
      <c r="P260" s="51"/>
      <c r="Q260" s="51"/>
      <c r="R260" s="51"/>
      <c r="S260" s="52">
        <f t="shared" ref="S260:T260" si="42">SUM(S261:S280)</f>
        <v>0</v>
      </c>
      <c r="T260" s="52">
        <f t="shared" si="42"/>
        <v>0</v>
      </c>
      <c r="U260" s="309">
        <f t="shared" si="34"/>
        <v>0</v>
      </c>
      <c r="V260" s="310"/>
      <c r="W260" s="309">
        <f t="shared" si="35"/>
        <v>0</v>
      </c>
      <c r="X260" s="310"/>
    </row>
    <row r="261" spans="2:24" x14ac:dyDescent="0.3">
      <c r="B261" s="437"/>
      <c r="C261" s="321" t="s">
        <v>67</v>
      </c>
      <c r="D261" s="322"/>
      <c r="E261" s="322"/>
      <c r="F261" s="322"/>
      <c r="G261" s="322"/>
      <c r="H261" s="323"/>
      <c r="I261" s="49"/>
      <c r="J261" s="142"/>
      <c r="K261" s="51"/>
      <c r="L261" s="51"/>
      <c r="M261" s="51"/>
      <c r="N261" s="51"/>
      <c r="O261" s="51"/>
      <c r="P261" s="51"/>
      <c r="Q261" s="51"/>
      <c r="R261" s="51"/>
      <c r="S261" s="52"/>
      <c r="T261" s="52">
        <v>0</v>
      </c>
      <c r="U261" s="309">
        <f t="shared" si="34"/>
        <v>0</v>
      </c>
      <c r="V261" s="310"/>
      <c r="W261" s="309">
        <f t="shared" si="35"/>
        <v>0</v>
      </c>
      <c r="X261" s="310"/>
    </row>
    <row r="262" spans="2:24" x14ac:dyDescent="0.3">
      <c r="B262" s="437"/>
      <c r="C262" s="321" t="s">
        <v>68</v>
      </c>
      <c r="D262" s="322"/>
      <c r="E262" s="322"/>
      <c r="F262" s="322"/>
      <c r="G262" s="322"/>
      <c r="H262" s="323"/>
      <c r="I262" s="49"/>
      <c r="J262" s="142"/>
      <c r="K262" s="51"/>
      <c r="L262" s="51"/>
      <c r="M262" s="51"/>
      <c r="N262" s="51"/>
      <c r="O262" s="51"/>
      <c r="P262" s="51"/>
      <c r="Q262" s="51"/>
      <c r="R262" s="51"/>
      <c r="S262" s="52"/>
      <c r="T262" s="52">
        <v>0</v>
      </c>
      <c r="U262" s="309">
        <f t="shared" si="34"/>
        <v>0</v>
      </c>
      <c r="V262" s="310"/>
      <c r="W262" s="309">
        <f t="shared" si="35"/>
        <v>0</v>
      </c>
      <c r="X262" s="310"/>
    </row>
    <row r="263" spans="2:24" x14ac:dyDescent="0.3">
      <c r="B263" s="437"/>
      <c r="C263" s="321" t="s">
        <v>89</v>
      </c>
      <c r="D263" s="322"/>
      <c r="E263" s="322"/>
      <c r="F263" s="322"/>
      <c r="G263" s="322"/>
      <c r="H263" s="323"/>
      <c r="I263" s="49"/>
      <c r="J263" s="142"/>
      <c r="K263" s="51"/>
      <c r="L263" s="51"/>
      <c r="M263" s="51"/>
      <c r="N263" s="51"/>
      <c r="O263" s="51"/>
      <c r="P263" s="51"/>
      <c r="Q263" s="51"/>
      <c r="R263" s="51"/>
      <c r="S263" s="52"/>
      <c r="T263" s="52">
        <v>0</v>
      </c>
      <c r="U263" s="309">
        <f t="shared" si="34"/>
        <v>0</v>
      </c>
      <c r="V263" s="310"/>
      <c r="W263" s="309">
        <f t="shared" si="35"/>
        <v>0</v>
      </c>
      <c r="X263" s="310"/>
    </row>
    <row r="264" spans="2:24" x14ac:dyDescent="0.3">
      <c r="B264" s="437"/>
      <c r="C264" s="321" t="s">
        <v>85</v>
      </c>
      <c r="D264" s="322"/>
      <c r="E264" s="322"/>
      <c r="F264" s="322"/>
      <c r="G264" s="322"/>
      <c r="H264" s="323"/>
      <c r="I264" s="49"/>
      <c r="J264" s="142"/>
      <c r="K264" s="51"/>
      <c r="L264" s="51"/>
      <c r="M264" s="51"/>
      <c r="N264" s="51"/>
      <c r="O264" s="51"/>
      <c r="P264" s="51"/>
      <c r="Q264" s="51"/>
      <c r="R264" s="51"/>
      <c r="S264" s="52"/>
      <c r="T264" s="52">
        <v>0</v>
      </c>
      <c r="U264" s="309">
        <f t="shared" si="34"/>
        <v>0</v>
      </c>
      <c r="V264" s="310"/>
      <c r="W264" s="309">
        <f t="shared" si="35"/>
        <v>0</v>
      </c>
      <c r="X264" s="310"/>
    </row>
    <row r="265" spans="2:24" x14ac:dyDescent="0.3">
      <c r="B265" s="437"/>
      <c r="C265" s="321" t="s">
        <v>90</v>
      </c>
      <c r="D265" s="322"/>
      <c r="E265" s="322"/>
      <c r="F265" s="322"/>
      <c r="G265" s="322"/>
      <c r="H265" s="323"/>
      <c r="I265" s="49"/>
      <c r="J265" s="142"/>
      <c r="K265" s="51"/>
      <c r="L265" s="51"/>
      <c r="M265" s="51"/>
      <c r="N265" s="51"/>
      <c r="O265" s="51"/>
      <c r="P265" s="51"/>
      <c r="Q265" s="51"/>
      <c r="R265" s="51"/>
      <c r="S265" s="52"/>
      <c r="T265" s="52">
        <v>0</v>
      </c>
      <c r="U265" s="309">
        <f t="shared" si="34"/>
        <v>0</v>
      </c>
      <c r="V265" s="310"/>
      <c r="W265" s="309">
        <f t="shared" si="35"/>
        <v>0</v>
      </c>
      <c r="X265" s="310"/>
    </row>
    <row r="266" spans="2:24" x14ac:dyDescent="0.3">
      <c r="B266" s="437"/>
      <c r="C266" s="321" t="s">
        <v>91</v>
      </c>
      <c r="D266" s="322"/>
      <c r="E266" s="322"/>
      <c r="F266" s="322"/>
      <c r="G266" s="322"/>
      <c r="H266" s="323"/>
      <c r="I266" s="49"/>
      <c r="J266" s="142"/>
      <c r="K266" s="51"/>
      <c r="L266" s="51"/>
      <c r="M266" s="51"/>
      <c r="N266" s="51"/>
      <c r="O266" s="51"/>
      <c r="P266" s="51"/>
      <c r="Q266" s="51"/>
      <c r="R266" s="51"/>
      <c r="S266" s="52"/>
      <c r="T266" s="52">
        <v>0</v>
      </c>
      <c r="U266" s="309">
        <f t="shared" si="34"/>
        <v>0</v>
      </c>
      <c r="V266" s="310"/>
      <c r="W266" s="309">
        <f t="shared" si="35"/>
        <v>0</v>
      </c>
      <c r="X266" s="310"/>
    </row>
    <row r="267" spans="2:24" x14ac:dyDescent="0.3">
      <c r="B267" s="437"/>
      <c r="C267" s="321" t="s">
        <v>92</v>
      </c>
      <c r="D267" s="322"/>
      <c r="E267" s="322"/>
      <c r="F267" s="322"/>
      <c r="G267" s="322"/>
      <c r="H267" s="323"/>
      <c r="I267" s="49"/>
      <c r="J267" s="142"/>
      <c r="K267" s="51"/>
      <c r="L267" s="51"/>
      <c r="M267" s="51"/>
      <c r="N267" s="51"/>
      <c r="O267" s="51"/>
      <c r="P267" s="51"/>
      <c r="Q267" s="51"/>
      <c r="R267" s="51"/>
      <c r="S267" s="52"/>
      <c r="T267" s="52">
        <v>0</v>
      </c>
      <c r="U267" s="309">
        <f t="shared" si="34"/>
        <v>0</v>
      </c>
      <c r="V267" s="310"/>
      <c r="W267" s="309">
        <f t="shared" si="35"/>
        <v>0</v>
      </c>
      <c r="X267" s="310"/>
    </row>
    <row r="268" spans="2:24" x14ac:dyDescent="0.3">
      <c r="B268" s="437"/>
      <c r="C268" s="321" t="s">
        <v>93</v>
      </c>
      <c r="D268" s="322"/>
      <c r="E268" s="322"/>
      <c r="F268" s="322"/>
      <c r="G268" s="322"/>
      <c r="H268" s="323"/>
      <c r="I268" s="49"/>
      <c r="J268" s="142"/>
      <c r="K268" s="51"/>
      <c r="L268" s="51"/>
      <c r="M268" s="51"/>
      <c r="N268" s="51"/>
      <c r="O268" s="51"/>
      <c r="P268" s="51"/>
      <c r="Q268" s="51"/>
      <c r="R268" s="51"/>
      <c r="S268" s="52"/>
      <c r="T268" s="52">
        <v>0</v>
      </c>
      <c r="U268" s="309">
        <f t="shared" si="34"/>
        <v>0</v>
      </c>
      <c r="V268" s="310"/>
      <c r="W268" s="309">
        <f t="shared" si="35"/>
        <v>0</v>
      </c>
      <c r="X268" s="310"/>
    </row>
    <row r="269" spans="2:24" x14ac:dyDescent="0.3">
      <c r="B269" s="437"/>
      <c r="C269" s="321" t="s">
        <v>94</v>
      </c>
      <c r="D269" s="322"/>
      <c r="E269" s="322"/>
      <c r="F269" s="322"/>
      <c r="G269" s="322"/>
      <c r="H269" s="323"/>
      <c r="I269" s="49"/>
      <c r="J269" s="142"/>
      <c r="K269" s="51"/>
      <c r="L269" s="51"/>
      <c r="M269" s="51"/>
      <c r="N269" s="51"/>
      <c r="O269" s="51"/>
      <c r="P269" s="51"/>
      <c r="Q269" s="51"/>
      <c r="R269" s="51"/>
      <c r="S269" s="52"/>
      <c r="T269" s="52">
        <v>0</v>
      </c>
      <c r="U269" s="309">
        <f t="shared" si="34"/>
        <v>0</v>
      </c>
      <c r="V269" s="310"/>
      <c r="W269" s="309">
        <f t="shared" si="35"/>
        <v>0</v>
      </c>
      <c r="X269" s="310"/>
    </row>
    <row r="270" spans="2:24" x14ac:dyDescent="0.3">
      <c r="B270" s="437"/>
      <c r="C270" s="321" t="s">
        <v>79</v>
      </c>
      <c r="D270" s="322"/>
      <c r="E270" s="322"/>
      <c r="F270" s="322"/>
      <c r="G270" s="322"/>
      <c r="H270" s="323"/>
      <c r="I270" s="49"/>
      <c r="J270" s="142"/>
      <c r="K270" s="51"/>
      <c r="L270" s="51"/>
      <c r="M270" s="51"/>
      <c r="N270" s="51"/>
      <c r="O270" s="51"/>
      <c r="P270" s="51"/>
      <c r="Q270" s="51"/>
      <c r="R270" s="51"/>
      <c r="S270" s="52"/>
      <c r="T270" s="52">
        <v>0</v>
      </c>
      <c r="U270" s="309">
        <f t="shared" si="34"/>
        <v>0</v>
      </c>
      <c r="V270" s="310"/>
      <c r="W270" s="309">
        <f t="shared" si="35"/>
        <v>0</v>
      </c>
      <c r="X270" s="310"/>
    </row>
    <row r="271" spans="2:24" x14ac:dyDescent="0.3">
      <c r="B271" s="437"/>
      <c r="C271" s="321" t="s">
        <v>80</v>
      </c>
      <c r="D271" s="322"/>
      <c r="E271" s="322"/>
      <c r="F271" s="322"/>
      <c r="G271" s="322"/>
      <c r="H271" s="323"/>
      <c r="I271" s="49"/>
      <c r="J271" s="142"/>
      <c r="K271" s="51"/>
      <c r="L271" s="51"/>
      <c r="M271" s="51"/>
      <c r="N271" s="51"/>
      <c r="O271" s="51"/>
      <c r="P271" s="51"/>
      <c r="Q271" s="51"/>
      <c r="R271" s="51"/>
      <c r="S271" s="52"/>
      <c r="T271" s="52">
        <v>0</v>
      </c>
      <c r="U271" s="309">
        <f t="shared" si="34"/>
        <v>0</v>
      </c>
      <c r="V271" s="310"/>
      <c r="W271" s="309">
        <f t="shared" si="35"/>
        <v>0</v>
      </c>
      <c r="X271" s="310"/>
    </row>
    <row r="272" spans="2:24" x14ac:dyDescent="0.3">
      <c r="B272" s="437"/>
      <c r="C272" s="321" t="s">
        <v>81</v>
      </c>
      <c r="D272" s="322"/>
      <c r="E272" s="322"/>
      <c r="F272" s="322"/>
      <c r="G272" s="322"/>
      <c r="H272" s="323"/>
      <c r="I272" s="49"/>
      <c r="J272" s="142"/>
      <c r="K272" s="51"/>
      <c r="L272" s="51"/>
      <c r="M272" s="51"/>
      <c r="N272" s="51"/>
      <c r="O272" s="51"/>
      <c r="P272" s="51"/>
      <c r="Q272" s="51"/>
      <c r="R272" s="51"/>
      <c r="S272" s="52"/>
      <c r="T272" s="52">
        <v>0</v>
      </c>
      <c r="U272" s="309">
        <f t="shared" si="34"/>
        <v>0</v>
      </c>
      <c r="V272" s="310"/>
      <c r="W272" s="309">
        <f t="shared" si="35"/>
        <v>0</v>
      </c>
      <c r="X272" s="310"/>
    </row>
    <row r="273" spans="2:24" x14ac:dyDescent="0.3">
      <c r="B273" s="437"/>
      <c r="C273" s="321" t="s">
        <v>95</v>
      </c>
      <c r="D273" s="322"/>
      <c r="E273" s="322"/>
      <c r="F273" s="322"/>
      <c r="G273" s="322"/>
      <c r="H273" s="323"/>
      <c r="I273" s="49"/>
      <c r="J273" s="142"/>
      <c r="K273" s="51"/>
      <c r="L273" s="51"/>
      <c r="M273" s="51"/>
      <c r="N273" s="51"/>
      <c r="O273" s="51"/>
      <c r="P273" s="51"/>
      <c r="Q273" s="51"/>
      <c r="R273" s="51"/>
      <c r="S273" s="52"/>
      <c r="T273" s="52">
        <v>0</v>
      </c>
      <c r="U273" s="309">
        <f t="shared" si="34"/>
        <v>0</v>
      </c>
      <c r="V273" s="310"/>
      <c r="W273" s="309">
        <f t="shared" si="35"/>
        <v>0</v>
      </c>
      <c r="X273" s="310"/>
    </row>
    <row r="274" spans="2:24" x14ac:dyDescent="0.3">
      <c r="B274" s="437"/>
      <c r="C274" s="321" t="s">
        <v>83</v>
      </c>
      <c r="D274" s="322"/>
      <c r="E274" s="322"/>
      <c r="F274" s="322"/>
      <c r="G274" s="322"/>
      <c r="H274" s="323"/>
      <c r="I274" s="49"/>
      <c r="J274" s="142"/>
      <c r="K274" s="51"/>
      <c r="L274" s="51"/>
      <c r="M274" s="51"/>
      <c r="N274" s="51"/>
      <c r="O274" s="51"/>
      <c r="P274" s="51"/>
      <c r="Q274" s="51"/>
      <c r="R274" s="51"/>
      <c r="S274" s="52"/>
      <c r="T274" s="52">
        <v>0</v>
      </c>
      <c r="U274" s="309">
        <f t="shared" si="34"/>
        <v>0</v>
      </c>
      <c r="V274" s="310"/>
      <c r="W274" s="309">
        <f t="shared" si="35"/>
        <v>0</v>
      </c>
      <c r="X274" s="310"/>
    </row>
    <row r="275" spans="2:24" x14ac:dyDescent="0.3">
      <c r="B275" s="437"/>
      <c r="C275" s="321" t="s">
        <v>96</v>
      </c>
      <c r="D275" s="322"/>
      <c r="E275" s="322"/>
      <c r="F275" s="322"/>
      <c r="G275" s="322"/>
      <c r="H275" s="323"/>
      <c r="I275" s="49"/>
      <c r="J275" s="142"/>
      <c r="K275" s="51"/>
      <c r="L275" s="51"/>
      <c r="M275" s="51"/>
      <c r="N275" s="51"/>
      <c r="O275" s="51"/>
      <c r="P275" s="51"/>
      <c r="Q275" s="51"/>
      <c r="R275" s="51"/>
      <c r="S275" s="52"/>
      <c r="T275" s="52">
        <v>0</v>
      </c>
      <c r="U275" s="309">
        <f t="shared" si="34"/>
        <v>0</v>
      </c>
      <c r="V275" s="310"/>
      <c r="W275" s="309">
        <f t="shared" si="35"/>
        <v>0</v>
      </c>
      <c r="X275" s="310"/>
    </row>
    <row r="276" spans="2:24" x14ac:dyDescent="0.3">
      <c r="B276" s="437"/>
      <c r="C276" s="321" t="s">
        <v>97</v>
      </c>
      <c r="D276" s="322"/>
      <c r="E276" s="322"/>
      <c r="F276" s="322"/>
      <c r="G276" s="322"/>
      <c r="H276" s="323"/>
      <c r="I276" s="49"/>
      <c r="J276" s="142"/>
      <c r="K276" s="51"/>
      <c r="L276" s="51"/>
      <c r="M276" s="51"/>
      <c r="N276" s="51"/>
      <c r="O276" s="51"/>
      <c r="P276" s="51"/>
      <c r="Q276" s="51"/>
      <c r="R276" s="51"/>
      <c r="S276" s="52"/>
      <c r="T276" s="52">
        <v>0</v>
      </c>
      <c r="U276" s="309">
        <f t="shared" si="34"/>
        <v>0</v>
      </c>
      <c r="V276" s="310"/>
      <c r="W276" s="309">
        <f t="shared" si="35"/>
        <v>0</v>
      </c>
      <c r="X276" s="310"/>
    </row>
    <row r="277" spans="2:24" x14ac:dyDescent="0.3">
      <c r="B277" s="437"/>
      <c r="C277" s="321" t="s">
        <v>71</v>
      </c>
      <c r="D277" s="322"/>
      <c r="E277" s="322"/>
      <c r="F277" s="322"/>
      <c r="G277" s="322"/>
      <c r="H277" s="323"/>
      <c r="I277" s="49"/>
      <c r="J277" s="142"/>
      <c r="K277" s="51"/>
      <c r="L277" s="51"/>
      <c r="M277" s="51"/>
      <c r="N277" s="51"/>
      <c r="O277" s="51"/>
      <c r="P277" s="51"/>
      <c r="Q277" s="51"/>
      <c r="R277" s="51"/>
      <c r="S277" s="52"/>
      <c r="T277" s="52">
        <v>0</v>
      </c>
      <c r="U277" s="309">
        <f t="shared" si="34"/>
        <v>0</v>
      </c>
      <c r="V277" s="310"/>
      <c r="W277" s="309">
        <f t="shared" si="35"/>
        <v>0</v>
      </c>
      <c r="X277" s="310"/>
    </row>
    <row r="278" spans="2:24" x14ac:dyDescent="0.3">
      <c r="B278" s="437"/>
      <c r="C278" s="321" t="s">
        <v>72</v>
      </c>
      <c r="D278" s="322"/>
      <c r="E278" s="322"/>
      <c r="F278" s="322"/>
      <c r="G278" s="322"/>
      <c r="H278" s="323"/>
      <c r="I278" s="49"/>
      <c r="J278" s="142"/>
      <c r="K278" s="51"/>
      <c r="L278" s="51"/>
      <c r="M278" s="51"/>
      <c r="N278" s="51"/>
      <c r="O278" s="51"/>
      <c r="P278" s="51"/>
      <c r="Q278" s="51"/>
      <c r="R278" s="51"/>
      <c r="S278" s="52"/>
      <c r="T278" s="52">
        <v>0</v>
      </c>
      <c r="U278" s="309">
        <f t="shared" si="34"/>
        <v>0</v>
      </c>
      <c r="V278" s="310"/>
      <c r="W278" s="309">
        <f t="shared" si="35"/>
        <v>0</v>
      </c>
      <c r="X278" s="310"/>
    </row>
    <row r="279" spans="2:24" x14ac:dyDescent="0.3">
      <c r="B279" s="437"/>
      <c r="C279" s="321" t="s">
        <v>86</v>
      </c>
      <c r="D279" s="322"/>
      <c r="E279" s="322"/>
      <c r="F279" s="322"/>
      <c r="G279" s="322"/>
      <c r="H279" s="323"/>
      <c r="I279" s="49"/>
      <c r="J279" s="142"/>
      <c r="K279" s="51"/>
      <c r="L279" s="51"/>
      <c r="M279" s="51"/>
      <c r="N279" s="51"/>
      <c r="O279" s="51"/>
      <c r="P279" s="51"/>
      <c r="Q279" s="51"/>
      <c r="R279" s="51"/>
      <c r="S279" s="52"/>
      <c r="T279" s="52">
        <v>0</v>
      </c>
      <c r="U279" s="309">
        <f t="shared" si="34"/>
        <v>0</v>
      </c>
      <c r="V279" s="310"/>
      <c r="W279" s="309">
        <f t="shared" si="35"/>
        <v>0</v>
      </c>
      <c r="X279" s="310"/>
    </row>
    <row r="280" spans="2:24" ht="16.899999999999999" customHeight="1" x14ac:dyDescent="0.3">
      <c r="B280" s="437"/>
      <c r="C280" s="324" t="s">
        <v>73</v>
      </c>
      <c r="D280" s="325"/>
      <c r="E280" s="325"/>
      <c r="F280" s="325"/>
      <c r="G280" s="325"/>
      <c r="H280" s="326"/>
      <c r="I280" s="125"/>
      <c r="J280" s="207"/>
      <c r="K280" s="127"/>
      <c r="L280" s="127"/>
      <c r="M280" s="127"/>
      <c r="N280" s="127"/>
      <c r="O280" s="127"/>
      <c r="P280" s="127"/>
      <c r="Q280" s="127"/>
      <c r="R280" s="127"/>
      <c r="S280" s="128"/>
      <c r="T280" s="52">
        <v>0</v>
      </c>
      <c r="U280" s="314">
        <f t="shared" si="34"/>
        <v>0</v>
      </c>
      <c r="V280" s="315"/>
      <c r="W280" s="314">
        <f t="shared" si="35"/>
        <v>0</v>
      </c>
      <c r="X280" s="315"/>
    </row>
    <row r="281" spans="2:24" x14ac:dyDescent="0.3">
      <c r="B281" s="437"/>
      <c r="C281" s="300" t="s">
        <v>30</v>
      </c>
      <c r="D281" s="301"/>
      <c r="E281" s="301"/>
      <c r="F281" s="301"/>
      <c r="G281" s="301"/>
      <c r="H281" s="302"/>
      <c r="I281" s="133"/>
      <c r="J281" s="134"/>
      <c r="K281" s="135"/>
      <c r="L281" s="135"/>
      <c r="M281" s="135"/>
      <c r="N281" s="135"/>
      <c r="O281" s="135"/>
      <c r="P281" s="135"/>
      <c r="Q281" s="135"/>
      <c r="R281" s="135"/>
      <c r="S281" s="136">
        <f t="shared" ref="S281:T281" si="43">SUM(S282:S288)</f>
        <v>0</v>
      </c>
      <c r="T281" s="136">
        <f t="shared" si="43"/>
        <v>9</v>
      </c>
      <c r="U281" s="309">
        <f t="shared" si="34"/>
        <v>4.5</v>
      </c>
      <c r="V281" s="310"/>
      <c r="W281" s="309">
        <f t="shared" si="35"/>
        <v>9</v>
      </c>
      <c r="X281" s="310"/>
    </row>
    <row r="282" spans="2:24" x14ac:dyDescent="0.3">
      <c r="B282" s="437"/>
      <c r="C282" s="321" t="s">
        <v>87</v>
      </c>
      <c r="D282" s="322"/>
      <c r="E282" s="322"/>
      <c r="F282" s="322"/>
      <c r="G282" s="322"/>
      <c r="H282" s="323"/>
      <c r="I282" s="133"/>
      <c r="J282" s="134"/>
      <c r="K282" s="135"/>
      <c r="L282" s="135"/>
      <c r="M282" s="135"/>
      <c r="N282" s="135"/>
      <c r="O282" s="135"/>
      <c r="P282" s="135"/>
      <c r="Q282" s="135"/>
      <c r="R282" s="135"/>
      <c r="S282" s="136"/>
      <c r="T282" s="52">
        <v>0</v>
      </c>
      <c r="U282" s="309">
        <f t="shared" ref="U282:U292" si="44">AVERAGE(I282:T282)</f>
        <v>0</v>
      </c>
      <c r="V282" s="310"/>
      <c r="W282" s="309">
        <f t="shared" si="35"/>
        <v>0</v>
      </c>
      <c r="X282" s="310"/>
    </row>
    <row r="283" spans="2:24" x14ac:dyDescent="0.3">
      <c r="B283" s="437"/>
      <c r="C283" s="333" t="s">
        <v>31</v>
      </c>
      <c r="D283" s="334"/>
      <c r="E283" s="334"/>
      <c r="F283" s="334"/>
      <c r="G283" s="334"/>
      <c r="H283" s="335"/>
      <c r="I283" s="133"/>
      <c r="J283" s="134"/>
      <c r="K283" s="135"/>
      <c r="L283" s="135"/>
      <c r="M283" s="135"/>
      <c r="N283" s="135"/>
      <c r="O283" s="135"/>
      <c r="P283" s="135"/>
      <c r="Q283" s="135"/>
      <c r="R283" s="135"/>
      <c r="S283" s="136"/>
      <c r="T283" s="52">
        <v>0</v>
      </c>
      <c r="U283" s="309">
        <f t="shared" si="44"/>
        <v>0</v>
      </c>
      <c r="V283" s="310"/>
      <c r="W283" s="309">
        <f t="shared" ref="W283:W292" si="45">SUM(I283:T283)</f>
        <v>0</v>
      </c>
      <c r="X283" s="310"/>
    </row>
    <row r="284" spans="2:24" x14ac:dyDescent="0.3">
      <c r="B284" s="437"/>
      <c r="C284" s="333" t="s">
        <v>33</v>
      </c>
      <c r="D284" s="334"/>
      <c r="E284" s="334"/>
      <c r="F284" s="334"/>
      <c r="G284" s="334"/>
      <c r="H284" s="335"/>
      <c r="I284" s="133"/>
      <c r="J284" s="134"/>
      <c r="K284" s="135"/>
      <c r="L284" s="135"/>
      <c r="M284" s="135"/>
      <c r="N284" s="135"/>
      <c r="O284" s="135"/>
      <c r="P284" s="135"/>
      <c r="Q284" s="135"/>
      <c r="R284" s="135"/>
      <c r="S284" s="136"/>
      <c r="T284" s="52">
        <v>0</v>
      </c>
      <c r="U284" s="309">
        <f t="shared" si="44"/>
        <v>0</v>
      </c>
      <c r="V284" s="310"/>
      <c r="W284" s="309">
        <f t="shared" si="45"/>
        <v>0</v>
      </c>
      <c r="X284" s="310"/>
    </row>
    <row r="285" spans="2:24" x14ac:dyDescent="0.3">
      <c r="B285" s="437"/>
      <c r="C285" s="321" t="s">
        <v>98</v>
      </c>
      <c r="D285" s="322"/>
      <c r="E285" s="322"/>
      <c r="F285" s="322"/>
      <c r="G285" s="322"/>
      <c r="H285" s="323"/>
      <c r="I285" s="133"/>
      <c r="J285" s="134"/>
      <c r="K285" s="135"/>
      <c r="L285" s="135"/>
      <c r="M285" s="135"/>
      <c r="N285" s="135"/>
      <c r="O285" s="135"/>
      <c r="P285" s="135"/>
      <c r="Q285" s="135"/>
      <c r="R285" s="135"/>
      <c r="S285" s="136"/>
      <c r="T285" s="136">
        <v>3</v>
      </c>
      <c r="U285" s="309">
        <f t="shared" si="44"/>
        <v>3</v>
      </c>
      <c r="V285" s="310"/>
      <c r="W285" s="309">
        <f t="shared" si="45"/>
        <v>3</v>
      </c>
      <c r="X285" s="310"/>
    </row>
    <row r="286" spans="2:24" x14ac:dyDescent="0.3">
      <c r="B286" s="437"/>
      <c r="C286" s="321" t="s">
        <v>99</v>
      </c>
      <c r="D286" s="322"/>
      <c r="E286" s="322"/>
      <c r="F286" s="322"/>
      <c r="G286" s="322"/>
      <c r="H286" s="323"/>
      <c r="I286" s="133"/>
      <c r="J286" s="134"/>
      <c r="K286" s="135"/>
      <c r="L286" s="135"/>
      <c r="M286" s="135"/>
      <c r="N286" s="135"/>
      <c r="O286" s="135"/>
      <c r="P286" s="135"/>
      <c r="Q286" s="135"/>
      <c r="R286" s="135"/>
      <c r="S286" s="136"/>
      <c r="T286" s="136">
        <v>3</v>
      </c>
      <c r="U286" s="309">
        <f t="shared" si="44"/>
        <v>3</v>
      </c>
      <c r="V286" s="310"/>
      <c r="W286" s="309">
        <f t="shared" si="45"/>
        <v>3</v>
      </c>
      <c r="X286" s="310"/>
    </row>
    <row r="287" spans="2:24" x14ac:dyDescent="0.3">
      <c r="B287" s="437"/>
      <c r="C287" s="321" t="s">
        <v>100</v>
      </c>
      <c r="D287" s="322"/>
      <c r="E287" s="322"/>
      <c r="F287" s="322"/>
      <c r="G287" s="322"/>
      <c r="H287" s="323"/>
      <c r="I287" s="133"/>
      <c r="J287" s="134"/>
      <c r="K287" s="135"/>
      <c r="L287" s="135"/>
      <c r="M287" s="135"/>
      <c r="N287" s="135"/>
      <c r="O287" s="135"/>
      <c r="P287" s="135"/>
      <c r="Q287" s="135"/>
      <c r="R287" s="135"/>
      <c r="S287" s="136"/>
      <c r="T287" s="136">
        <v>3</v>
      </c>
      <c r="U287" s="309">
        <f t="shared" si="44"/>
        <v>3</v>
      </c>
      <c r="V287" s="310"/>
      <c r="W287" s="309">
        <f t="shared" si="45"/>
        <v>3</v>
      </c>
      <c r="X287" s="310"/>
    </row>
    <row r="288" spans="2:24" x14ac:dyDescent="0.3">
      <c r="B288" s="437"/>
      <c r="C288" s="324" t="s">
        <v>101</v>
      </c>
      <c r="D288" s="325"/>
      <c r="E288" s="325"/>
      <c r="F288" s="325"/>
      <c r="G288" s="325"/>
      <c r="H288" s="326"/>
      <c r="I288" s="137"/>
      <c r="J288" s="138"/>
      <c r="K288" s="139"/>
      <c r="L288" s="139"/>
      <c r="M288" s="139"/>
      <c r="N288" s="139"/>
      <c r="O288" s="139"/>
      <c r="P288" s="139"/>
      <c r="Q288" s="139"/>
      <c r="R288" s="139"/>
      <c r="S288" s="140"/>
      <c r="T288" s="140"/>
      <c r="U288" s="314" t="e">
        <f t="shared" si="44"/>
        <v>#DIV/0!</v>
      </c>
      <c r="V288" s="315"/>
      <c r="W288" s="314">
        <f t="shared" si="45"/>
        <v>0</v>
      </c>
      <c r="X288" s="315"/>
    </row>
    <row r="289" spans="2:24" x14ac:dyDescent="0.3">
      <c r="B289" s="437"/>
      <c r="C289" s="300" t="s">
        <v>34</v>
      </c>
      <c r="D289" s="301"/>
      <c r="E289" s="301"/>
      <c r="F289" s="301"/>
      <c r="G289" s="301"/>
      <c r="H289" s="302"/>
      <c r="I289" s="133"/>
      <c r="J289" s="134"/>
      <c r="K289" s="135"/>
      <c r="L289" s="135"/>
      <c r="M289" s="135"/>
      <c r="N289" s="135"/>
      <c r="O289" s="135"/>
      <c r="P289" s="135"/>
      <c r="Q289" s="135"/>
      <c r="R289" s="135"/>
      <c r="S289" s="136">
        <v>3</v>
      </c>
      <c r="T289" s="136">
        <v>9</v>
      </c>
      <c r="U289" s="309">
        <f t="shared" si="44"/>
        <v>6</v>
      </c>
      <c r="V289" s="310"/>
      <c r="W289" s="309">
        <f t="shared" si="45"/>
        <v>12</v>
      </c>
      <c r="X289" s="310"/>
    </row>
    <row r="290" spans="2:24" x14ac:dyDescent="0.3">
      <c r="B290" s="437"/>
      <c r="C290" s="327" t="s">
        <v>26</v>
      </c>
      <c r="D290" s="328"/>
      <c r="E290" s="328"/>
      <c r="F290" s="328"/>
      <c r="G290" s="328"/>
      <c r="H290" s="329"/>
      <c r="I290" s="152"/>
      <c r="J290" s="153"/>
      <c r="K290" s="154"/>
      <c r="L290" s="154"/>
      <c r="M290" s="154"/>
      <c r="N290" s="154"/>
      <c r="O290" s="154"/>
      <c r="P290" s="154"/>
      <c r="Q290" s="154"/>
      <c r="R290" s="154"/>
      <c r="S290" s="155">
        <v>3</v>
      </c>
      <c r="T290" s="155"/>
      <c r="U290" s="316">
        <f t="shared" si="44"/>
        <v>3</v>
      </c>
      <c r="V290" s="317"/>
      <c r="W290" s="316">
        <f t="shared" si="45"/>
        <v>3</v>
      </c>
      <c r="X290" s="317"/>
    </row>
    <row r="291" spans="2:24" x14ac:dyDescent="0.3">
      <c r="B291" s="437"/>
      <c r="C291" s="330" t="s">
        <v>161</v>
      </c>
      <c r="D291" s="331"/>
      <c r="E291" s="331"/>
      <c r="F291" s="331"/>
      <c r="G291" s="331"/>
      <c r="H291" s="332"/>
      <c r="I291" s="143"/>
      <c r="J291" s="144"/>
      <c r="K291" s="145"/>
      <c r="L291" s="145"/>
      <c r="M291" s="145"/>
      <c r="N291" s="145"/>
      <c r="O291" s="145"/>
      <c r="P291" s="145"/>
      <c r="Q291" s="145"/>
      <c r="R291" s="145"/>
      <c r="S291" s="146">
        <f t="shared" ref="S291:T291" si="46">SUM(S292:S292)</f>
        <v>25</v>
      </c>
      <c r="T291" s="146">
        <f t="shared" si="46"/>
        <v>11</v>
      </c>
      <c r="U291" s="309">
        <f t="shared" si="44"/>
        <v>18</v>
      </c>
      <c r="V291" s="310"/>
      <c r="W291" s="309">
        <f t="shared" si="45"/>
        <v>36</v>
      </c>
      <c r="X291" s="310"/>
    </row>
    <row r="292" spans="2:24" x14ac:dyDescent="0.3">
      <c r="B292" s="437"/>
      <c r="C292" s="300" t="s">
        <v>30</v>
      </c>
      <c r="D292" s="301"/>
      <c r="E292" s="301"/>
      <c r="F292" s="301"/>
      <c r="G292" s="301"/>
      <c r="H292" s="302"/>
      <c r="I292" s="143"/>
      <c r="J292" s="144"/>
      <c r="K292" s="145"/>
      <c r="L292" s="145"/>
      <c r="M292" s="145"/>
      <c r="N292" s="145"/>
      <c r="O292" s="145"/>
      <c r="P292" s="145"/>
      <c r="Q292" s="145"/>
      <c r="R292" s="145"/>
      <c r="S292" s="146">
        <v>25</v>
      </c>
      <c r="T292" s="146">
        <v>11</v>
      </c>
      <c r="U292" s="309">
        <f t="shared" si="44"/>
        <v>18</v>
      </c>
      <c r="V292" s="310"/>
      <c r="W292" s="309">
        <f t="shared" si="45"/>
        <v>36</v>
      </c>
      <c r="X292" s="310"/>
    </row>
    <row r="293" spans="2:24" x14ac:dyDescent="0.3">
      <c r="B293" s="437"/>
      <c r="C293" s="340" t="s">
        <v>2</v>
      </c>
      <c r="D293" s="341"/>
      <c r="E293" s="341"/>
      <c r="F293" s="341"/>
      <c r="G293" s="341"/>
      <c r="H293" s="342"/>
      <c r="I293" s="156"/>
      <c r="J293" s="157"/>
      <c r="K293" s="158"/>
      <c r="L293" s="158"/>
      <c r="M293" s="158"/>
      <c r="N293" s="158"/>
      <c r="O293" s="158"/>
      <c r="P293" s="158"/>
      <c r="Q293" s="158"/>
      <c r="R293" s="158"/>
      <c r="S293" s="159"/>
      <c r="T293" s="159"/>
      <c r="U293" s="343"/>
      <c r="V293" s="344"/>
      <c r="W293" s="345"/>
      <c r="X293" s="346"/>
    </row>
    <row r="294" spans="2:24" x14ac:dyDescent="0.3">
      <c r="B294" s="437"/>
      <c r="C294" s="347" t="s">
        <v>102</v>
      </c>
      <c r="D294" s="348"/>
      <c r="E294" s="348"/>
      <c r="F294" s="348"/>
      <c r="G294" s="348"/>
      <c r="H294" s="349"/>
      <c r="I294" s="160"/>
      <c r="J294" s="161"/>
      <c r="K294" s="162"/>
      <c r="L294" s="162"/>
      <c r="M294" s="162"/>
      <c r="N294" s="162"/>
      <c r="O294" s="162"/>
      <c r="P294" s="162"/>
      <c r="Q294" s="162"/>
      <c r="R294" s="162"/>
      <c r="S294" s="163">
        <f t="shared" ref="S294:T294" si="47">S219/S202</f>
        <v>2.75</v>
      </c>
      <c r="T294" s="163">
        <f t="shared" si="47"/>
        <v>2.8993288590604025</v>
      </c>
      <c r="U294" s="350" t="s">
        <v>62</v>
      </c>
      <c r="V294" s="351"/>
      <c r="W294" s="350">
        <f t="shared" ref="W294:X294" si="48">W219/W202</f>
        <v>2.8280701754385964</v>
      </c>
      <c r="X294" s="351" t="e">
        <f t="shared" si="48"/>
        <v>#DIV/0!</v>
      </c>
    </row>
    <row r="295" spans="2:24" x14ac:dyDescent="0.3">
      <c r="B295" s="437"/>
      <c r="C295" s="273" t="s">
        <v>103</v>
      </c>
      <c r="D295" s="274"/>
      <c r="E295" s="274"/>
      <c r="F295" s="274"/>
      <c r="G295" s="274"/>
      <c r="H295" s="275"/>
      <c r="I295" s="164"/>
      <c r="J295" s="165"/>
      <c r="K295" s="166"/>
      <c r="L295" s="166"/>
      <c r="M295" s="166"/>
      <c r="N295" s="166"/>
      <c r="O295" s="166"/>
      <c r="P295" s="166"/>
      <c r="Q295" s="166"/>
      <c r="R295" s="166"/>
      <c r="S295" s="167">
        <f t="shared" ref="S295:T295" si="49">(S221+S225+S259+S290+S291)/S202</f>
        <v>1.2573529411764706</v>
      </c>
      <c r="T295" s="167">
        <f t="shared" si="49"/>
        <v>1.4496644295302012</v>
      </c>
      <c r="U295" s="352" t="s">
        <v>62</v>
      </c>
      <c r="V295" s="353"/>
      <c r="W295" s="352">
        <f t="shared" ref="W295:X295" si="50">(W221+W225+W259+W290+W291)/W202</f>
        <v>1.3578947368421053</v>
      </c>
      <c r="X295" s="353" t="e">
        <f t="shared" si="50"/>
        <v>#DIV/0!</v>
      </c>
    </row>
    <row r="296" spans="2:24" x14ac:dyDescent="0.3">
      <c r="B296" s="437"/>
      <c r="C296" s="291" t="s">
        <v>8</v>
      </c>
      <c r="D296" s="292"/>
      <c r="E296" s="292"/>
      <c r="F296" s="292"/>
      <c r="G296" s="292"/>
      <c r="H296" s="293"/>
      <c r="I296" s="105"/>
      <c r="J296" s="106"/>
      <c r="K296" s="168"/>
      <c r="L296" s="168"/>
      <c r="M296" s="168"/>
      <c r="N296" s="168"/>
      <c r="O296" s="168"/>
      <c r="P296" s="168"/>
      <c r="Q296" s="168"/>
      <c r="R296" s="168"/>
      <c r="S296" s="169">
        <f t="shared" ref="S296:T296" si="51">S298/S297</f>
        <v>0</v>
      </c>
      <c r="T296" s="169">
        <f t="shared" si="51"/>
        <v>0</v>
      </c>
      <c r="U296" s="336" t="s">
        <v>62</v>
      </c>
      <c r="V296" s="337"/>
      <c r="W296" s="338">
        <f>W298/W297</f>
        <v>0</v>
      </c>
      <c r="X296" s="339"/>
    </row>
    <row r="297" spans="2:24" x14ac:dyDescent="0.3">
      <c r="B297" s="437"/>
      <c r="C297" s="358" t="s">
        <v>20</v>
      </c>
      <c r="D297" s="359"/>
      <c r="E297" s="359"/>
      <c r="F297" s="359"/>
      <c r="G297" s="359"/>
      <c r="H297" s="360"/>
      <c r="I297" s="170"/>
      <c r="J297" s="171"/>
      <c r="K297" s="89"/>
      <c r="L297" s="89"/>
      <c r="M297" s="89"/>
      <c r="N297" s="89"/>
      <c r="O297" s="89"/>
      <c r="P297" s="89"/>
      <c r="Q297" s="89"/>
      <c r="R297" s="89"/>
      <c r="S297" s="90">
        <f t="shared" ref="S297:T297" si="52">S202</f>
        <v>136</v>
      </c>
      <c r="T297" s="90">
        <f t="shared" si="52"/>
        <v>149</v>
      </c>
      <c r="U297" s="361" t="s">
        <v>62</v>
      </c>
      <c r="V297" s="362"/>
      <c r="W297" s="361">
        <f>SUM(I297:T297)</f>
        <v>285</v>
      </c>
      <c r="X297" s="362"/>
    </row>
    <row r="298" spans="2:24" ht="15" thickBot="1" x14ac:dyDescent="0.35">
      <c r="B298" s="437"/>
      <c r="C298" s="358" t="s">
        <v>104</v>
      </c>
      <c r="D298" s="359"/>
      <c r="E298" s="359"/>
      <c r="F298" s="359"/>
      <c r="G298" s="359"/>
      <c r="H298" s="360"/>
      <c r="I298" s="172"/>
      <c r="J298" s="50"/>
      <c r="K298" s="51"/>
      <c r="L298" s="51"/>
      <c r="M298" s="51"/>
      <c r="N298" s="51"/>
      <c r="O298" s="51"/>
      <c r="P298" s="51"/>
      <c r="Q298" s="51"/>
      <c r="R298" s="51"/>
      <c r="S298" s="52"/>
      <c r="T298" s="52"/>
      <c r="U298" s="366" t="s">
        <v>62</v>
      </c>
      <c r="V298" s="367"/>
      <c r="W298" s="311">
        <f>SUM(I298:T298)</f>
        <v>0</v>
      </c>
      <c r="X298" s="312"/>
    </row>
    <row r="299" spans="2:24" ht="15" thickBot="1" x14ac:dyDescent="0.35">
      <c r="B299" s="288" t="s">
        <v>9</v>
      </c>
      <c r="C299" s="297" t="s">
        <v>108</v>
      </c>
      <c r="D299" s="298"/>
      <c r="E299" s="298"/>
      <c r="F299" s="298"/>
      <c r="G299" s="298"/>
      <c r="H299" s="299"/>
      <c r="I299" s="173"/>
      <c r="J299" s="174"/>
      <c r="K299" s="175"/>
      <c r="L299" s="175"/>
      <c r="M299" s="175"/>
      <c r="N299" s="175"/>
      <c r="O299" s="175"/>
      <c r="P299" s="175"/>
      <c r="Q299" s="175"/>
      <c r="R299" s="175"/>
      <c r="S299" s="176">
        <f t="shared" ref="S299:V299" si="53">S302/S301</f>
        <v>0.35714285714285715</v>
      </c>
      <c r="T299" s="176">
        <f t="shared" si="53"/>
        <v>0.4732142857142857</v>
      </c>
      <c r="U299" s="484">
        <f t="shared" si="53"/>
        <v>0.41517857142857145</v>
      </c>
      <c r="V299" s="485" t="e">
        <f t="shared" si="53"/>
        <v>#DIV/0!</v>
      </c>
      <c r="W299" s="370" t="s">
        <v>62</v>
      </c>
      <c r="X299" s="371"/>
    </row>
    <row r="300" spans="2:24" x14ac:dyDescent="0.3">
      <c r="B300" s="289"/>
      <c r="C300" s="297" t="s">
        <v>43</v>
      </c>
      <c r="D300" s="298"/>
      <c r="E300" s="298"/>
      <c r="F300" s="298"/>
      <c r="G300" s="298"/>
      <c r="H300" s="299"/>
      <c r="I300" s="177"/>
      <c r="J300" s="178"/>
      <c r="K300" s="179"/>
      <c r="L300" s="179"/>
      <c r="M300" s="179"/>
      <c r="N300" s="179"/>
      <c r="O300" s="179"/>
      <c r="P300" s="179"/>
      <c r="Q300" s="179"/>
      <c r="R300" s="179"/>
      <c r="S300" s="180">
        <f t="shared" ref="S300:V300" si="54">S303/S301</f>
        <v>0.25892857142857145</v>
      </c>
      <c r="T300" s="180">
        <f t="shared" si="54"/>
        <v>0.33035714285714285</v>
      </c>
      <c r="U300" s="484">
        <f t="shared" si="54"/>
        <v>0.29464285714285715</v>
      </c>
      <c r="V300" s="485" t="e">
        <f t="shared" si="54"/>
        <v>#DIV/0!</v>
      </c>
      <c r="W300" s="370" t="s">
        <v>62</v>
      </c>
      <c r="X300" s="371"/>
    </row>
    <row r="301" spans="2:24" x14ac:dyDescent="0.3">
      <c r="B301" s="289"/>
      <c r="C301" s="270" t="s">
        <v>65</v>
      </c>
      <c r="D301" s="271"/>
      <c r="E301" s="271"/>
      <c r="F301" s="271"/>
      <c r="G301" s="271"/>
      <c r="H301" s="272"/>
      <c r="I301" s="172"/>
      <c r="J301" s="50"/>
      <c r="K301" s="51"/>
      <c r="L301" s="51"/>
      <c r="M301" s="51"/>
      <c r="N301" s="51"/>
      <c r="O301" s="51"/>
      <c r="P301" s="51"/>
      <c r="Q301" s="51"/>
      <c r="R301" s="51"/>
      <c r="S301" s="52">
        <v>112</v>
      </c>
      <c r="T301" s="52">
        <v>112</v>
      </c>
      <c r="U301" s="361">
        <f>AVERAGE(I301:T301)</f>
        <v>112</v>
      </c>
      <c r="V301" s="362"/>
      <c r="W301" s="481" t="s">
        <v>62</v>
      </c>
      <c r="X301" s="482"/>
    </row>
    <row r="302" spans="2:24" x14ac:dyDescent="0.3">
      <c r="B302" s="289"/>
      <c r="C302" s="300" t="s">
        <v>27</v>
      </c>
      <c r="D302" s="301"/>
      <c r="E302" s="301"/>
      <c r="F302" s="301"/>
      <c r="G302" s="301"/>
      <c r="H302" s="302"/>
      <c r="I302" s="142"/>
      <c r="J302" s="50"/>
      <c r="K302" s="51"/>
      <c r="L302" s="51"/>
      <c r="M302" s="51"/>
      <c r="N302" s="51"/>
      <c r="O302" s="51"/>
      <c r="P302" s="51"/>
      <c r="Q302" s="51"/>
      <c r="R302" s="51"/>
      <c r="S302" s="52">
        <v>40</v>
      </c>
      <c r="T302" s="52">
        <v>53</v>
      </c>
      <c r="U302" s="361">
        <f>AVERAGE(I302:T302)</f>
        <v>46.5</v>
      </c>
      <c r="V302" s="362"/>
      <c r="W302" s="361" t="s">
        <v>62</v>
      </c>
      <c r="X302" s="362"/>
    </row>
    <row r="303" spans="2:24" x14ac:dyDescent="0.3">
      <c r="B303" s="289"/>
      <c r="C303" s="273" t="s">
        <v>28</v>
      </c>
      <c r="D303" s="274"/>
      <c r="E303" s="274"/>
      <c r="F303" s="274"/>
      <c r="G303" s="274"/>
      <c r="H303" s="275"/>
      <c r="I303" s="181"/>
      <c r="J303" s="182"/>
      <c r="K303" s="183"/>
      <c r="L303" s="183"/>
      <c r="M303" s="183"/>
      <c r="N303" s="183"/>
      <c r="O303" s="183"/>
      <c r="P303" s="183"/>
      <c r="Q303" s="183"/>
      <c r="R303" s="183"/>
      <c r="S303" s="184">
        <v>29</v>
      </c>
      <c r="T303" s="184">
        <v>37</v>
      </c>
      <c r="U303" s="372">
        <f>AVERAGE(I303:T303)</f>
        <v>33</v>
      </c>
      <c r="V303" s="373"/>
      <c r="W303" s="372" t="s">
        <v>62</v>
      </c>
      <c r="X303" s="373"/>
    </row>
    <row r="304" spans="2:24" x14ac:dyDescent="0.3">
      <c r="B304" s="289"/>
      <c r="C304" s="276" t="s">
        <v>10</v>
      </c>
      <c r="D304" s="277"/>
      <c r="E304" s="277"/>
      <c r="F304" s="277"/>
      <c r="G304" s="277"/>
      <c r="H304" s="278"/>
      <c r="I304" s="185"/>
      <c r="J304" s="186"/>
      <c r="K304" s="187"/>
      <c r="L304" s="187"/>
      <c r="M304" s="187"/>
      <c r="N304" s="187"/>
      <c r="O304" s="187"/>
      <c r="P304" s="187"/>
      <c r="Q304" s="187"/>
      <c r="R304" s="187"/>
      <c r="S304" s="188">
        <f t="shared" ref="S304:T304" si="55">S307/S306</f>
        <v>9.8214285714285712E-2</v>
      </c>
      <c r="T304" s="188">
        <f t="shared" si="55"/>
        <v>0.14285714285714285</v>
      </c>
      <c r="U304" s="354">
        <f>U307/U306</f>
        <v>0.12053571428571429</v>
      </c>
      <c r="V304" s="355"/>
      <c r="W304" s="356" t="s">
        <v>62</v>
      </c>
      <c r="X304" s="357"/>
    </row>
    <row r="305" spans="2:24" x14ac:dyDescent="0.3">
      <c r="B305" s="289"/>
      <c r="C305" s="291" t="s">
        <v>11</v>
      </c>
      <c r="D305" s="292"/>
      <c r="E305" s="292"/>
      <c r="F305" s="292"/>
      <c r="G305" s="292"/>
      <c r="H305" s="293"/>
      <c r="I305" s="189"/>
      <c r="J305" s="190"/>
      <c r="K305" s="191"/>
      <c r="L305" s="191"/>
      <c r="M305" s="191"/>
      <c r="N305" s="191"/>
      <c r="O305" s="191"/>
      <c r="P305" s="191"/>
      <c r="Q305" s="191"/>
      <c r="R305" s="191"/>
      <c r="S305" s="192">
        <f t="shared" ref="S305:T305" si="56">S308/S306</f>
        <v>2.6785714285714284E-2</v>
      </c>
      <c r="T305" s="192">
        <f t="shared" si="56"/>
        <v>4.4642857142857144E-2</v>
      </c>
      <c r="U305" s="378">
        <f>U308/U306</f>
        <v>3.5714285714285712E-2</v>
      </c>
      <c r="V305" s="379"/>
      <c r="W305" s="380" t="s">
        <v>62</v>
      </c>
      <c r="X305" s="381"/>
    </row>
    <row r="306" spans="2:24" x14ac:dyDescent="0.3">
      <c r="B306" s="289"/>
      <c r="C306" s="270" t="s">
        <v>65</v>
      </c>
      <c r="D306" s="271"/>
      <c r="E306" s="271"/>
      <c r="F306" s="271"/>
      <c r="G306" s="271"/>
      <c r="H306" s="272"/>
      <c r="I306" s="172"/>
      <c r="J306" s="50"/>
      <c r="K306" s="51"/>
      <c r="L306" s="51"/>
      <c r="M306" s="51"/>
      <c r="N306" s="51"/>
      <c r="O306" s="51"/>
      <c r="P306" s="51"/>
      <c r="Q306" s="51"/>
      <c r="R306" s="51"/>
      <c r="S306" s="52">
        <v>112</v>
      </c>
      <c r="T306" s="52">
        <v>112</v>
      </c>
      <c r="U306" s="311">
        <f>AVERAGE(I306:T306)</f>
        <v>112</v>
      </c>
      <c r="V306" s="312"/>
      <c r="W306" s="311" t="s">
        <v>62</v>
      </c>
      <c r="X306" s="312"/>
    </row>
    <row r="307" spans="2:24" x14ac:dyDescent="0.3">
      <c r="B307" s="289"/>
      <c r="C307" s="270" t="s">
        <v>21</v>
      </c>
      <c r="D307" s="271"/>
      <c r="E307" s="271"/>
      <c r="F307" s="271"/>
      <c r="G307" s="271"/>
      <c r="H307" s="272"/>
      <c r="I307" s="172"/>
      <c r="J307" s="50"/>
      <c r="K307" s="51"/>
      <c r="L307" s="51"/>
      <c r="M307" s="51"/>
      <c r="N307" s="51"/>
      <c r="O307" s="51"/>
      <c r="P307" s="51"/>
      <c r="Q307" s="51"/>
      <c r="R307" s="51"/>
      <c r="S307" s="52">
        <v>11</v>
      </c>
      <c r="T307" s="52">
        <v>16</v>
      </c>
      <c r="U307" s="311">
        <f>AVERAGE(I307:T307)</f>
        <v>13.5</v>
      </c>
      <c r="V307" s="312"/>
      <c r="W307" s="311" t="s">
        <v>62</v>
      </c>
      <c r="X307" s="312"/>
    </row>
    <row r="308" spans="2:24" ht="15" thickBot="1" x14ac:dyDescent="0.35">
      <c r="B308" s="290"/>
      <c r="C308" s="2" t="s">
        <v>22</v>
      </c>
      <c r="D308" s="3"/>
      <c r="E308" s="3"/>
      <c r="F308" s="3"/>
      <c r="G308" s="3"/>
      <c r="H308" s="193"/>
      <c r="I308" s="194"/>
      <c r="J308" s="195"/>
      <c r="K308" s="196"/>
      <c r="L308" s="196"/>
      <c r="M308" s="196"/>
      <c r="N308" s="196"/>
      <c r="O308" s="196"/>
      <c r="P308" s="196"/>
      <c r="Q308" s="196"/>
      <c r="R308" s="196"/>
      <c r="S308" s="197">
        <v>3</v>
      </c>
      <c r="T308" s="197">
        <v>5</v>
      </c>
      <c r="U308" s="366">
        <f>AVERAGE(I308:T308)</f>
        <v>4</v>
      </c>
      <c r="V308" s="367"/>
      <c r="W308" s="366" t="s">
        <v>62</v>
      </c>
      <c r="X308" s="367"/>
    </row>
  </sheetData>
  <mergeCells count="684">
    <mergeCell ref="C307:H307"/>
    <mergeCell ref="U307:V307"/>
    <mergeCell ref="W307:X307"/>
    <mergeCell ref="U308:V308"/>
    <mergeCell ref="W308:X308"/>
    <mergeCell ref="B299:B308"/>
    <mergeCell ref="C305:H305"/>
    <mergeCell ref="U305:V305"/>
    <mergeCell ref="W305:X305"/>
    <mergeCell ref="C306:H306"/>
    <mergeCell ref="U306:V306"/>
    <mergeCell ref="W306:X306"/>
    <mergeCell ref="C303:H303"/>
    <mergeCell ref="U303:V303"/>
    <mergeCell ref="W303:X303"/>
    <mergeCell ref="C304:H304"/>
    <mergeCell ref="U304:V304"/>
    <mergeCell ref="W304:X304"/>
    <mergeCell ref="C301:H301"/>
    <mergeCell ref="U301:V301"/>
    <mergeCell ref="W301:X301"/>
    <mergeCell ref="C302:H302"/>
    <mergeCell ref="U302:V302"/>
    <mergeCell ref="W302:X302"/>
    <mergeCell ref="C298:H298"/>
    <mergeCell ref="U298:V298"/>
    <mergeCell ref="W298:X298"/>
    <mergeCell ref="C299:H299"/>
    <mergeCell ref="U299:V299"/>
    <mergeCell ref="W299:X299"/>
    <mergeCell ref="C300:H300"/>
    <mergeCell ref="U300:V300"/>
    <mergeCell ref="W300:X300"/>
    <mergeCell ref="C296:H296"/>
    <mergeCell ref="U296:V296"/>
    <mergeCell ref="W296:X296"/>
    <mergeCell ref="C297:H297"/>
    <mergeCell ref="U297:V297"/>
    <mergeCell ref="W297:X297"/>
    <mergeCell ref="C294:H294"/>
    <mergeCell ref="U294:V294"/>
    <mergeCell ref="W294:X294"/>
    <mergeCell ref="C295:H295"/>
    <mergeCell ref="U295:V295"/>
    <mergeCell ref="W295:X295"/>
    <mergeCell ref="C293:H293"/>
    <mergeCell ref="U293:V293"/>
    <mergeCell ref="W293:X293"/>
    <mergeCell ref="C290:H290"/>
    <mergeCell ref="U290:V290"/>
    <mergeCell ref="W290:X290"/>
    <mergeCell ref="C291:H291"/>
    <mergeCell ref="U291:V291"/>
    <mergeCell ref="W291:X291"/>
    <mergeCell ref="C288:H288"/>
    <mergeCell ref="U288:V288"/>
    <mergeCell ref="W288:X288"/>
    <mergeCell ref="C289:H289"/>
    <mergeCell ref="U289:V289"/>
    <mergeCell ref="W289:X289"/>
    <mergeCell ref="C292:H292"/>
    <mergeCell ref="U292:V292"/>
    <mergeCell ref="W292:X292"/>
    <mergeCell ref="C286:H286"/>
    <mergeCell ref="U286:V286"/>
    <mergeCell ref="W286:X286"/>
    <mergeCell ref="C287:H287"/>
    <mergeCell ref="U287:V287"/>
    <mergeCell ref="W287:X287"/>
    <mergeCell ref="C284:H284"/>
    <mergeCell ref="U284:V284"/>
    <mergeCell ref="W284:X284"/>
    <mergeCell ref="C285:H285"/>
    <mergeCell ref="U285:V285"/>
    <mergeCell ref="W285:X285"/>
    <mergeCell ref="C282:H282"/>
    <mergeCell ref="U282:V282"/>
    <mergeCell ref="W282:X282"/>
    <mergeCell ref="C283:H283"/>
    <mergeCell ref="U283:V283"/>
    <mergeCell ref="W283:X283"/>
    <mergeCell ref="C280:H280"/>
    <mergeCell ref="U280:V280"/>
    <mergeCell ref="W280:X280"/>
    <mergeCell ref="C281:H281"/>
    <mergeCell ref="U281:V281"/>
    <mergeCell ref="W281:X281"/>
    <mergeCell ref="C278:H278"/>
    <mergeCell ref="U278:V278"/>
    <mergeCell ref="W278:X278"/>
    <mergeCell ref="C279:H279"/>
    <mergeCell ref="U279:V279"/>
    <mergeCell ref="W279:X279"/>
    <mergeCell ref="C276:H276"/>
    <mergeCell ref="U276:V276"/>
    <mergeCell ref="W276:X276"/>
    <mergeCell ref="C277:H277"/>
    <mergeCell ref="U277:V277"/>
    <mergeCell ref="W277:X277"/>
    <mergeCell ref="C274:H274"/>
    <mergeCell ref="U274:V274"/>
    <mergeCell ref="W274:X274"/>
    <mergeCell ref="C275:H275"/>
    <mergeCell ref="U275:V275"/>
    <mergeCell ref="W275:X275"/>
    <mergeCell ref="C272:H272"/>
    <mergeCell ref="U272:V272"/>
    <mergeCell ref="W272:X272"/>
    <mergeCell ref="C273:H273"/>
    <mergeCell ref="U273:V273"/>
    <mergeCell ref="W273:X273"/>
    <mergeCell ref="C270:H270"/>
    <mergeCell ref="U270:V270"/>
    <mergeCell ref="W270:X270"/>
    <mergeCell ref="C271:H271"/>
    <mergeCell ref="U271:V271"/>
    <mergeCell ref="W271:X271"/>
    <mergeCell ref="C268:H268"/>
    <mergeCell ref="U268:V268"/>
    <mergeCell ref="W268:X268"/>
    <mergeCell ref="C269:H269"/>
    <mergeCell ref="U269:V269"/>
    <mergeCell ref="W269:X269"/>
    <mergeCell ref="C266:H266"/>
    <mergeCell ref="U266:V266"/>
    <mergeCell ref="W266:X266"/>
    <mergeCell ref="C267:H267"/>
    <mergeCell ref="U267:V267"/>
    <mergeCell ref="W267:X267"/>
    <mergeCell ref="C264:H264"/>
    <mergeCell ref="U264:V264"/>
    <mergeCell ref="W264:X264"/>
    <mergeCell ref="C265:H265"/>
    <mergeCell ref="U265:V265"/>
    <mergeCell ref="W265:X265"/>
    <mergeCell ref="C263:H263"/>
    <mergeCell ref="U263:V263"/>
    <mergeCell ref="W263:X263"/>
    <mergeCell ref="C260:H260"/>
    <mergeCell ref="U260:V260"/>
    <mergeCell ref="W260:X260"/>
    <mergeCell ref="C261:H261"/>
    <mergeCell ref="U261:V261"/>
    <mergeCell ref="W261:X261"/>
    <mergeCell ref="C259:H259"/>
    <mergeCell ref="U259:V259"/>
    <mergeCell ref="W259:X259"/>
    <mergeCell ref="C258:H258"/>
    <mergeCell ref="U258:V258"/>
    <mergeCell ref="W258:X258"/>
    <mergeCell ref="C262:H262"/>
    <mergeCell ref="U262:V262"/>
    <mergeCell ref="W262:X262"/>
    <mergeCell ref="C256:H256"/>
    <mergeCell ref="U256:V256"/>
    <mergeCell ref="W256:X256"/>
    <mergeCell ref="C257:H257"/>
    <mergeCell ref="U257:V257"/>
    <mergeCell ref="W257:X257"/>
    <mergeCell ref="C254:H254"/>
    <mergeCell ref="U254:V254"/>
    <mergeCell ref="W254:X254"/>
    <mergeCell ref="C255:H255"/>
    <mergeCell ref="U255:V255"/>
    <mergeCell ref="W255:X255"/>
    <mergeCell ref="C252:H252"/>
    <mergeCell ref="U252:V252"/>
    <mergeCell ref="W252:X252"/>
    <mergeCell ref="C253:H253"/>
    <mergeCell ref="U253:V253"/>
    <mergeCell ref="W253:X253"/>
    <mergeCell ref="C250:H250"/>
    <mergeCell ref="U250:V250"/>
    <mergeCell ref="W250:X250"/>
    <mergeCell ref="C251:H251"/>
    <mergeCell ref="U251:V251"/>
    <mergeCell ref="W251:X251"/>
    <mergeCell ref="C248:H248"/>
    <mergeCell ref="U248:V248"/>
    <mergeCell ref="W248:X248"/>
    <mergeCell ref="C249:H249"/>
    <mergeCell ref="U249:V249"/>
    <mergeCell ref="W249:X249"/>
    <mergeCell ref="C246:H246"/>
    <mergeCell ref="U246:V246"/>
    <mergeCell ref="W246:X246"/>
    <mergeCell ref="C247:H247"/>
    <mergeCell ref="U247:V247"/>
    <mergeCell ref="W247:X247"/>
    <mergeCell ref="C244:H244"/>
    <mergeCell ref="U244:V244"/>
    <mergeCell ref="W244:X244"/>
    <mergeCell ref="C245:H245"/>
    <mergeCell ref="U245:V245"/>
    <mergeCell ref="W245:X245"/>
    <mergeCell ref="C242:H242"/>
    <mergeCell ref="U242:V242"/>
    <mergeCell ref="W242:X242"/>
    <mergeCell ref="C243:H243"/>
    <mergeCell ref="U243:V243"/>
    <mergeCell ref="W243:X243"/>
    <mergeCell ref="C240:H240"/>
    <mergeCell ref="U240:V240"/>
    <mergeCell ref="W240:X240"/>
    <mergeCell ref="C241:H241"/>
    <mergeCell ref="U241:V241"/>
    <mergeCell ref="W241:X241"/>
    <mergeCell ref="C238:H238"/>
    <mergeCell ref="U238:V238"/>
    <mergeCell ref="W238:X238"/>
    <mergeCell ref="C239:H239"/>
    <mergeCell ref="U239:V239"/>
    <mergeCell ref="W239:X239"/>
    <mergeCell ref="C236:H236"/>
    <mergeCell ref="U236:V236"/>
    <mergeCell ref="W236:X236"/>
    <mergeCell ref="C237:H237"/>
    <mergeCell ref="U237:V237"/>
    <mergeCell ref="W237:X237"/>
    <mergeCell ref="C234:H234"/>
    <mergeCell ref="U234:V234"/>
    <mergeCell ref="W234:X234"/>
    <mergeCell ref="C235:H235"/>
    <mergeCell ref="U235:V235"/>
    <mergeCell ref="W235:X235"/>
    <mergeCell ref="C232:H232"/>
    <mergeCell ref="U232:V232"/>
    <mergeCell ref="W232:X232"/>
    <mergeCell ref="C233:H233"/>
    <mergeCell ref="U233:V233"/>
    <mergeCell ref="W233:X233"/>
    <mergeCell ref="C230:H230"/>
    <mergeCell ref="U230:V230"/>
    <mergeCell ref="W230:X230"/>
    <mergeCell ref="C231:H231"/>
    <mergeCell ref="U231:V231"/>
    <mergeCell ref="W231:X231"/>
    <mergeCell ref="W223:X223"/>
    <mergeCell ref="C228:H228"/>
    <mergeCell ref="U228:V228"/>
    <mergeCell ref="W228:X228"/>
    <mergeCell ref="C229:H229"/>
    <mergeCell ref="U229:V229"/>
    <mergeCell ref="W229:X229"/>
    <mergeCell ref="C226:H226"/>
    <mergeCell ref="U226:V226"/>
    <mergeCell ref="W226:X226"/>
    <mergeCell ref="C227:H227"/>
    <mergeCell ref="U227:V227"/>
    <mergeCell ref="W227:X227"/>
    <mergeCell ref="C220:H220"/>
    <mergeCell ref="U220:V220"/>
    <mergeCell ref="W220:X220"/>
    <mergeCell ref="C221:H221"/>
    <mergeCell ref="U221:V221"/>
    <mergeCell ref="W221:X221"/>
    <mergeCell ref="B218:B298"/>
    <mergeCell ref="C218:H218"/>
    <mergeCell ref="U218:V218"/>
    <mergeCell ref="W218:X218"/>
    <mergeCell ref="C219:H219"/>
    <mergeCell ref="U219:V219"/>
    <mergeCell ref="W219:X219"/>
    <mergeCell ref="C224:H224"/>
    <mergeCell ref="U224:V224"/>
    <mergeCell ref="W224:X224"/>
    <mergeCell ref="C225:H225"/>
    <mergeCell ref="U225:V225"/>
    <mergeCell ref="W225:X225"/>
    <mergeCell ref="C222:H222"/>
    <mergeCell ref="U222:V222"/>
    <mergeCell ref="W222:X222"/>
    <mergeCell ref="C223:H223"/>
    <mergeCell ref="U223:V223"/>
    <mergeCell ref="C216:H216"/>
    <mergeCell ref="U216:V216"/>
    <mergeCell ref="W216:X216"/>
    <mergeCell ref="C217:H217"/>
    <mergeCell ref="U217:V217"/>
    <mergeCell ref="W217:X217"/>
    <mergeCell ref="C214:H214"/>
    <mergeCell ref="U214:V214"/>
    <mergeCell ref="W214:X214"/>
    <mergeCell ref="C215:H215"/>
    <mergeCell ref="U215:V215"/>
    <mergeCell ref="W215:X215"/>
    <mergeCell ref="C212:H212"/>
    <mergeCell ref="U212:V212"/>
    <mergeCell ref="W212:X212"/>
    <mergeCell ref="C213:H213"/>
    <mergeCell ref="U213:V213"/>
    <mergeCell ref="W213:X213"/>
    <mergeCell ref="C210:H210"/>
    <mergeCell ref="U210:V210"/>
    <mergeCell ref="W210:X210"/>
    <mergeCell ref="C211:H211"/>
    <mergeCell ref="U211:V211"/>
    <mergeCell ref="W211:X211"/>
    <mergeCell ref="W202:X202"/>
    <mergeCell ref="C203:H203"/>
    <mergeCell ref="U203:V203"/>
    <mergeCell ref="W203:X203"/>
    <mergeCell ref="C208:H208"/>
    <mergeCell ref="U208:V208"/>
    <mergeCell ref="W208:X208"/>
    <mergeCell ref="C209:H209"/>
    <mergeCell ref="U209:V209"/>
    <mergeCell ref="W209:X209"/>
    <mergeCell ref="C206:H206"/>
    <mergeCell ref="U206:V206"/>
    <mergeCell ref="W206:X206"/>
    <mergeCell ref="C207:H207"/>
    <mergeCell ref="U207:V207"/>
    <mergeCell ref="W207:X207"/>
    <mergeCell ref="C200:H200"/>
    <mergeCell ref="U200:V200"/>
    <mergeCell ref="W200:X200"/>
    <mergeCell ref="C201:H201"/>
    <mergeCell ref="U201:V201"/>
    <mergeCell ref="W201:X201"/>
    <mergeCell ref="B197:B217"/>
    <mergeCell ref="C197:H197"/>
    <mergeCell ref="U197:V197"/>
    <mergeCell ref="W197:X197"/>
    <mergeCell ref="C198:H198"/>
    <mergeCell ref="U198:V198"/>
    <mergeCell ref="W198:X198"/>
    <mergeCell ref="C199:H199"/>
    <mergeCell ref="U199:V199"/>
    <mergeCell ref="W199:X199"/>
    <mergeCell ref="C204:H204"/>
    <mergeCell ref="U204:V204"/>
    <mergeCell ref="W204:X204"/>
    <mergeCell ref="C205:H205"/>
    <mergeCell ref="U205:V205"/>
    <mergeCell ref="W205:X205"/>
    <mergeCell ref="C202:H202"/>
    <mergeCell ref="U202:V202"/>
    <mergeCell ref="U191:V191"/>
    <mergeCell ref="W191:X191"/>
    <mergeCell ref="B195:H195"/>
    <mergeCell ref="U195:V195"/>
    <mergeCell ref="W195:X195"/>
    <mergeCell ref="B196:H196"/>
    <mergeCell ref="C189:H189"/>
    <mergeCell ref="U189:V189"/>
    <mergeCell ref="W189:X189"/>
    <mergeCell ref="C190:H190"/>
    <mergeCell ref="U190:V190"/>
    <mergeCell ref="W190:X190"/>
    <mergeCell ref="B182:B191"/>
    <mergeCell ref="C182:H182"/>
    <mergeCell ref="U182:V182"/>
    <mergeCell ref="W182:X182"/>
    <mergeCell ref="C183:H183"/>
    <mergeCell ref="U183:V183"/>
    <mergeCell ref="W183:X183"/>
    <mergeCell ref="C184:H184"/>
    <mergeCell ref="U184:V184"/>
    <mergeCell ref="W184:X184"/>
    <mergeCell ref="C187:H187"/>
    <mergeCell ref="U187:V187"/>
    <mergeCell ref="W187:X187"/>
    <mergeCell ref="C188:H188"/>
    <mergeCell ref="U188:V188"/>
    <mergeCell ref="W188:X188"/>
    <mergeCell ref="C185:H185"/>
    <mergeCell ref="U185:V185"/>
    <mergeCell ref="W185:X185"/>
    <mergeCell ref="C186:H186"/>
    <mergeCell ref="U186:V186"/>
    <mergeCell ref="W186:X186"/>
    <mergeCell ref="C180:H180"/>
    <mergeCell ref="U180:V180"/>
    <mergeCell ref="W180:X180"/>
    <mergeCell ref="C181:H181"/>
    <mergeCell ref="U181:V181"/>
    <mergeCell ref="W181:X181"/>
    <mergeCell ref="C178:H178"/>
    <mergeCell ref="U178:V178"/>
    <mergeCell ref="W178:X178"/>
    <mergeCell ref="C179:H179"/>
    <mergeCell ref="U179:V179"/>
    <mergeCell ref="W179:X179"/>
    <mergeCell ref="C176:H176"/>
    <mergeCell ref="U176:V176"/>
    <mergeCell ref="W176:X176"/>
    <mergeCell ref="C177:H177"/>
    <mergeCell ref="U177:V177"/>
    <mergeCell ref="W177:X177"/>
    <mergeCell ref="C174:H174"/>
    <mergeCell ref="U174:V174"/>
    <mergeCell ref="W174:X174"/>
    <mergeCell ref="C175:H175"/>
    <mergeCell ref="U175:V175"/>
    <mergeCell ref="W175:X175"/>
    <mergeCell ref="C172:H172"/>
    <mergeCell ref="U172:V172"/>
    <mergeCell ref="W172:X172"/>
    <mergeCell ref="C173:H173"/>
    <mergeCell ref="U173:V173"/>
    <mergeCell ref="W173:X173"/>
    <mergeCell ref="C170:H170"/>
    <mergeCell ref="U170:V170"/>
    <mergeCell ref="W170:X170"/>
    <mergeCell ref="C171:H171"/>
    <mergeCell ref="U171:V171"/>
    <mergeCell ref="W171:X171"/>
    <mergeCell ref="C168:H168"/>
    <mergeCell ref="U168:V168"/>
    <mergeCell ref="W168:X168"/>
    <mergeCell ref="C169:H169"/>
    <mergeCell ref="U169:V169"/>
    <mergeCell ref="W169:X169"/>
    <mergeCell ref="C166:H166"/>
    <mergeCell ref="U166:V166"/>
    <mergeCell ref="W166:X166"/>
    <mergeCell ref="C167:H167"/>
    <mergeCell ref="U167:V167"/>
    <mergeCell ref="W167:X167"/>
    <mergeCell ref="C164:H164"/>
    <mergeCell ref="U164:V164"/>
    <mergeCell ref="W164:X164"/>
    <mergeCell ref="C165:H165"/>
    <mergeCell ref="U165:V165"/>
    <mergeCell ref="W165:X165"/>
    <mergeCell ref="C162:H162"/>
    <mergeCell ref="U162:V162"/>
    <mergeCell ref="W162:X162"/>
    <mergeCell ref="C163:H163"/>
    <mergeCell ref="U163:V163"/>
    <mergeCell ref="W163:X163"/>
    <mergeCell ref="C160:H160"/>
    <mergeCell ref="U160:V160"/>
    <mergeCell ref="W160:X160"/>
    <mergeCell ref="C161:H161"/>
    <mergeCell ref="U161:V161"/>
    <mergeCell ref="W161:X161"/>
    <mergeCell ref="C158:H158"/>
    <mergeCell ref="U158:V158"/>
    <mergeCell ref="W158:X158"/>
    <mergeCell ref="C159:H159"/>
    <mergeCell ref="U159:V159"/>
    <mergeCell ref="W159:X159"/>
    <mergeCell ref="C156:H156"/>
    <mergeCell ref="U156:V156"/>
    <mergeCell ref="W156:X156"/>
    <mergeCell ref="C157:H157"/>
    <mergeCell ref="U157:V157"/>
    <mergeCell ref="W157:X157"/>
    <mergeCell ref="C154:H154"/>
    <mergeCell ref="U154:V154"/>
    <mergeCell ref="W154:X154"/>
    <mergeCell ref="C155:H155"/>
    <mergeCell ref="U155:V155"/>
    <mergeCell ref="W155:X155"/>
    <mergeCell ref="C152:H152"/>
    <mergeCell ref="U152:V152"/>
    <mergeCell ref="W152:X152"/>
    <mergeCell ref="C153:H153"/>
    <mergeCell ref="U153:V153"/>
    <mergeCell ref="W153:X153"/>
    <mergeCell ref="C150:H150"/>
    <mergeCell ref="U150:V150"/>
    <mergeCell ref="W150:X150"/>
    <mergeCell ref="C151:H151"/>
    <mergeCell ref="U151:V151"/>
    <mergeCell ref="W151:X151"/>
    <mergeCell ref="C148:H148"/>
    <mergeCell ref="U148:V148"/>
    <mergeCell ref="W148:X148"/>
    <mergeCell ref="C149:H149"/>
    <mergeCell ref="U149:V149"/>
    <mergeCell ref="W149:X149"/>
    <mergeCell ref="C146:H146"/>
    <mergeCell ref="U146:V146"/>
    <mergeCell ref="W146:X146"/>
    <mergeCell ref="C147:H147"/>
    <mergeCell ref="U147:V147"/>
    <mergeCell ref="W147:X147"/>
    <mergeCell ref="C144:H144"/>
    <mergeCell ref="U144:V144"/>
    <mergeCell ref="W144:X144"/>
    <mergeCell ref="C145:H145"/>
    <mergeCell ref="U145:V145"/>
    <mergeCell ref="W145:X145"/>
    <mergeCell ref="C142:H142"/>
    <mergeCell ref="U142:V142"/>
    <mergeCell ref="W142:X142"/>
    <mergeCell ref="C143:H143"/>
    <mergeCell ref="U143:V143"/>
    <mergeCell ref="W143:X143"/>
    <mergeCell ref="C140:H140"/>
    <mergeCell ref="U140:V140"/>
    <mergeCell ref="W140:X140"/>
    <mergeCell ref="C141:H141"/>
    <mergeCell ref="U141:V141"/>
    <mergeCell ref="W141:X141"/>
    <mergeCell ref="C138:H138"/>
    <mergeCell ref="U138:V138"/>
    <mergeCell ref="W138:X138"/>
    <mergeCell ref="C139:H139"/>
    <mergeCell ref="U139:V139"/>
    <mergeCell ref="W139:X139"/>
    <mergeCell ref="C136:H136"/>
    <mergeCell ref="U136:V136"/>
    <mergeCell ref="W136:X136"/>
    <mergeCell ref="C137:H137"/>
    <mergeCell ref="U137:V137"/>
    <mergeCell ref="W137:X137"/>
    <mergeCell ref="C134:H134"/>
    <mergeCell ref="U134:V134"/>
    <mergeCell ref="W134:X134"/>
    <mergeCell ref="C135:H135"/>
    <mergeCell ref="U135:V135"/>
    <mergeCell ref="W135:X135"/>
    <mergeCell ref="C132:H132"/>
    <mergeCell ref="U132:V132"/>
    <mergeCell ref="W132:X132"/>
    <mergeCell ref="C133:H133"/>
    <mergeCell ref="U133:V133"/>
    <mergeCell ref="W133:X133"/>
    <mergeCell ref="C130:H130"/>
    <mergeCell ref="U130:V130"/>
    <mergeCell ref="W130:X130"/>
    <mergeCell ref="C131:H131"/>
    <mergeCell ref="U131:V131"/>
    <mergeCell ref="W131:X131"/>
    <mergeCell ref="C128:H128"/>
    <mergeCell ref="U128:V128"/>
    <mergeCell ref="W128:X128"/>
    <mergeCell ref="C129:H129"/>
    <mergeCell ref="U129:V129"/>
    <mergeCell ref="W129:X129"/>
    <mergeCell ref="C126:H126"/>
    <mergeCell ref="U126:V126"/>
    <mergeCell ref="W126:X126"/>
    <mergeCell ref="C127:H127"/>
    <mergeCell ref="U127:V127"/>
    <mergeCell ref="W127:X127"/>
    <mergeCell ref="C124:H124"/>
    <mergeCell ref="U124:V124"/>
    <mergeCell ref="W124:X124"/>
    <mergeCell ref="C125:H125"/>
    <mergeCell ref="U125:V125"/>
    <mergeCell ref="W125:X125"/>
    <mergeCell ref="C122:H122"/>
    <mergeCell ref="U122:V122"/>
    <mergeCell ref="W122:X122"/>
    <mergeCell ref="C123:H123"/>
    <mergeCell ref="U123:V123"/>
    <mergeCell ref="W123:X123"/>
    <mergeCell ref="C120:H120"/>
    <mergeCell ref="U120:V120"/>
    <mergeCell ref="W120:X120"/>
    <mergeCell ref="C121:H121"/>
    <mergeCell ref="U121:V121"/>
    <mergeCell ref="W121:X121"/>
    <mergeCell ref="C118:H118"/>
    <mergeCell ref="U118:V118"/>
    <mergeCell ref="W118:X118"/>
    <mergeCell ref="C119:H119"/>
    <mergeCell ref="U119:V119"/>
    <mergeCell ref="W119:X119"/>
    <mergeCell ref="C116:H116"/>
    <mergeCell ref="U116:V116"/>
    <mergeCell ref="W116:X116"/>
    <mergeCell ref="C117:H117"/>
    <mergeCell ref="U117:V117"/>
    <mergeCell ref="W117:X117"/>
    <mergeCell ref="C114:H114"/>
    <mergeCell ref="U114:V114"/>
    <mergeCell ref="W114:X114"/>
    <mergeCell ref="C115:H115"/>
    <mergeCell ref="U115:V115"/>
    <mergeCell ref="W115:X115"/>
    <mergeCell ref="C113:H113"/>
    <mergeCell ref="U113:V113"/>
    <mergeCell ref="W113:X113"/>
    <mergeCell ref="C110:H110"/>
    <mergeCell ref="U110:V110"/>
    <mergeCell ref="W110:X110"/>
    <mergeCell ref="C111:H111"/>
    <mergeCell ref="U111:V111"/>
    <mergeCell ref="W111:X111"/>
    <mergeCell ref="W109:X109"/>
    <mergeCell ref="C106:H106"/>
    <mergeCell ref="U106:V106"/>
    <mergeCell ref="W106:X106"/>
    <mergeCell ref="C107:H107"/>
    <mergeCell ref="U107:V107"/>
    <mergeCell ref="W107:X107"/>
    <mergeCell ref="C112:H112"/>
    <mergeCell ref="U112:V112"/>
    <mergeCell ref="W112:X112"/>
    <mergeCell ref="C100:H100"/>
    <mergeCell ref="U100:V100"/>
    <mergeCell ref="W100:X100"/>
    <mergeCell ref="B101:B181"/>
    <mergeCell ref="C101:H101"/>
    <mergeCell ref="U101:V101"/>
    <mergeCell ref="W101:X101"/>
    <mergeCell ref="C104:H104"/>
    <mergeCell ref="U104:V104"/>
    <mergeCell ref="W104:X104"/>
    <mergeCell ref="C105:H105"/>
    <mergeCell ref="U105:V105"/>
    <mergeCell ref="W105:X105"/>
    <mergeCell ref="C102:H102"/>
    <mergeCell ref="U102:V102"/>
    <mergeCell ref="W102:X102"/>
    <mergeCell ref="C103:H103"/>
    <mergeCell ref="U103:V103"/>
    <mergeCell ref="W103:X103"/>
    <mergeCell ref="C108:H108"/>
    <mergeCell ref="U108:V108"/>
    <mergeCell ref="W108:X108"/>
    <mergeCell ref="C109:H109"/>
    <mergeCell ref="U109:V109"/>
    <mergeCell ref="C98:H98"/>
    <mergeCell ref="U98:V98"/>
    <mergeCell ref="W98:X98"/>
    <mergeCell ref="C99:H99"/>
    <mergeCell ref="U99:V99"/>
    <mergeCell ref="W99:X99"/>
    <mergeCell ref="C96:H96"/>
    <mergeCell ref="U96:V96"/>
    <mergeCell ref="W96:X96"/>
    <mergeCell ref="C97:H97"/>
    <mergeCell ref="U97:V97"/>
    <mergeCell ref="W97:X97"/>
    <mergeCell ref="C94:H94"/>
    <mergeCell ref="U94:V94"/>
    <mergeCell ref="W94:X94"/>
    <mergeCell ref="C95:H95"/>
    <mergeCell ref="U95:V95"/>
    <mergeCell ref="W95:X95"/>
    <mergeCell ref="C92:H92"/>
    <mergeCell ref="U92:V92"/>
    <mergeCell ref="W92:X92"/>
    <mergeCell ref="C93:H93"/>
    <mergeCell ref="U93:V93"/>
    <mergeCell ref="W93:X93"/>
    <mergeCell ref="U84:V84"/>
    <mergeCell ref="W84:X84"/>
    <mergeCell ref="C85:H85"/>
    <mergeCell ref="U85:V85"/>
    <mergeCell ref="W85:X85"/>
    <mergeCell ref="C90:H90"/>
    <mergeCell ref="U90:V90"/>
    <mergeCell ref="W90:X90"/>
    <mergeCell ref="C91:H91"/>
    <mergeCell ref="U91:V91"/>
    <mergeCell ref="W91:X91"/>
    <mergeCell ref="C88:H88"/>
    <mergeCell ref="U88:V88"/>
    <mergeCell ref="W88:X88"/>
    <mergeCell ref="C89:H89"/>
    <mergeCell ref="U89:V89"/>
    <mergeCell ref="W89:X89"/>
    <mergeCell ref="W81:X81"/>
    <mergeCell ref="C82:H82"/>
    <mergeCell ref="U82:V82"/>
    <mergeCell ref="W82:X82"/>
    <mergeCell ref="C83:H83"/>
    <mergeCell ref="U83:V83"/>
    <mergeCell ref="W83:X83"/>
    <mergeCell ref="B78:H78"/>
    <mergeCell ref="U78:V78"/>
    <mergeCell ref="W78:X78"/>
    <mergeCell ref="B79:H79"/>
    <mergeCell ref="B80:B100"/>
    <mergeCell ref="C80:H80"/>
    <mergeCell ref="U80:V80"/>
    <mergeCell ref="W80:X80"/>
    <mergeCell ref="C81:H81"/>
    <mergeCell ref="U81:V81"/>
    <mergeCell ref="C86:H86"/>
    <mergeCell ref="U86:V86"/>
    <mergeCell ref="W86:X86"/>
    <mergeCell ref="C87:H87"/>
    <mergeCell ref="U87:V87"/>
    <mergeCell ref="W87:X87"/>
    <mergeCell ref="C84:H84"/>
  </mergeCells>
  <phoneticPr fontId="2" type="noConversion"/>
  <conditionalFormatting sqref="H21 J21">
    <cfRule type="cellIs" dxfId="69" priority="3" operator="lessThan">
      <formula>0</formula>
    </cfRule>
    <cfRule type="cellIs" dxfId="68" priority="4" operator="greaterThan">
      <formula>0</formula>
    </cfRule>
    <cfRule type="cellIs" dxfId="67" priority="5" operator="greaterThan">
      <formula>0</formula>
    </cfRule>
    <cfRule type="cellIs" dxfId="66" priority="6" operator="lessThan">
      <formula>0</formula>
    </cfRule>
  </conditionalFormatting>
  <conditionalFormatting sqref="R11:R21">
    <cfRule type="cellIs" dxfId="65" priority="7" operator="greaterThan">
      <formula>0</formula>
    </cfRule>
    <cfRule type="cellIs" dxfId="64" priority="8" operator="lessThan">
      <formula>0</formula>
    </cfRule>
  </conditionalFormatting>
  <pageMargins left="0.7" right="0.7" top="0.75" bottom="0.75" header="0.3" footer="0.3"/>
  <pageSetup paperSize="9" orientation="portrait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BE6409-223B-46D6-B470-86EA29D42048}">
  <dimension ref="B1:X364"/>
  <sheetViews>
    <sheetView showGridLines="0" zoomScale="85" zoomScaleNormal="85" workbookViewId="0">
      <selection activeCell="A9" sqref="A9:XFD19"/>
    </sheetView>
  </sheetViews>
  <sheetFormatPr defaultColWidth="8.75" defaultRowHeight="14.25" x14ac:dyDescent="0.3"/>
  <cols>
    <col min="1" max="1" width="3.375" style="1" customWidth="1"/>
    <col min="2" max="2" width="13.75" style="1" customWidth="1"/>
    <col min="3" max="5" width="8.75" style="1"/>
    <col min="6" max="6" width="10.125" style="1" bestFit="1" customWidth="1"/>
    <col min="7" max="8" width="8.75" style="1"/>
    <col min="9" max="20" width="13.625" style="1" customWidth="1"/>
    <col min="21" max="16384" width="8.75" style="1"/>
  </cols>
  <sheetData>
    <row r="1" spans="2:21" ht="15.75" customHeight="1" x14ac:dyDescent="0.3"/>
    <row r="2" spans="2:21" ht="20.25" x14ac:dyDescent="0.3">
      <c r="B2" s="7" t="s">
        <v>304</v>
      </c>
      <c r="C2" s="7"/>
      <c r="D2" s="7"/>
      <c r="E2" s="7"/>
      <c r="F2" s="7"/>
    </row>
    <row r="3" spans="2:21" x14ac:dyDescent="0.3">
      <c r="B3" s="8" t="s">
        <v>296</v>
      </c>
    </row>
    <row r="4" spans="2:21" x14ac:dyDescent="0.3">
      <c r="B4" s="9" t="s">
        <v>326</v>
      </c>
    </row>
    <row r="5" spans="2:21" x14ac:dyDescent="0.3">
      <c r="B5" s="9" t="s">
        <v>327</v>
      </c>
    </row>
    <row r="6" spans="2:21" x14ac:dyDescent="0.3">
      <c r="B6" s="9" t="s">
        <v>38</v>
      </c>
    </row>
    <row r="7" spans="2:21" x14ac:dyDescent="0.3">
      <c r="B7" s="9" t="s">
        <v>39</v>
      </c>
    </row>
    <row r="8" spans="2:21" ht="8.1" customHeight="1" x14ac:dyDescent="0.3">
      <c r="H8" s="10"/>
      <c r="J8" s="8"/>
      <c r="K8" s="11"/>
      <c r="L8" s="12"/>
      <c r="P8" s="8"/>
      <c r="Q8" s="8"/>
      <c r="R8" s="8"/>
      <c r="S8" s="8"/>
      <c r="T8" s="8"/>
      <c r="U8" s="8"/>
    </row>
    <row r="9" spans="2:21" ht="18" customHeight="1" x14ac:dyDescent="0.3">
      <c r="P9" s="8"/>
      <c r="Q9" s="8"/>
      <c r="R9" s="8"/>
      <c r="S9" s="8"/>
      <c r="T9" s="8"/>
      <c r="U9" s="8"/>
    </row>
    <row r="10" spans="2:21" x14ac:dyDescent="0.3">
      <c r="B10" s="250" t="s">
        <v>288</v>
      </c>
      <c r="C10" s="250"/>
      <c r="D10" s="250"/>
      <c r="P10" s="8"/>
      <c r="Q10" s="8"/>
      <c r="R10" s="8"/>
      <c r="S10" s="8"/>
      <c r="T10" s="8"/>
      <c r="U10" s="8"/>
    </row>
    <row r="11" spans="2:21" x14ac:dyDescent="0.3">
      <c r="P11" s="8"/>
      <c r="Q11" s="8"/>
      <c r="R11" s="8"/>
      <c r="S11" s="8"/>
      <c r="T11" s="8"/>
      <c r="U11" s="8"/>
    </row>
    <row r="12" spans="2:21" x14ac:dyDescent="0.3">
      <c r="P12" s="8"/>
      <c r="Q12" s="8"/>
      <c r="R12" s="8"/>
      <c r="S12" s="8"/>
      <c r="T12" s="8"/>
      <c r="U12" s="8"/>
    </row>
    <row r="13" spans="2:21" ht="17.45" customHeight="1" x14ac:dyDescent="0.3">
      <c r="P13" s="8"/>
      <c r="Q13" s="8"/>
      <c r="R13" s="8"/>
      <c r="S13" s="8"/>
      <c r="T13" s="8"/>
      <c r="U13" s="8"/>
    </row>
    <row r="14" spans="2:21" ht="17.45" customHeight="1" x14ac:dyDescent="0.3">
      <c r="P14" s="8"/>
      <c r="Q14" s="8"/>
      <c r="R14" s="8"/>
      <c r="S14" s="8"/>
      <c r="T14" s="8"/>
      <c r="U14" s="8"/>
    </row>
    <row r="15" spans="2:21" ht="18" customHeight="1" x14ac:dyDescent="0.3">
      <c r="P15" s="8"/>
      <c r="Q15" s="8"/>
      <c r="R15" s="8"/>
      <c r="S15" s="8"/>
      <c r="T15" s="8"/>
      <c r="U15" s="8"/>
    </row>
    <row r="16" spans="2:21" x14ac:dyDescent="0.3">
      <c r="P16" s="8"/>
      <c r="Q16" s="8"/>
      <c r="R16" s="8"/>
      <c r="S16" s="8"/>
      <c r="T16" s="8"/>
      <c r="U16" s="8"/>
    </row>
    <row r="17" spans="2:21" ht="17.45" customHeight="1" x14ac:dyDescent="0.3">
      <c r="P17" s="8"/>
      <c r="Q17" s="8"/>
      <c r="R17" s="8"/>
      <c r="S17" s="8"/>
      <c r="T17" s="8"/>
      <c r="U17" s="8"/>
    </row>
    <row r="18" spans="2:21" ht="17.45" customHeight="1" x14ac:dyDescent="0.3">
      <c r="P18" s="8"/>
      <c r="Q18" s="8"/>
      <c r="R18" s="8"/>
      <c r="S18" s="8"/>
      <c r="T18" s="8"/>
      <c r="U18" s="8"/>
    </row>
    <row r="19" spans="2:21" ht="18" customHeight="1" x14ac:dyDescent="0.3">
      <c r="P19" s="8"/>
      <c r="Q19" s="8"/>
      <c r="R19" s="8"/>
      <c r="S19" s="8"/>
      <c r="T19" s="8"/>
      <c r="U19" s="8"/>
    </row>
    <row r="21" spans="2:21" x14ac:dyDescent="0.3">
      <c r="B21" s="43" t="s">
        <v>162</v>
      </c>
    </row>
    <row r="22" spans="2:21" x14ac:dyDescent="0.3">
      <c r="B22" s="1" t="s">
        <v>163</v>
      </c>
    </row>
    <row r="23" spans="2:21" x14ac:dyDescent="0.3">
      <c r="B23" s="1" t="s">
        <v>164</v>
      </c>
    </row>
    <row r="24" spans="2:21" x14ac:dyDescent="0.3">
      <c r="B24" s="1" t="s">
        <v>165</v>
      </c>
    </row>
    <row r="72" spans="2:24" ht="15" thickBot="1" x14ac:dyDescent="0.35"/>
    <row r="73" spans="2:24" ht="15" thickBot="1" x14ac:dyDescent="0.35">
      <c r="B73" s="279">
        <v>2026</v>
      </c>
      <c r="C73" s="280"/>
      <c r="D73" s="280"/>
      <c r="E73" s="280"/>
      <c r="F73" s="280"/>
      <c r="G73" s="280"/>
      <c r="H73" s="281"/>
      <c r="I73" s="5" t="s">
        <v>46</v>
      </c>
      <c r="J73" s="6" t="s">
        <v>47</v>
      </c>
      <c r="K73" s="6" t="s">
        <v>50</v>
      </c>
      <c r="L73" s="6" t="s">
        <v>51</v>
      </c>
      <c r="M73" s="6" t="s">
        <v>52</v>
      </c>
      <c r="N73" s="6" t="s">
        <v>53</v>
      </c>
      <c r="O73" s="6" t="s">
        <v>54</v>
      </c>
      <c r="P73" s="6" t="s">
        <v>55</v>
      </c>
      <c r="Q73" s="6" t="s">
        <v>56</v>
      </c>
      <c r="R73" s="6" t="s">
        <v>57</v>
      </c>
      <c r="S73" s="6" t="s">
        <v>58</v>
      </c>
      <c r="T73" s="6" t="s">
        <v>59</v>
      </c>
      <c r="U73" s="279" t="s">
        <v>60</v>
      </c>
      <c r="V73" s="281"/>
      <c r="W73" s="279" t="s">
        <v>61</v>
      </c>
      <c r="X73" s="281"/>
    </row>
    <row r="74" spans="2:24" ht="15" thickBot="1" x14ac:dyDescent="0.35">
      <c r="B74" s="421"/>
      <c r="C74" s="421"/>
      <c r="D74" s="421"/>
      <c r="E74" s="421"/>
      <c r="F74" s="421"/>
      <c r="G74" s="421"/>
      <c r="H74" s="421"/>
    </row>
    <row r="75" spans="2:24" x14ac:dyDescent="0.3">
      <c r="B75" s="282" t="s">
        <v>4</v>
      </c>
      <c r="C75" s="285" t="s">
        <v>12</v>
      </c>
      <c r="D75" s="286"/>
      <c r="E75" s="286"/>
      <c r="F75" s="286"/>
      <c r="G75" s="286"/>
      <c r="H75" s="287"/>
      <c r="I75" s="48"/>
      <c r="J75" s="48"/>
      <c r="K75" s="48"/>
      <c r="L75" s="48"/>
      <c r="M75" s="48"/>
      <c r="N75" s="48"/>
      <c r="O75" s="48"/>
      <c r="P75" s="48"/>
      <c r="Q75" s="48"/>
      <c r="R75" s="48"/>
      <c r="S75" s="48"/>
      <c r="T75" s="48"/>
      <c r="U75" s="422"/>
      <c r="V75" s="423"/>
      <c r="W75" s="424"/>
      <c r="X75" s="423"/>
    </row>
    <row r="76" spans="2:24" x14ac:dyDescent="0.3">
      <c r="B76" s="283"/>
      <c r="C76" s="270" t="s">
        <v>48</v>
      </c>
      <c r="D76" s="271"/>
      <c r="E76" s="271"/>
      <c r="F76" s="271"/>
      <c r="G76" s="271"/>
      <c r="H76" s="272"/>
      <c r="I76" s="52">
        <v>3982</v>
      </c>
      <c r="J76" s="52">
        <v>2928</v>
      </c>
      <c r="K76" s="52"/>
      <c r="L76" s="52"/>
      <c r="M76" s="52"/>
      <c r="N76" s="52"/>
      <c r="O76" s="52"/>
      <c r="P76" s="52"/>
      <c r="Q76" s="52"/>
      <c r="R76" s="52"/>
      <c r="S76" s="52"/>
      <c r="T76" s="52"/>
      <c r="U76" s="311">
        <f t="shared" ref="U76:U88" si="0">AVERAGE(I76:T76)</f>
        <v>3455</v>
      </c>
      <c r="V76" s="312"/>
      <c r="W76" s="410">
        <f t="shared" ref="W76:W80" si="1">SUM(I76:T76)</f>
        <v>6910</v>
      </c>
      <c r="X76" s="312"/>
    </row>
    <row r="77" spans="2:24" x14ac:dyDescent="0.3">
      <c r="B77" s="283"/>
      <c r="C77" s="270" t="s">
        <v>117</v>
      </c>
      <c r="D77" s="271"/>
      <c r="E77" s="271"/>
      <c r="F77" s="271"/>
      <c r="G77" s="271"/>
      <c r="H77" s="272"/>
      <c r="I77" s="52">
        <v>48</v>
      </c>
      <c r="J77" s="52">
        <v>50</v>
      </c>
      <c r="K77" s="52"/>
      <c r="L77" s="52"/>
      <c r="M77" s="52"/>
      <c r="N77" s="52"/>
      <c r="O77" s="52"/>
      <c r="P77" s="52"/>
      <c r="Q77" s="52"/>
      <c r="R77" s="52"/>
      <c r="S77" s="52"/>
      <c r="T77" s="52"/>
      <c r="U77" s="311">
        <f t="shared" si="0"/>
        <v>49</v>
      </c>
      <c r="V77" s="312"/>
      <c r="W77" s="410">
        <f t="shared" si="1"/>
        <v>98</v>
      </c>
      <c r="X77" s="312"/>
    </row>
    <row r="78" spans="2:24" x14ac:dyDescent="0.3">
      <c r="B78" s="283"/>
      <c r="C78" s="425" t="s">
        <v>0</v>
      </c>
      <c r="D78" s="426"/>
      <c r="E78" s="426"/>
      <c r="F78" s="426"/>
      <c r="G78" s="426"/>
      <c r="H78" s="427"/>
      <c r="I78" s="56"/>
      <c r="J78" s="56"/>
      <c r="K78" s="56"/>
      <c r="L78" s="56"/>
      <c r="M78" s="56"/>
      <c r="N78" s="56"/>
      <c r="O78" s="56"/>
      <c r="P78" s="56"/>
      <c r="Q78" s="56"/>
      <c r="R78" s="56"/>
      <c r="S78" s="56"/>
      <c r="T78" s="56"/>
      <c r="U78" s="428"/>
      <c r="V78" s="420"/>
      <c r="W78" s="419"/>
      <c r="X78" s="420"/>
    </row>
    <row r="79" spans="2:24" x14ac:dyDescent="0.3">
      <c r="B79" s="283"/>
      <c r="C79" s="318" t="s">
        <v>23</v>
      </c>
      <c r="D79" s="319"/>
      <c r="E79" s="319"/>
      <c r="F79" s="319"/>
      <c r="G79" s="319"/>
      <c r="H79" s="320"/>
      <c r="I79" s="219">
        <v>2375</v>
      </c>
      <c r="J79" s="219">
        <v>1739</v>
      </c>
      <c r="K79" s="219"/>
      <c r="L79" s="219"/>
      <c r="M79" s="219"/>
      <c r="N79" s="219"/>
      <c r="O79" s="219"/>
      <c r="P79" s="219"/>
      <c r="Q79" s="219"/>
      <c r="R79" s="219"/>
      <c r="S79" s="219"/>
      <c r="T79" s="219"/>
      <c r="U79" s="461">
        <f t="shared" si="0"/>
        <v>2057</v>
      </c>
      <c r="V79" s="462"/>
      <c r="W79" s="483">
        <f t="shared" si="1"/>
        <v>4114</v>
      </c>
      <c r="X79" s="462"/>
    </row>
    <row r="80" spans="2:24" x14ac:dyDescent="0.3">
      <c r="B80" s="283"/>
      <c r="C80" s="318" t="s">
        <v>170</v>
      </c>
      <c r="D80" s="319"/>
      <c r="E80" s="319"/>
      <c r="F80" s="319"/>
      <c r="G80" s="319"/>
      <c r="H80" s="320"/>
      <c r="I80" s="220">
        <v>35</v>
      </c>
      <c r="J80" s="220">
        <v>44</v>
      </c>
      <c r="K80" s="220"/>
      <c r="L80" s="220"/>
      <c r="M80" s="220"/>
      <c r="N80" s="220"/>
      <c r="O80" s="220"/>
      <c r="P80" s="220"/>
      <c r="Q80" s="220"/>
      <c r="R80" s="220"/>
      <c r="S80" s="220"/>
      <c r="T80" s="220"/>
      <c r="U80" s="461">
        <f t="shared" si="0"/>
        <v>39.5</v>
      </c>
      <c r="V80" s="462"/>
      <c r="W80" s="483">
        <f t="shared" si="1"/>
        <v>79</v>
      </c>
      <c r="X80" s="462"/>
    </row>
    <row r="81" spans="2:24" x14ac:dyDescent="0.3">
      <c r="B81" s="283"/>
      <c r="C81" s="270" t="s">
        <v>13</v>
      </c>
      <c r="D81" s="271"/>
      <c r="E81" s="271"/>
      <c r="F81" s="271"/>
      <c r="G81" s="271"/>
      <c r="H81" s="272"/>
      <c r="I81" s="221">
        <f>I80-I82</f>
        <v>18</v>
      </c>
      <c r="J81" s="221">
        <f>J80-J82</f>
        <v>26</v>
      </c>
      <c r="K81" s="221"/>
      <c r="L81" s="221"/>
      <c r="M81" s="221"/>
      <c r="N81" s="221"/>
      <c r="O81" s="221"/>
      <c r="P81" s="221"/>
      <c r="Q81" s="221"/>
      <c r="R81" s="221"/>
      <c r="S81" s="221"/>
      <c r="T81" s="221"/>
      <c r="U81" s="311">
        <f t="shared" si="0"/>
        <v>22</v>
      </c>
      <c r="V81" s="312"/>
      <c r="W81" s="410">
        <f>W80-W82</f>
        <v>44</v>
      </c>
      <c r="X81" s="312"/>
    </row>
    <row r="82" spans="2:24" x14ac:dyDescent="0.3">
      <c r="B82" s="283"/>
      <c r="C82" s="270" t="s">
        <v>14</v>
      </c>
      <c r="D82" s="271"/>
      <c r="E82" s="271"/>
      <c r="F82" s="271"/>
      <c r="G82" s="271"/>
      <c r="H82" s="272"/>
      <c r="I82" s="52">
        <v>17</v>
      </c>
      <c r="J82" s="52">
        <v>18</v>
      </c>
      <c r="K82" s="52"/>
      <c r="L82" s="52"/>
      <c r="M82" s="52"/>
      <c r="N82" s="52"/>
      <c r="O82" s="52"/>
      <c r="P82" s="52"/>
      <c r="Q82" s="52"/>
      <c r="R82" s="52"/>
      <c r="S82" s="52"/>
      <c r="T82" s="52"/>
      <c r="U82" s="311">
        <f t="shared" si="0"/>
        <v>17.5</v>
      </c>
      <c r="V82" s="312"/>
      <c r="W82" s="313">
        <f t="shared" ref="W82:W88" si="2">SUM(I82:T82)</f>
        <v>35</v>
      </c>
      <c r="X82" s="310"/>
    </row>
    <row r="83" spans="2:24" x14ac:dyDescent="0.3">
      <c r="B83" s="283"/>
      <c r="C83" s="300" t="s">
        <v>5</v>
      </c>
      <c r="D83" s="301"/>
      <c r="E83" s="301"/>
      <c r="F83" s="301"/>
      <c r="G83" s="301"/>
      <c r="H83" s="302"/>
      <c r="I83" s="136">
        <v>3</v>
      </c>
      <c r="J83" s="136">
        <v>4</v>
      </c>
      <c r="K83" s="136"/>
      <c r="L83" s="136"/>
      <c r="M83" s="136"/>
      <c r="N83" s="136"/>
      <c r="O83" s="136"/>
      <c r="P83" s="136"/>
      <c r="Q83" s="136"/>
      <c r="R83" s="136"/>
      <c r="S83" s="136"/>
      <c r="T83" s="136"/>
      <c r="U83" s="311">
        <f t="shared" si="0"/>
        <v>3.5</v>
      </c>
      <c r="V83" s="312"/>
      <c r="W83" s="313">
        <f t="shared" si="2"/>
        <v>7</v>
      </c>
      <c r="X83" s="310"/>
    </row>
    <row r="84" spans="2:24" x14ac:dyDescent="0.3">
      <c r="B84" s="283"/>
      <c r="C84" s="363" t="s">
        <v>49</v>
      </c>
      <c r="D84" s="364"/>
      <c r="E84" s="364"/>
      <c r="F84" s="364"/>
      <c r="G84" s="364"/>
      <c r="H84" s="365"/>
      <c r="I84" s="140">
        <f>I80-I81-I83</f>
        <v>14</v>
      </c>
      <c r="J84" s="140">
        <f>J80-J81-J83</f>
        <v>14</v>
      </c>
      <c r="K84" s="140"/>
      <c r="L84" s="140"/>
      <c r="M84" s="140"/>
      <c r="N84" s="140"/>
      <c r="O84" s="140"/>
      <c r="P84" s="140"/>
      <c r="Q84" s="140"/>
      <c r="R84" s="140"/>
      <c r="S84" s="140"/>
      <c r="T84" s="140"/>
      <c r="U84" s="390">
        <f t="shared" si="0"/>
        <v>14</v>
      </c>
      <c r="V84" s="391"/>
      <c r="W84" s="429">
        <f t="shared" si="2"/>
        <v>28</v>
      </c>
      <c r="X84" s="315"/>
    </row>
    <row r="85" spans="2:24" x14ac:dyDescent="0.3">
      <c r="B85" s="283"/>
      <c r="C85" s="411" t="s">
        <v>107</v>
      </c>
      <c r="D85" s="412"/>
      <c r="E85" s="412"/>
      <c r="F85" s="412"/>
      <c r="G85" s="412"/>
      <c r="H85" s="413"/>
      <c r="I85" s="82">
        <v>32</v>
      </c>
      <c r="J85" s="82">
        <v>30</v>
      </c>
      <c r="K85" s="82"/>
      <c r="L85" s="82"/>
      <c r="M85" s="82"/>
      <c r="N85" s="82"/>
      <c r="O85" s="82"/>
      <c r="P85" s="82"/>
      <c r="Q85" s="82"/>
      <c r="R85" s="82"/>
      <c r="S85" s="82"/>
      <c r="T85" s="82"/>
      <c r="U85" s="414">
        <f t="shared" si="0"/>
        <v>31</v>
      </c>
      <c r="V85" s="415"/>
      <c r="W85" s="416">
        <f t="shared" si="2"/>
        <v>62</v>
      </c>
      <c r="X85" s="415"/>
    </row>
    <row r="86" spans="2:24" x14ac:dyDescent="0.3">
      <c r="B86" s="283"/>
      <c r="C86" s="395" t="s">
        <v>1</v>
      </c>
      <c r="D86" s="396"/>
      <c r="E86" s="396"/>
      <c r="F86" s="396"/>
      <c r="G86" s="396"/>
      <c r="H86" s="397"/>
      <c r="I86" s="86"/>
      <c r="J86" s="86"/>
      <c r="K86" s="86"/>
      <c r="L86" s="86"/>
      <c r="M86" s="86"/>
      <c r="N86" s="86"/>
      <c r="O86" s="86"/>
      <c r="P86" s="86"/>
      <c r="Q86" s="86"/>
      <c r="R86" s="86"/>
      <c r="S86" s="86"/>
      <c r="T86" s="86"/>
      <c r="U86" s="417"/>
      <c r="V86" s="418"/>
      <c r="W86" s="419"/>
      <c r="X86" s="420"/>
    </row>
    <row r="87" spans="2:24" x14ac:dyDescent="0.3">
      <c r="B87" s="283"/>
      <c r="C87" s="347" t="s">
        <v>23</v>
      </c>
      <c r="D87" s="348"/>
      <c r="E87" s="348"/>
      <c r="F87" s="348"/>
      <c r="G87" s="348"/>
      <c r="H87" s="349"/>
      <c r="I87" s="90">
        <v>1744</v>
      </c>
      <c r="J87" s="90">
        <v>992</v>
      </c>
      <c r="K87" s="90"/>
      <c r="L87" s="90"/>
      <c r="M87" s="90"/>
      <c r="N87" s="90"/>
      <c r="O87" s="90"/>
      <c r="P87" s="90"/>
      <c r="Q87" s="90"/>
      <c r="R87" s="90"/>
      <c r="S87" s="90"/>
      <c r="T87" s="90"/>
      <c r="U87" s="361">
        <f t="shared" si="0"/>
        <v>1368</v>
      </c>
      <c r="V87" s="362"/>
      <c r="W87" s="409">
        <f t="shared" si="2"/>
        <v>2736</v>
      </c>
      <c r="X87" s="362"/>
    </row>
    <row r="88" spans="2:24" x14ac:dyDescent="0.3">
      <c r="B88" s="283"/>
      <c r="C88" s="270" t="s">
        <v>118</v>
      </c>
      <c r="D88" s="271"/>
      <c r="E88" s="271"/>
      <c r="F88" s="271"/>
      <c r="G88" s="271"/>
      <c r="H88" s="272"/>
      <c r="I88" s="52">
        <v>20</v>
      </c>
      <c r="J88" s="52">
        <v>22</v>
      </c>
      <c r="K88" s="52"/>
      <c r="L88" s="52"/>
      <c r="M88" s="52"/>
      <c r="N88" s="52"/>
      <c r="O88" s="52"/>
      <c r="P88" s="52"/>
      <c r="Q88" s="52"/>
      <c r="R88" s="52"/>
      <c r="S88" s="52"/>
      <c r="T88" s="52"/>
      <c r="U88" s="311">
        <f t="shared" si="0"/>
        <v>21</v>
      </c>
      <c r="V88" s="312"/>
      <c r="W88" s="410">
        <f t="shared" si="2"/>
        <v>42</v>
      </c>
      <c r="X88" s="312"/>
    </row>
    <row r="89" spans="2:24" x14ac:dyDescent="0.3">
      <c r="B89" s="283"/>
      <c r="C89" s="306" t="s">
        <v>6</v>
      </c>
      <c r="D89" s="307"/>
      <c r="E89" s="307"/>
      <c r="F89" s="307"/>
      <c r="G89" s="307"/>
      <c r="H89" s="308"/>
      <c r="I89" s="94"/>
      <c r="J89" s="94"/>
      <c r="K89" s="94"/>
      <c r="L89" s="94"/>
      <c r="M89" s="94"/>
      <c r="N89" s="94"/>
      <c r="O89" s="94"/>
      <c r="P89" s="94"/>
      <c r="Q89" s="94"/>
      <c r="R89" s="94"/>
      <c r="S89" s="94"/>
      <c r="T89" s="94"/>
      <c r="U89" s="404"/>
      <c r="V89" s="405"/>
      <c r="W89" s="406"/>
      <c r="X89" s="407"/>
    </row>
    <row r="90" spans="2:24" x14ac:dyDescent="0.3">
      <c r="B90" s="283"/>
      <c r="C90" s="347" t="s">
        <v>23</v>
      </c>
      <c r="D90" s="348"/>
      <c r="E90" s="348"/>
      <c r="F90" s="348"/>
      <c r="G90" s="348"/>
      <c r="H90" s="349"/>
      <c r="I90" s="98">
        <f t="shared" ref="I90:J91" si="3">I76/I79</f>
        <v>1.6766315789473685</v>
      </c>
      <c r="J90" s="98">
        <f t="shared" si="3"/>
        <v>1.6837262794709604</v>
      </c>
      <c r="K90" s="98"/>
      <c r="L90" s="98"/>
      <c r="M90" s="98"/>
      <c r="N90" s="98"/>
      <c r="O90" s="98"/>
      <c r="P90" s="98"/>
      <c r="Q90" s="98"/>
      <c r="R90" s="98"/>
      <c r="S90" s="98"/>
      <c r="T90" s="98"/>
      <c r="U90" s="361" t="s">
        <v>62</v>
      </c>
      <c r="V90" s="362"/>
      <c r="W90" s="408">
        <f>W76/W79</f>
        <v>1.6796305298979095</v>
      </c>
      <c r="X90" s="351"/>
    </row>
    <row r="91" spans="2:24" x14ac:dyDescent="0.3">
      <c r="B91" s="283"/>
      <c r="C91" s="270" t="s">
        <v>171</v>
      </c>
      <c r="D91" s="271"/>
      <c r="E91" s="271"/>
      <c r="F91" s="271"/>
      <c r="G91" s="271"/>
      <c r="H91" s="272"/>
      <c r="I91" s="100">
        <f t="shared" ref="I91" si="4">I77/I80</f>
        <v>1.3714285714285714</v>
      </c>
      <c r="J91" s="100">
        <f t="shared" si="3"/>
        <v>1.1363636363636365</v>
      </c>
      <c r="K91" s="100"/>
      <c r="L91" s="100"/>
      <c r="M91" s="100"/>
      <c r="N91" s="100"/>
      <c r="O91" s="100"/>
      <c r="P91" s="100"/>
      <c r="Q91" s="100"/>
      <c r="R91" s="100"/>
      <c r="S91" s="100"/>
      <c r="T91" s="100"/>
      <c r="U91" s="311" t="s">
        <v>62</v>
      </c>
      <c r="V91" s="312"/>
      <c r="W91" s="494">
        <f>W77/W80</f>
        <v>1.240506329113924</v>
      </c>
      <c r="X91" s="495"/>
    </row>
    <row r="92" spans="2:24" x14ac:dyDescent="0.3">
      <c r="B92" s="283"/>
      <c r="C92" s="468" t="s">
        <v>106</v>
      </c>
      <c r="D92" s="469"/>
      <c r="E92" s="469"/>
      <c r="F92" s="469"/>
      <c r="G92" s="469"/>
      <c r="H92" s="470"/>
      <c r="I92" s="104">
        <f>I85/I80</f>
        <v>0.91428571428571426</v>
      </c>
      <c r="J92" s="104">
        <f>J85/J80</f>
        <v>0.68181818181818177</v>
      </c>
      <c r="K92" s="104"/>
      <c r="L92" s="104"/>
      <c r="M92" s="104"/>
      <c r="N92" s="104"/>
      <c r="O92" s="104"/>
      <c r="P92" s="104"/>
      <c r="Q92" s="104"/>
      <c r="R92" s="104"/>
      <c r="S92" s="104"/>
      <c r="T92" s="104"/>
      <c r="U92" s="433" t="s">
        <v>62</v>
      </c>
      <c r="V92" s="403"/>
      <c r="W92" s="402">
        <f t="shared" ref="W92:X92" si="5">W85/W80</f>
        <v>0.78481012658227844</v>
      </c>
      <c r="X92" s="403" t="e">
        <f t="shared" si="5"/>
        <v>#DIV/0!</v>
      </c>
    </row>
    <row r="93" spans="2:24" x14ac:dyDescent="0.3">
      <c r="B93" s="283"/>
      <c r="C93" s="291" t="s">
        <v>3</v>
      </c>
      <c r="D93" s="292"/>
      <c r="E93" s="292"/>
      <c r="F93" s="292"/>
      <c r="G93" s="292"/>
      <c r="H93" s="293"/>
      <c r="I93" s="201"/>
      <c r="J93" s="201"/>
      <c r="K93" s="201"/>
      <c r="L93" s="201"/>
      <c r="M93" s="201"/>
      <c r="N93" s="201"/>
      <c r="O93" s="201"/>
      <c r="P93" s="201"/>
      <c r="Q93" s="201"/>
      <c r="R93" s="201"/>
      <c r="S93" s="201"/>
      <c r="T93" s="201"/>
      <c r="U93" s="380"/>
      <c r="V93" s="381"/>
      <c r="W93" s="394"/>
      <c r="X93" s="339"/>
    </row>
    <row r="94" spans="2:24" x14ac:dyDescent="0.3">
      <c r="B94" s="283"/>
      <c r="C94" s="347" t="s">
        <v>23</v>
      </c>
      <c r="D94" s="348"/>
      <c r="E94" s="348"/>
      <c r="F94" s="348"/>
      <c r="G94" s="348"/>
      <c r="H94" s="349"/>
      <c r="I94" s="112">
        <f t="shared" ref="I94:J94" si="6">I87/I79</f>
        <v>0.73431578947368426</v>
      </c>
      <c r="J94" s="112">
        <f t="shared" si="6"/>
        <v>0.57044278320874064</v>
      </c>
      <c r="K94" s="112"/>
      <c r="L94" s="112"/>
      <c r="M94" s="112"/>
      <c r="N94" s="112"/>
      <c r="O94" s="112"/>
      <c r="P94" s="112"/>
      <c r="Q94" s="112"/>
      <c r="R94" s="112"/>
      <c r="S94" s="112"/>
      <c r="T94" s="112"/>
      <c r="U94" s="361" t="s">
        <v>62</v>
      </c>
      <c r="V94" s="362"/>
      <c r="W94" s="496">
        <f>W87/W79</f>
        <v>0.66504618376276126</v>
      </c>
      <c r="X94" s="467"/>
    </row>
    <row r="95" spans="2:24" ht="15" thickBot="1" x14ac:dyDescent="0.35">
      <c r="B95" s="284"/>
      <c r="C95" s="294" t="s">
        <v>118</v>
      </c>
      <c r="D95" s="295"/>
      <c r="E95" s="295"/>
      <c r="F95" s="295"/>
      <c r="G95" s="295"/>
      <c r="H95" s="296"/>
      <c r="I95" s="116">
        <f>I88/I80</f>
        <v>0.5714285714285714</v>
      </c>
      <c r="J95" s="116">
        <f>J88/J80</f>
        <v>0.5</v>
      </c>
      <c r="K95" s="116"/>
      <c r="L95" s="116"/>
      <c r="M95" s="116"/>
      <c r="N95" s="116"/>
      <c r="O95" s="116"/>
      <c r="P95" s="116"/>
      <c r="Q95" s="116"/>
      <c r="R95" s="116"/>
      <c r="S95" s="116"/>
      <c r="T95" s="116"/>
      <c r="U95" s="366" t="s">
        <v>62</v>
      </c>
      <c r="V95" s="367"/>
      <c r="W95" s="497">
        <f>W88/W80</f>
        <v>0.53164556962025311</v>
      </c>
      <c r="X95" s="472"/>
    </row>
    <row r="96" spans="2:24" x14ac:dyDescent="0.3">
      <c r="B96" s="436" t="s">
        <v>7</v>
      </c>
      <c r="C96" s="303" t="s">
        <v>15</v>
      </c>
      <c r="D96" s="304"/>
      <c r="E96" s="304"/>
      <c r="F96" s="304"/>
      <c r="G96" s="304"/>
      <c r="H96" s="305"/>
      <c r="I96" s="120">
        <v>215</v>
      </c>
      <c r="J96" s="120">
        <v>219</v>
      </c>
      <c r="K96" s="120"/>
      <c r="L96" s="120"/>
      <c r="M96" s="120"/>
      <c r="N96" s="120"/>
      <c r="O96" s="120"/>
      <c r="P96" s="120"/>
      <c r="Q96" s="120"/>
      <c r="R96" s="120"/>
      <c r="S96" s="120"/>
      <c r="T96" s="120"/>
      <c r="U96" s="400">
        <f t="shared" ref="U96:U159" si="7">AVERAGE(I96:T96)</f>
        <v>217</v>
      </c>
      <c r="V96" s="401"/>
      <c r="W96" s="400" t="s">
        <v>62</v>
      </c>
      <c r="X96" s="401"/>
    </row>
    <row r="97" spans="2:24" x14ac:dyDescent="0.3">
      <c r="B97" s="437"/>
      <c r="C97" s="395" t="s">
        <v>119</v>
      </c>
      <c r="D97" s="396"/>
      <c r="E97" s="396"/>
      <c r="F97" s="396"/>
      <c r="G97" s="396"/>
      <c r="H97" s="397"/>
      <c r="I97" s="124">
        <v>87</v>
      </c>
      <c r="J97" s="124">
        <v>114</v>
      </c>
      <c r="K97" s="124"/>
      <c r="L97" s="124"/>
      <c r="M97" s="124"/>
      <c r="N97" s="124"/>
      <c r="O97" s="124"/>
      <c r="P97" s="124"/>
      <c r="Q97" s="124"/>
      <c r="R97" s="124"/>
      <c r="S97" s="124"/>
      <c r="T97" s="124"/>
      <c r="U97" s="398">
        <f t="shared" si="7"/>
        <v>100.5</v>
      </c>
      <c r="V97" s="399"/>
      <c r="W97" s="398">
        <f t="shared" ref="W97:W101" si="8">SUM(I97:T97)</f>
        <v>201</v>
      </c>
      <c r="X97" s="399"/>
    </row>
    <row r="98" spans="2:24" x14ac:dyDescent="0.3">
      <c r="B98" s="437"/>
      <c r="C98" s="387" t="s">
        <v>17</v>
      </c>
      <c r="D98" s="388"/>
      <c r="E98" s="388"/>
      <c r="F98" s="388"/>
      <c r="G98" s="388"/>
      <c r="H98" s="389"/>
      <c r="I98" s="128">
        <v>17</v>
      </c>
      <c r="J98" s="128">
        <v>6</v>
      </c>
      <c r="K98" s="128"/>
      <c r="L98" s="128"/>
      <c r="M98" s="128"/>
      <c r="N98" s="128"/>
      <c r="O98" s="128"/>
      <c r="P98" s="128"/>
      <c r="Q98" s="128"/>
      <c r="R98" s="128"/>
      <c r="S98" s="128"/>
      <c r="T98" s="128"/>
      <c r="U98" s="390">
        <f t="shared" si="7"/>
        <v>11.5</v>
      </c>
      <c r="V98" s="391"/>
      <c r="W98" s="390">
        <f t="shared" si="8"/>
        <v>23</v>
      </c>
      <c r="X98" s="391"/>
    </row>
    <row r="99" spans="2:24" x14ac:dyDescent="0.3">
      <c r="B99" s="437"/>
      <c r="C99" s="438" t="s">
        <v>18</v>
      </c>
      <c r="D99" s="439"/>
      <c r="E99" s="439"/>
      <c r="F99" s="439"/>
      <c r="G99" s="439"/>
      <c r="H99" s="440"/>
      <c r="I99" s="132">
        <f>SUM(I100:I101)</f>
        <v>18</v>
      </c>
      <c r="J99" s="132">
        <f>SUM(J100:J101)</f>
        <v>26</v>
      </c>
      <c r="K99" s="132"/>
      <c r="L99" s="132"/>
      <c r="M99" s="132"/>
      <c r="N99" s="132"/>
      <c r="O99" s="132"/>
      <c r="P99" s="132"/>
      <c r="Q99" s="132"/>
      <c r="R99" s="132"/>
      <c r="S99" s="132"/>
      <c r="T99" s="132"/>
      <c r="U99" s="434">
        <f t="shared" si="7"/>
        <v>22</v>
      </c>
      <c r="V99" s="435"/>
      <c r="W99" s="434">
        <f t="shared" si="8"/>
        <v>44</v>
      </c>
      <c r="X99" s="435"/>
    </row>
    <row r="100" spans="2:24" x14ac:dyDescent="0.3">
      <c r="B100" s="437"/>
      <c r="C100" s="300" t="s">
        <v>122</v>
      </c>
      <c r="D100" s="301"/>
      <c r="E100" s="301"/>
      <c r="F100" s="301"/>
      <c r="G100" s="301"/>
      <c r="H100" s="302"/>
      <c r="I100" s="136">
        <v>15</v>
      </c>
      <c r="J100" s="136">
        <v>18</v>
      </c>
      <c r="K100" s="136"/>
      <c r="L100" s="136"/>
      <c r="M100" s="136"/>
      <c r="N100" s="136"/>
      <c r="O100" s="136"/>
      <c r="P100" s="136"/>
      <c r="Q100" s="136"/>
      <c r="R100" s="136"/>
      <c r="S100" s="136"/>
      <c r="T100" s="136"/>
      <c r="U100" s="309">
        <f t="shared" si="7"/>
        <v>16.5</v>
      </c>
      <c r="V100" s="310"/>
      <c r="W100" s="309">
        <f t="shared" si="8"/>
        <v>33</v>
      </c>
      <c r="X100" s="310"/>
    </row>
    <row r="101" spans="2:24" x14ac:dyDescent="0.3">
      <c r="B101" s="437"/>
      <c r="C101" s="363" t="s">
        <v>123</v>
      </c>
      <c r="D101" s="364"/>
      <c r="E101" s="364"/>
      <c r="F101" s="364"/>
      <c r="G101" s="364"/>
      <c r="H101" s="365"/>
      <c r="I101" s="140">
        <v>3</v>
      </c>
      <c r="J101" s="140">
        <v>8</v>
      </c>
      <c r="K101" s="140"/>
      <c r="L101" s="140"/>
      <c r="M101" s="140"/>
      <c r="N101" s="140"/>
      <c r="O101" s="140"/>
      <c r="P101" s="140"/>
      <c r="Q101" s="140"/>
      <c r="R101" s="140"/>
      <c r="S101" s="140"/>
      <c r="T101" s="140"/>
      <c r="U101" s="314">
        <f t="shared" si="7"/>
        <v>5.5</v>
      </c>
      <c r="V101" s="315"/>
      <c r="W101" s="314">
        <f t="shared" si="8"/>
        <v>11</v>
      </c>
      <c r="X101" s="315"/>
    </row>
    <row r="102" spans="2:24" x14ac:dyDescent="0.3">
      <c r="B102" s="437"/>
      <c r="C102" s="384" t="s">
        <v>19</v>
      </c>
      <c r="D102" s="385"/>
      <c r="E102" s="385"/>
      <c r="F102" s="385"/>
      <c r="G102" s="385"/>
      <c r="H102" s="386"/>
      <c r="I102" s="52">
        <f t="shared" ref="I102:J102" si="9">SUM(I103+I142)</f>
        <v>3</v>
      </c>
      <c r="J102" s="52">
        <f t="shared" si="9"/>
        <v>22</v>
      </c>
      <c r="K102" s="52"/>
      <c r="L102" s="52"/>
      <c r="M102" s="52"/>
      <c r="N102" s="52"/>
      <c r="O102" s="52"/>
      <c r="P102" s="52"/>
      <c r="Q102" s="52"/>
      <c r="R102" s="52"/>
      <c r="S102" s="52"/>
      <c r="T102" s="52"/>
      <c r="U102" s="309">
        <f t="shared" si="7"/>
        <v>12.5</v>
      </c>
      <c r="V102" s="310"/>
      <c r="W102" s="309">
        <f t="shared" ref="W102:W162" si="10">SUM(I102:T102)</f>
        <v>25</v>
      </c>
      <c r="X102" s="310"/>
    </row>
    <row r="103" spans="2:24" x14ac:dyDescent="0.3">
      <c r="B103" s="437"/>
      <c r="C103" s="300" t="s">
        <v>123</v>
      </c>
      <c r="D103" s="301"/>
      <c r="E103" s="301"/>
      <c r="F103" s="301"/>
      <c r="G103" s="301"/>
      <c r="H103" s="302"/>
      <c r="I103" s="52">
        <f>SUM(I104+I110+I114+I116+I124+I126+I129+I134+I138+I140)</f>
        <v>0</v>
      </c>
      <c r="J103" s="52">
        <f>SUM(J104+J110+J114+J116+J124+J126+J129+J134+J138+J140)</f>
        <v>17</v>
      </c>
      <c r="K103" s="52"/>
      <c r="L103" s="52"/>
      <c r="M103" s="52"/>
      <c r="N103" s="52"/>
      <c r="O103" s="52"/>
      <c r="P103" s="52"/>
      <c r="Q103" s="52"/>
      <c r="R103" s="52"/>
      <c r="S103" s="52"/>
      <c r="T103" s="52"/>
      <c r="U103" s="309">
        <f t="shared" si="7"/>
        <v>8.5</v>
      </c>
      <c r="V103" s="310"/>
      <c r="W103" s="309">
        <f t="shared" si="10"/>
        <v>17</v>
      </c>
      <c r="X103" s="310"/>
    </row>
    <row r="104" spans="2:24" x14ac:dyDescent="0.3">
      <c r="B104" s="437"/>
      <c r="C104" s="300" t="s">
        <v>129</v>
      </c>
      <c r="D104" s="301"/>
      <c r="E104" s="301"/>
      <c r="F104" s="301"/>
      <c r="G104" s="301"/>
      <c r="H104" s="302"/>
      <c r="I104" s="52">
        <f>SUM(I105:I109)</f>
        <v>0</v>
      </c>
      <c r="J104" s="52">
        <f>SUM(J105:J109)</f>
        <v>7</v>
      </c>
      <c r="K104" s="52"/>
      <c r="L104" s="52"/>
      <c r="M104" s="52"/>
      <c r="N104" s="52"/>
      <c r="O104" s="52"/>
      <c r="P104" s="52"/>
      <c r="Q104" s="52"/>
      <c r="R104" s="52"/>
      <c r="S104" s="52"/>
      <c r="T104" s="52"/>
      <c r="U104" s="309">
        <f t="shared" si="7"/>
        <v>3.5</v>
      </c>
      <c r="V104" s="310"/>
      <c r="W104" s="309">
        <f t="shared" si="10"/>
        <v>7</v>
      </c>
      <c r="X104" s="310"/>
    </row>
    <row r="105" spans="2:24" x14ac:dyDescent="0.3">
      <c r="B105" s="437"/>
      <c r="C105" s="321" t="s">
        <v>124</v>
      </c>
      <c r="D105" s="322"/>
      <c r="E105" s="322"/>
      <c r="F105" s="322"/>
      <c r="G105" s="322"/>
      <c r="H105" s="323"/>
      <c r="I105" s="52">
        <v>0</v>
      </c>
      <c r="J105" s="52">
        <v>3</v>
      </c>
      <c r="K105" s="52"/>
      <c r="L105" s="52"/>
      <c r="M105" s="52"/>
      <c r="N105" s="52"/>
      <c r="O105" s="52"/>
      <c r="P105" s="52"/>
      <c r="Q105" s="52"/>
      <c r="R105" s="52"/>
      <c r="S105" s="52"/>
      <c r="T105" s="52"/>
      <c r="U105" s="309">
        <f t="shared" si="7"/>
        <v>1.5</v>
      </c>
      <c r="V105" s="310"/>
      <c r="W105" s="309">
        <f t="shared" si="10"/>
        <v>3</v>
      </c>
      <c r="X105" s="310"/>
    </row>
    <row r="106" spans="2:24" x14ac:dyDescent="0.3">
      <c r="B106" s="437"/>
      <c r="C106" s="321" t="s">
        <v>125</v>
      </c>
      <c r="D106" s="322"/>
      <c r="E106" s="322"/>
      <c r="F106" s="322"/>
      <c r="G106" s="322"/>
      <c r="H106" s="323"/>
      <c r="I106" s="52">
        <v>0</v>
      </c>
      <c r="J106" s="52">
        <v>1</v>
      </c>
      <c r="K106" s="52"/>
      <c r="L106" s="52"/>
      <c r="M106" s="52"/>
      <c r="N106" s="52"/>
      <c r="O106" s="52"/>
      <c r="P106" s="52"/>
      <c r="Q106" s="52"/>
      <c r="R106" s="52"/>
      <c r="S106" s="52"/>
      <c r="T106" s="52"/>
      <c r="U106" s="309">
        <f t="shared" si="7"/>
        <v>0.5</v>
      </c>
      <c r="V106" s="310"/>
      <c r="W106" s="309">
        <f t="shared" si="10"/>
        <v>1</v>
      </c>
      <c r="X106" s="310"/>
    </row>
    <row r="107" spans="2:24" x14ac:dyDescent="0.3">
      <c r="B107" s="437"/>
      <c r="C107" s="321" t="s">
        <v>94</v>
      </c>
      <c r="D107" s="322"/>
      <c r="E107" s="322"/>
      <c r="F107" s="322"/>
      <c r="G107" s="322"/>
      <c r="H107" s="323"/>
      <c r="I107" s="52">
        <v>0</v>
      </c>
      <c r="J107" s="52">
        <v>1</v>
      </c>
      <c r="K107" s="52"/>
      <c r="L107" s="52"/>
      <c r="M107" s="52"/>
      <c r="N107" s="52"/>
      <c r="O107" s="52"/>
      <c r="P107" s="52"/>
      <c r="Q107" s="52"/>
      <c r="R107" s="52"/>
      <c r="S107" s="52"/>
      <c r="T107" s="52"/>
      <c r="U107" s="309">
        <f t="shared" si="7"/>
        <v>0.5</v>
      </c>
      <c r="V107" s="310"/>
      <c r="W107" s="309">
        <f t="shared" si="10"/>
        <v>1</v>
      </c>
      <c r="X107" s="310"/>
    </row>
    <row r="108" spans="2:24" x14ac:dyDescent="0.3">
      <c r="B108" s="437"/>
      <c r="C108" s="321" t="s">
        <v>127</v>
      </c>
      <c r="D108" s="322"/>
      <c r="E108" s="322"/>
      <c r="F108" s="322"/>
      <c r="G108" s="322"/>
      <c r="H108" s="323"/>
      <c r="I108" s="52">
        <v>0</v>
      </c>
      <c r="J108" s="52">
        <v>1</v>
      </c>
      <c r="K108" s="52"/>
      <c r="L108" s="52"/>
      <c r="M108" s="52"/>
      <c r="N108" s="52"/>
      <c r="O108" s="52"/>
      <c r="P108" s="52"/>
      <c r="Q108" s="52"/>
      <c r="R108" s="52"/>
      <c r="S108" s="52"/>
      <c r="T108" s="52"/>
      <c r="U108" s="309">
        <f t="shared" si="7"/>
        <v>0.5</v>
      </c>
      <c r="V108" s="310"/>
      <c r="W108" s="309">
        <f t="shared" si="10"/>
        <v>1</v>
      </c>
      <c r="X108" s="310"/>
    </row>
    <row r="109" spans="2:24" x14ac:dyDescent="0.3">
      <c r="B109" s="437"/>
      <c r="C109" s="321" t="s">
        <v>128</v>
      </c>
      <c r="D109" s="322"/>
      <c r="E109" s="322"/>
      <c r="F109" s="322"/>
      <c r="G109" s="322"/>
      <c r="H109" s="323"/>
      <c r="I109" s="52">
        <v>0</v>
      </c>
      <c r="J109" s="52">
        <v>1</v>
      </c>
      <c r="K109" s="52"/>
      <c r="L109" s="52"/>
      <c r="M109" s="52"/>
      <c r="N109" s="52"/>
      <c r="O109" s="52"/>
      <c r="P109" s="52"/>
      <c r="Q109" s="52"/>
      <c r="R109" s="52"/>
      <c r="S109" s="52"/>
      <c r="T109" s="52"/>
      <c r="U109" s="309">
        <f t="shared" si="7"/>
        <v>0.5</v>
      </c>
      <c r="V109" s="310"/>
      <c r="W109" s="309">
        <f t="shared" si="10"/>
        <v>1</v>
      </c>
      <c r="X109" s="310"/>
    </row>
    <row r="110" spans="2:24" x14ac:dyDescent="0.3">
      <c r="B110" s="437"/>
      <c r="C110" s="300" t="s">
        <v>130</v>
      </c>
      <c r="D110" s="301"/>
      <c r="E110" s="301"/>
      <c r="F110" s="301"/>
      <c r="G110" s="301"/>
      <c r="H110" s="302"/>
      <c r="I110" s="52">
        <f>SUM(I111:I113)</f>
        <v>0</v>
      </c>
      <c r="J110" s="52">
        <f>SUM(J111:J113)</f>
        <v>3</v>
      </c>
      <c r="K110" s="52"/>
      <c r="L110" s="52"/>
      <c r="M110" s="52"/>
      <c r="N110" s="52"/>
      <c r="O110" s="52"/>
      <c r="P110" s="52"/>
      <c r="Q110" s="52"/>
      <c r="R110" s="52"/>
      <c r="S110" s="52"/>
      <c r="T110" s="52"/>
      <c r="U110" s="309">
        <f t="shared" si="7"/>
        <v>1.5</v>
      </c>
      <c r="V110" s="310"/>
      <c r="W110" s="309">
        <f t="shared" si="10"/>
        <v>3</v>
      </c>
      <c r="X110" s="310"/>
    </row>
    <row r="111" spans="2:24" x14ac:dyDescent="0.3">
      <c r="B111" s="437"/>
      <c r="C111" s="321" t="s">
        <v>132</v>
      </c>
      <c r="D111" s="322"/>
      <c r="E111" s="322"/>
      <c r="F111" s="322"/>
      <c r="G111" s="322"/>
      <c r="H111" s="323"/>
      <c r="I111" s="52">
        <v>0</v>
      </c>
      <c r="J111" s="52">
        <v>1</v>
      </c>
      <c r="K111" s="52"/>
      <c r="L111" s="52"/>
      <c r="M111" s="52"/>
      <c r="N111" s="52"/>
      <c r="O111" s="52"/>
      <c r="P111" s="52"/>
      <c r="Q111" s="52"/>
      <c r="R111" s="52"/>
      <c r="S111" s="52"/>
      <c r="T111" s="52"/>
      <c r="U111" s="309">
        <f t="shared" si="7"/>
        <v>0.5</v>
      </c>
      <c r="V111" s="310"/>
      <c r="W111" s="309">
        <f t="shared" si="10"/>
        <v>1</v>
      </c>
      <c r="X111" s="310"/>
    </row>
    <row r="112" spans="2:24" x14ac:dyDescent="0.3">
      <c r="B112" s="437"/>
      <c r="C112" s="321" t="s">
        <v>131</v>
      </c>
      <c r="D112" s="322"/>
      <c r="E112" s="322"/>
      <c r="F112" s="322"/>
      <c r="G112" s="322"/>
      <c r="H112" s="323"/>
      <c r="I112" s="52">
        <v>0</v>
      </c>
      <c r="J112" s="52">
        <v>1</v>
      </c>
      <c r="K112" s="52"/>
      <c r="L112" s="52"/>
      <c r="M112" s="52"/>
      <c r="N112" s="52"/>
      <c r="O112" s="52"/>
      <c r="P112" s="52"/>
      <c r="Q112" s="52"/>
      <c r="R112" s="52"/>
      <c r="S112" s="52"/>
      <c r="T112" s="52"/>
      <c r="U112" s="309">
        <f t="shared" si="7"/>
        <v>0.5</v>
      </c>
      <c r="V112" s="310"/>
      <c r="W112" s="309">
        <f t="shared" si="10"/>
        <v>1</v>
      </c>
      <c r="X112" s="310"/>
    </row>
    <row r="113" spans="2:24" x14ac:dyDescent="0.3">
      <c r="B113" s="437"/>
      <c r="C113" s="321" t="s">
        <v>133</v>
      </c>
      <c r="D113" s="322"/>
      <c r="E113" s="322"/>
      <c r="F113" s="322"/>
      <c r="G113" s="322"/>
      <c r="H113" s="323"/>
      <c r="I113" s="52">
        <v>0</v>
      </c>
      <c r="J113" s="52">
        <v>1</v>
      </c>
      <c r="K113" s="52"/>
      <c r="L113" s="52"/>
      <c r="M113" s="52"/>
      <c r="N113" s="52"/>
      <c r="O113" s="52"/>
      <c r="P113" s="52"/>
      <c r="Q113" s="52"/>
      <c r="R113" s="52"/>
      <c r="S113" s="52"/>
      <c r="T113" s="52"/>
      <c r="U113" s="309">
        <f t="shared" si="7"/>
        <v>0.5</v>
      </c>
      <c r="V113" s="310"/>
      <c r="W113" s="309">
        <f t="shared" si="10"/>
        <v>1</v>
      </c>
      <c r="X113" s="310"/>
    </row>
    <row r="114" spans="2:24" x14ac:dyDescent="0.3">
      <c r="B114" s="437"/>
      <c r="C114" s="300" t="s">
        <v>135</v>
      </c>
      <c r="D114" s="301"/>
      <c r="E114" s="301"/>
      <c r="F114" s="301"/>
      <c r="G114" s="301"/>
      <c r="H114" s="302"/>
      <c r="I114" s="52">
        <f>SUM(I115)</f>
        <v>0</v>
      </c>
      <c r="J114" s="52">
        <f>SUM(J115)</f>
        <v>1</v>
      </c>
      <c r="K114" s="52"/>
      <c r="L114" s="52"/>
      <c r="M114" s="52"/>
      <c r="N114" s="52"/>
      <c r="O114" s="52"/>
      <c r="P114" s="52"/>
      <c r="Q114" s="52"/>
      <c r="R114" s="52"/>
      <c r="S114" s="52"/>
      <c r="T114" s="52"/>
      <c r="U114" s="309">
        <f t="shared" si="7"/>
        <v>0.5</v>
      </c>
      <c r="V114" s="310"/>
      <c r="W114" s="309">
        <f t="shared" si="10"/>
        <v>1</v>
      </c>
      <c r="X114" s="310"/>
    </row>
    <row r="115" spans="2:24" x14ac:dyDescent="0.3">
      <c r="B115" s="437"/>
      <c r="C115" s="321" t="s">
        <v>134</v>
      </c>
      <c r="D115" s="322"/>
      <c r="E115" s="322"/>
      <c r="F115" s="322"/>
      <c r="G115" s="322"/>
      <c r="H115" s="323"/>
      <c r="I115" s="52">
        <v>0</v>
      </c>
      <c r="J115" s="52">
        <v>1</v>
      </c>
      <c r="K115" s="52"/>
      <c r="L115" s="52"/>
      <c r="M115" s="52"/>
      <c r="N115" s="52"/>
      <c r="O115" s="52"/>
      <c r="P115" s="52"/>
      <c r="Q115" s="52"/>
      <c r="R115" s="52"/>
      <c r="S115" s="52"/>
      <c r="T115" s="52"/>
      <c r="U115" s="309">
        <f t="shared" si="7"/>
        <v>0.5</v>
      </c>
      <c r="V115" s="310"/>
      <c r="W115" s="309">
        <f t="shared" si="10"/>
        <v>1</v>
      </c>
      <c r="X115" s="310"/>
    </row>
    <row r="116" spans="2:24" x14ac:dyDescent="0.3">
      <c r="B116" s="437"/>
      <c r="C116" s="300" t="s">
        <v>136</v>
      </c>
      <c r="D116" s="301"/>
      <c r="E116" s="301"/>
      <c r="F116" s="301"/>
      <c r="G116" s="301"/>
      <c r="H116" s="302"/>
      <c r="I116" s="52">
        <f>SUM(I117:I123)</f>
        <v>0</v>
      </c>
      <c r="J116" s="52">
        <f>SUM(J117:J123)</f>
        <v>0</v>
      </c>
      <c r="K116" s="52"/>
      <c r="L116" s="52"/>
      <c r="M116" s="52"/>
      <c r="N116" s="52"/>
      <c r="O116" s="52"/>
      <c r="P116" s="52"/>
      <c r="Q116" s="52"/>
      <c r="R116" s="52"/>
      <c r="S116" s="52"/>
      <c r="T116" s="52"/>
      <c r="U116" s="309">
        <f t="shared" si="7"/>
        <v>0</v>
      </c>
      <c r="V116" s="310"/>
      <c r="W116" s="309">
        <f t="shared" si="10"/>
        <v>0</v>
      </c>
      <c r="X116" s="310"/>
    </row>
    <row r="117" spans="2:24" x14ac:dyDescent="0.3">
      <c r="B117" s="437"/>
      <c r="C117" s="321" t="s">
        <v>137</v>
      </c>
      <c r="D117" s="322"/>
      <c r="E117" s="322"/>
      <c r="F117" s="322"/>
      <c r="G117" s="322"/>
      <c r="H117" s="323"/>
      <c r="I117" s="52">
        <v>0</v>
      </c>
      <c r="J117" s="52"/>
      <c r="K117" s="52"/>
      <c r="L117" s="52"/>
      <c r="M117" s="52"/>
      <c r="N117" s="52"/>
      <c r="O117" s="52"/>
      <c r="P117" s="52"/>
      <c r="Q117" s="52"/>
      <c r="R117" s="52"/>
      <c r="S117" s="52"/>
      <c r="T117" s="52"/>
      <c r="U117" s="309">
        <f t="shared" si="7"/>
        <v>0</v>
      </c>
      <c r="V117" s="310"/>
      <c r="W117" s="309">
        <f t="shared" si="10"/>
        <v>0</v>
      </c>
      <c r="X117" s="310"/>
    </row>
    <row r="118" spans="2:24" x14ac:dyDescent="0.3">
      <c r="B118" s="437"/>
      <c r="C118" s="321" t="s">
        <v>93</v>
      </c>
      <c r="D118" s="322"/>
      <c r="E118" s="322"/>
      <c r="F118" s="322"/>
      <c r="G118" s="322"/>
      <c r="H118" s="323"/>
      <c r="I118" s="52">
        <v>0</v>
      </c>
      <c r="J118" s="52"/>
      <c r="K118" s="52"/>
      <c r="L118" s="52"/>
      <c r="M118" s="52"/>
      <c r="N118" s="52"/>
      <c r="O118" s="52"/>
      <c r="P118" s="52"/>
      <c r="Q118" s="52"/>
      <c r="R118" s="52"/>
      <c r="S118" s="52"/>
      <c r="T118" s="52"/>
      <c r="U118" s="309">
        <f t="shared" si="7"/>
        <v>0</v>
      </c>
      <c r="V118" s="310"/>
      <c r="W118" s="309">
        <f t="shared" si="10"/>
        <v>0</v>
      </c>
      <c r="X118" s="310"/>
    </row>
    <row r="119" spans="2:24" x14ac:dyDescent="0.3">
      <c r="B119" s="437"/>
      <c r="C119" s="321" t="s">
        <v>139</v>
      </c>
      <c r="D119" s="322"/>
      <c r="E119" s="322"/>
      <c r="F119" s="322"/>
      <c r="G119" s="322"/>
      <c r="H119" s="323"/>
      <c r="I119" s="52">
        <v>0</v>
      </c>
      <c r="J119" s="52"/>
      <c r="K119" s="52"/>
      <c r="L119" s="52"/>
      <c r="M119" s="52"/>
      <c r="N119" s="52"/>
      <c r="O119" s="52"/>
      <c r="P119" s="52"/>
      <c r="Q119" s="52"/>
      <c r="R119" s="52"/>
      <c r="S119" s="52"/>
      <c r="T119" s="52"/>
      <c r="U119" s="309">
        <f t="shared" si="7"/>
        <v>0</v>
      </c>
      <c r="V119" s="310"/>
      <c r="W119" s="309">
        <f t="shared" si="10"/>
        <v>0</v>
      </c>
      <c r="X119" s="310"/>
    </row>
    <row r="120" spans="2:24" x14ac:dyDescent="0.3">
      <c r="B120" s="437"/>
      <c r="C120" s="321" t="s">
        <v>124</v>
      </c>
      <c r="D120" s="322"/>
      <c r="E120" s="322"/>
      <c r="F120" s="322"/>
      <c r="G120" s="322"/>
      <c r="H120" s="323"/>
      <c r="I120" s="52">
        <v>0</v>
      </c>
      <c r="J120" s="52"/>
      <c r="K120" s="52"/>
      <c r="L120" s="52"/>
      <c r="M120" s="52"/>
      <c r="N120" s="52"/>
      <c r="O120" s="52"/>
      <c r="P120" s="52"/>
      <c r="Q120" s="52"/>
      <c r="R120" s="52"/>
      <c r="S120" s="52"/>
      <c r="T120" s="52"/>
      <c r="U120" s="309">
        <f t="shared" si="7"/>
        <v>0</v>
      </c>
      <c r="V120" s="310"/>
      <c r="W120" s="309">
        <f t="shared" si="10"/>
        <v>0</v>
      </c>
      <c r="X120" s="310"/>
    </row>
    <row r="121" spans="2:24" x14ac:dyDescent="0.3">
      <c r="B121" s="437"/>
      <c r="C121" s="321" t="s">
        <v>140</v>
      </c>
      <c r="D121" s="322"/>
      <c r="E121" s="322"/>
      <c r="F121" s="322"/>
      <c r="G121" s="322"/>
      <c r="H121" s="323"/>
      <c r="I121" s="52">
        <v>0</v>
      </c>
      <c r="J121" s="52"/>
      <c r="K121" s="52"/>
      <c r="L121" s="52"/>
      <c r="M121" s="52"/>
      <c r="N121" s="52"/>
      <c r="O121" s="52"/>
      <c r="P121" s="52"/>
      <c r="Q121" s="52"/>
      <c r="R121" s="52"/>
      <c r="S121" s="52"/>
      <c r="T121" s="52"/>
      <c r="U121" s="309">
        <f t="shared" si="7"/>
        <v>0</v>
      </c>
      <c r="V121" s="310"/>
      <c r="W121" s="309">
        <f t="shared" si="10"/>
        <v>0</v>
      </c>
      <c r="X121" s="310"/>
    </row>
    <row r="122" spans="2:24" x14ac:dyDescent="0.3">
      <c r="B122" s="437"/>
      <c r="C122" s="321" t="s">
        <v>127</v>
      </c>
      <c r="D122" s="322"/>
      <c r="E122" s="322"/>
      <c r="F122" s="322"/>
      <c r="G122" s="322"/>
      <c r="H122" s="323"/>
      <c r="I122" s="52">
        <v>0</v>
      </c>
      <c r="J122" s="52"/>
      <c r="K122" s="52"/>
      <c r="L122" s="52"/>
      <c r="M122" s="52"/>
      <c r="N122" s="52"/>
      <c r="O122" s="52"/>
      <c r="P122" s="52"/>
      <c r="Q122" s="52"/>
      <c r="R122" s="52"/>
      <c r="S122" s="52"/>
      <c r="T122" s="52"/>
      <c r="U122" s="309">
        <f t="shared" si="7"/>
        <v>0</v>
      </c>
      <c r="V122" s="310"/>
      <c r="W122" s="309">
        <f t="shared" si="10"/>
        <v>0</v>
      </c>
      <c r="X122" s="310"/>
    </row>
    <row r="123" spans="2:24" x14ac:dyDescent="0.3">
      <c r="B123" s="437"/>
      <c r="C123" s="321" t="s">
        <v>81</v>
      </c>
      <c r="D123" s="322"/>
      <c r="E123" s="322"/>
      <c r="F123" s="322"/>
      <c r="G123" s="322"/>
      <c r="H123" s="323"/>
      <c r="I123" s="52">
        <v>0</v>
      </c>
      <c r="J123" s="52"/>
      <c r="K123" s="52"/>
      <c r="L123" s="52"/>
      <c r="M123" s="52"/>
      <c r="N123" s="52"/>
      <c r="O123" s="52"/>
      <c r="P123" s="52"/>
      <c r="Q123" s="52"/>
      <c r="R123" s="52"/>
      <c r="S123" s="52"/>
      <c r="T123" s="52"/>
      <c r="U123" s="309">
        <f t="shared" si="7"/>
        <v>0</v>
      </c>
      <c r="V123" s="310"/>
      <c r="W123" s="309">
        <f t="shared" si="10"/>
        <v>0</v>
      </c>
      <c r="X123" s="310"/>
    </row>
    <row r="124" spans="2:24" x14ac:dyDescent="0.3">
      <c r="B124" s="437"/>
      <c r="C124" s="300" t="s">
        <v>141</v>
      </c>
      <c r="D124" s="301"/>
      <c r="E124" s="301"/>
      <c r="F124" s="301"/>
      <c r="G124" s="301"/>
      <c r="H124" s="302"/>
      <c r="I124" s="52">
        <f>SUM(I125)</f>
        <v>0</v>
      </c>
      <c r="J124" s="52">
        <f>SUM(J125)</f>
        <v>1</v>
      </c>
      <c r="K124" s="52"/>
      <c r="L124" s="52"/>
      <c r="M124" s="52"/>
      <c r="N124" s="52"/>
      <c r="O124" s="52"/>
      <c r="P124" s="52"/>
      <c r="Q124" s="52"/>
      <c r="R124" s="52"/>
      <c r="S124" s="52"/>
      <c r="T124" s="52"/>
      <c r="U124" s="309">
        <f t="shared" si="7"/>
        <v>0.5</v>
      </c>
      <c r="V124" s="310"/>
      <c r="W124" s="309">
        <f t="shared" si="10"/>
        <v>1</v>
      </c>
      <c r="X124" s="310"/>
    </row>
    <row r="125" spans="2:24" x14ac:dyDescent="0.3">
      <c r="B125" s="437"/>
      <c r="C125" s="321" t="s">
        <v>142</v>
      </c>
      <c r="D125" s="322"/>
      <c r="E125" s="322"/>
      <c r="F125" s="322"/>
      <c r="G125" s="322"/>
      <c r="H125" s="323"/>
      <c r="I125" s="52">
        <v>0</v>
      </c>
      <c r="J125" s="52">
        <v>1</v>
      </c>
      <c r="K125" s="52"/>
      <c r="L125" s="52"/>
      <c r="M125" s="52"/>
      <c r="N125" s="52"/>
      <c r="O125" s="52"/>
      <c r="P125" s="52"/>
      <c r="Q125" s="52"/>
      <c r="R125" s="52"/>
      <c r="S125" s="52"/>
      <c r="T125" s="52"/>
      <c r="U125" s="309">
        <f t="shared" si="7"/>
        <v>0.5</v>
      </c>
      <c r="V125" s="310"/>
      <c r="W125" s="309">
        <f t="shared" si="10"/>
        <v>1</v>
      </c>
      <c r="X125" s="310"/>
    </row>
    <row r="126" spans="2:24" x14ac:dyDescent="0.3">
      <c r="B126" s="437"/>
      <c r="C126" s="300" t="s">
        <v>143</v>
      </c>
      <c r="D126" s="301"/>
      <c r="E126" s="301"/>
      <c r="F126" s="301"/>
      <c r="G126" s="301"/>
      <c r="H126" s="302"/>
      <c r="I126" s="52">
        <f>SUM(I127:I128)</f>
        <v>0</v>
      </c>
      <c r="J126" s="52">
        <f>SUM(J127:J128)</f>
        <v>2</v>
      </c>
      <c r="K126" s="52"/>
      <c r="L126" s="52"/>
      <c r="M126" s="52"/>
      <c r="N126" s="52"/>
      <c r="O126" s="52"/>
      <c r="P126" s="52"/>
      <c r="Q126" s="52"/>
      <c r="R126" s="52"/>
      <c r="S126" s="52"/>
      <c r="T126" s="52"/>
      <c r="U126" s="309">
        <f t="shared" si="7"/>
        <v>1</v>
      </c>
      <c r="V126" s="310"/>
      <c r="W126" s="309">
        <f t="shared" si="10"/>
        <v>2</v>
      </c>
      <c r="X126" s="310"/>
    </row>
    <row r="127" spans="2:24" x14ac:dyDescent="0.3">
      <c r="B127" s="437"/>
      <c r="C127" s="321" t="s">
        <v>139</v>
      </c>
      <c r="D127" s="322"/>
      <c r="E127" s="322"/>
      <c r="F127" s="322"/>
      <c r="G127" s="322"/>
      <c r="H127" s="323"/>
      <c r="I127" s="52">
        <v>0</v>
      </c>
      <c r="J127" s="52">
        <v>1</v>
      </c>
      <c r="K127" s="52"/>
      <c r="L127" s="52"/>
      <c r="M127" s="52"/>
      <c r="N127" s="52"/>
      <c r="O127" s="52"/>
      <c r="P127" s="52"/>
      <c r="Q127" s="52"/>
      <c r="R127" s="52"/>
      <c r="S127" s="52"/>
      <c r="T127" s="52"/>
      <c r="U127" s="309">
        <f t="shared" si="7"/>
        <v>0.5</v>
      </c>
      <c r="V127" s="310"/>
      <c r="W127" s="309">
        <f t="shared" si="10"/>
        <v>1</v>
      </c>
      <c r="X127" s="310"/>
    </row>
    <row r="128" spans="2:24" x14ac:dyDescent="0.3">
      <c r="B128" s="437"/>
      <c r="C128" s="321" t="s">
        <v>144</v>
      </c>
      <c r="D128" s="322"/>
      <c r="E128" s="322"/>
      <c r="F128" s="322"/>
      <c r="G128" s="322"/>
      <c r="H128" s="323"/>
      <c r="I128" s="52">
        <v>0</v>
      </c>
      <c r="J128" s="52">
        <v>1</v>
      </c>
      <c r="K128" s="52"/>
      <c r="L128" s="52"/>
      <c r="M128" s="52"/>
      <c r="N128" s="52"/>
      <c r="O128" s="52"/>
      <c r="P128" s="52"/>
      <c r="Q128" s="52"/>
      <c r="R128" s="52"/>
      <c r="S128" s="52"/>
      <c r="T128" s="52"/>
      <c r="U128" s="309">
        <f t="shared" si="7"/>
        <v>0.5</v>
      </c>
      <c r="V128" s="310"/>
      <c r="W128" s="309">
        <f t="shared" si="10"/>
        <v>1</v>
      </c>
      <c r="X128" s="310"/>
    </row>
    <row r="129" spans="2:24" x14ac:dyDescent="0.3">
      <c r="B129" s="437"/>
      <c r="C129" s="300" t="s">
        <v>145</v>
      </c>
      <c r="D129" s="301"/>
      <c r="E129" s="301"/>
      <c r="F129" s="301"/>
      <c r="G129" s="301"/>
      <c r="H129" s="302"/>
      <c r="I129" s="52">
        <f>SUM(I130:I133)</f>
        <v>0</v>
      </c>
      <c r="J129" s="52">
        <f>SUM(J130:J133)</f>
        <v>2</v>
      </c>
      <c r="K129" s="52"/>
      <c r="L129" s="52"/>
      <c r="M129" s="52"/>
      <c r="N129" s="52"/>
      <c r="O129" s="52"/>
      <c r="P129" s="52"/>
      <c r="Q129" s="52"/>
      <c r="R129" s="52"/>
      <c r="S129" s="52"/>
      <c r="T129" s="52"/>
      <c r="U129" s="309">
        <f t="shared" si="7"/>
        <v>1</v>
      </c>
      <c r="V129" s="310"/>
      <c r="W129" s="309">
        <f t="shared" si="10"/>
        <v>2</v>
      </c>
      <c r="X129" s="310"/>
    </row>
    <row r="130" spans="2:24" x14ac:dyDescent="0.3">
      <c r="B130" s="437"/>
      <c r="C130" s="321" t="s">
        <v>146</v>
      </c>
      <c r="D130" s="322"/>
      <c r="E130" s="322"/>
      <c r="F130" s="322"/>
      <c r="G130" s="322"/>
      <c r="H130" s="323"/>
      <c r="I130" s="52">
        <v>0</v>
      </c>
      <c r="J130" s="52">
        <v>1</v>
      </c>
      <c r="K130" s="52"/>
      <c r="L130" s="52"/>
      <c r="M130" s="52"/>
      <c r="N130" s="52"/>
      <c r="O130" s="52"/>
      <c r="P130" s="52"/>
      <c r="Q130" s="52"/>
      <c r="R130" s="52"/>
      <c r="S130" s="52"/>
      <c r="T130" s="52"/>
      <c r="U130" s="309">
        <f t="shared" si="7"/>
        <v>0.5</v>
      </c>
      <c r="V130" s="310"/>
      <c r="W130" s="309">
        <f t="shared" si="10"/>
        <v>1</v>
      </c>
      <c r="X130" s="310"/>
    </row>
    <row r="131" spans="2:24" x14ac:dyDescent="0.3">
      <c r="B131" s="437"/>
      <c r="C131" s="321" t="s">
        <v>147</v>
      </c>
      <c r="D131" s="322"/>
      <c r="E131" s="322"/>
      <c r="F131" s="322"/>
      <c r="G131" s="322"/>
      <c r="H131" s="323"/>
      <c r="I131" s="52">
        <v>0</v>
      </c>
      <c r="J131" s="52"/>
      <c r="K131" s="52"/>
      <c r="L131" s="52"/>
      <c r="M131" s="52"/>
      <c r="N131" s="52"/>
      <c r="O131" s="52"/>
      <c r="P131" s="52"/>
      <c r="Q131" s="52"/>
      <c r="R131" s="52"/>
      <c r="S131" s="52"/>
      <c r="T131" s="52"/>
      <c r="U131" s="309">
        <f t="shared" si="7"/>
        <v>0</v>
      </c>
      <c r="V131" s="310"/>
      <c r="W131" s="309">
        <f t="shared" si="10"/>
        <v>0</v>
      </c>
      <c r="X131" s="310"/>
    </row>
    <row r="132" spans="2:24" x14ac:dyDescent="0.3">
      <c r="B132" s="437"/>
      <c r="C132" s="321" t="s">
        <v>148</v>
      </c>
      <c r="D132" s="322"/>
      <c r="E132" s="322"/>
      <c r="F132" s="322"/>
      <c r="G132" s="322"/>
      <c r="H132" s="323"/>
      <c r="I132" s="52">
        <v>0</v>
      </c>
      <c r="J132" s="52">
        <v>1</v>
      </c>
      <c r="K132" s="52"/>
      <c r="L132" s="52"/>
      <c r="M132" s="52"/>
      <c r="N132" s="52"/>
      <c r="O132" s="52"/>
      <c r="P132" s="52"/>
      <c r="Q132" s="52"/>
      <c r="R132" s="52"/>
      <c r="S132" s="52"/>
      <c r="T132" s="52"/>
      <c r="U132" s="309">
        <f t="shared" si="7"/>
        <v>0.5</v>
      </c>
      <c r="V132" s="310"/>
      <c r="W132" s="309">
        <f t="shared" si="10"/>
        <v>1</v>
      </c>
      <c r="X132" s="310"/>
    </row>
    <row r="133" spans="2:24" x14ac:dyDescent="0.3">
      <c r="B133" s="437"/>
      <c r="C133" s="321" t="s">
        <v>149</v>
      </c>
      <c r="D133" s="322"/>
      <c r="E133" s="322"/>
      <c r="F133" s="322"/>
      <c r="G133" s="322"/>
      <c r="H133" s="323"/>
      <c r="I133" s="52">
        <v>0</v>
      </c>
      <c r="J133" s="52"/>
      <c r="K133" s="52"/>
      <c r="L133" s="52"/>
      <c r="M133" s="52"/>
      <c r="N133" s="52"/>
      <c r="O133" s="52"/>
      <c r="P133" s="52"/>
      <c r="Q133" s="52"/>
      <c r="R133" s="52"/>
      <c r="S133" s="52"/>
      <c r="T133" s="52"/>
      <c r="U133" s="309">
        <f t="shared" si="7"/>
        <v>0</v>
      </c>
      <c r="V133" s="310"/>
      <c r="W133" s="309">
        <f t="shared" si="10"/>
        <v>0</v>
      </c>
      <c r="X133" s="310"/>
    </row>
    <row r="134" spans="2:24" x14ac:dyDescent="0.3">
      <c r="B134" s="437"/>
      <c r="C134" s="300" t="s">
        <v>152</v>
      </c>
      <c r="D134" s="301"/>
      <c r="E134" s="301"/>
      <c r="F134" s="301"/>
      <c r="G134" s="301"/>
      <c r="H134" s="302"/>
      <c r="I134" s="52">
        <f>SUM(I135:I137)</f>
        <v>0</v>
      </c>
      <c r="J134" s="52">
        <f>SUM(J135:J137)</f>
        <v>1</v>
      </c>
      <c r="K134" s="52"/>
      <c r="L134" s="52"/>
      <c r="M134" s="52"/>
      <c r="N134" s="52"/>
      <c r="O134" s="52"/>
      <c r="P134" s="52"/>
      <c r="Q134" s="52"/>
      <c r="R134" s="52"/>
      <c r="S134" s="52"/>
      <c r="T134" s="52"/>
      <c r="U134" s="309">
        <f t="shared" si="7"/>
        <v>0.5</v>
      </c>
      <c r="V134" s="310"/>
      <c r="W134" s="309">
        <f t="shared" si="10"/>
        <v>1</v>
      </c>
      <c r="X134" s="310"/>
    </row>
    <row r="135" spans="2:24" x14ac:dyDescent="0.3">
      <c r="B135" s="437"/>
      <c r="C135" s="321" t="s">
        <v>137</v>
      </c>
      <c r="D135" s="322"/>
      <c r="E135" s="322"/>
      <c r="F135" s="322"/>
      <c r="G135" s="322"/>
      <c r="H135" s="323"/>
      <c r="I135" s="52">
        <v>0</v>
      </c>
      <c r="J135" s="52"/>
      <c r="K135" s="52"/>
      <c r="L135" s="52"/>
      <c r="M135" s="52"/>
      <c r="N135" s="52"/>
      <c r="O135" s="52"/>
      <c r="P135" s="52"/>
      <c r="Q135" s="52"/>
      <c r="R135" s="52"/>
      <c r="S135" s="52"/>
      <c r="T135" s="52"/>
      <c r="U135" s="309">
        <f t="shared" si="7"/>
        <v>0</v>
      </c>
      <c r="V135" s="310"/>
      <c r="W135" s="309">
        <f t="shared" si="10"/>
        <v>0</v>
      </c>
      <c r="X135" s="310"/>
    </row>
    <row r="136" spans="2:24" x14ac:dyDescent="0.3">
      <c r="B136" s="437"/>
      <c r="C136" s="321" t="s">
        <v>93</v>
      </c>
      <c r="D136" s="322"/>
      <c r="E136" s="322"/>
      <c r="F136" s="322"/>
      <c r="G136" s="322"/>
      <c r="H136" s="323"/>
      <c r="I136" s="52">
        <v>0</v>
      </c>
      <c r="J136" s="52"/>
      <c r="K136" s="52"/>
      <c r="L136" s="52"/>
      <c r="M136" s="52"/>
      <c r="N136" s="52"/>
      <c r="O136" s="52"/>
      <c r="P136" s="52"/>
      <c r="Q136" s="52"/>
      <c r="R136" s="52"/>
      <c r="S136" s="52"/>
      <c r="T136" s="52"/>
      <c r="U136" s="309">
        <f t="shared" si="7"/>
        <v>0</v>
      </c>
      <c r="V136" s="310"/>
      <c r="W136" s="309">
        <f t="shared" si="10"/>
        <v>0</v>
      </c>
      <c r="X136" s="310"/>
    </row>
    <row r="137" spans="2:24" x14ac:dyDescent="0.3">
      <c r="B137" s="437"/>
      <c r="C137" s="321" t="s">
        <v>124</v>
      </c>
      <c r="D137" s="322"/>
      <c r="E137" s="322"/>
      <c r="F137" s="322"/>
      <c r="G137" s="322"/>
      <c r="H137" s="323"/>
      <c r="I137" s="52">
        <v>0</v>
      </c>
      <c r="J137" s="52">
        <v>1</v>
      </c>
      <c r="K137" s="52"/>
      <c r="L137" s="52"/>
      <c r="M137" s="52"/>
      <c r="N137" s="52"/>
      <c r="O137" s="52"/>
      <c r="P137" s="52"/>
      <c r="Q137" s="52"/>
      <c r="R137" s="52"/>
      <c r="S137" s="52"/>
      <c r="T137" s="52"/>
      <c r="U137" s="309">
        <f t="shared" si="7"/>
        <v>0.5</v>
      </c>
      <c r="V137" s="310"/>
      <c r="W137" s="309">
        <f t="shared" si="10"/>
        <v>1</v>
      </c>
      <c r="X137" s="310"/>
    </row>
    <row r="138" spans="2:24" x14ac:dyDescent="0.3">
      <c r="B138" s="437"/>
      <c r="C138" s="300" t="s">
        <v>151</v>
      </c>
      <c r="D138" s="301"/>
      <c r="E138" s="301"/>
      <c r="F138" s="301"/>
      <c r="G138" s="301"/>
      <c r="H138" s="302"/>
      <c r="I138" s="52">
        <f>SUM(I139)</f>
        <v>0</v>
      </c>
      <c r="J138" s="52">
        <f>SUM(J139)</f>
        <v>0</v>
      </c>
      <c r="K138" s="52"/>
      <c r="L138" s="52"/>
      <c r="M138" s="52"/>
      <c r="N138" s="52"/>
      <c r="O138" s="52"/>
      <c r="P138" s="52"/>
      <c r="Q138" s="52"/>
      <c r="R138" s="52"/>
      <c r="S138" s="52"/>
      <c r="T138" s="52"/>
      <c r="U138" s="309">
        <f t="shared" si="7"/>
        <v>0</v>
      </c>
      <c r="V138" s="310"/>
      <c r="W138" s="309">
        <f t="shared" si="10"/>
        <v>0</v>
      </c>
      <c r="X138" s="310"/>
    </row>
    <row r="139" spans="2:24" x14ac:dyDescent="0.3">
      <c r="B139" s="437"/>
      <c r="C139" s="321" t="s">
        <v>142</v>
      </c>
      <c r="D139" s="322"/>
      <c r="E139" s="322"/>
      <c r="F139" s="322"/>
      <c r="G139" s="322"/>
      <c r="H139" s="323"/>
      <c r="I139" s="52">
        <v>0</v>
      </c>
      <c r="J139" s="52"/>
      <c r="K139" s="52"/>
      <c r="L139" s="52"/>
      <c r="M139" s="52"/>
      <c r="N139" s="52"/>
      <c r="O139" s="52"/>
      <c r="P139" s="52"/>
      <c r="Q139" s="52"/>
      <c r="R139" s="52"/>
      <c r="S139" s="52"/>
      <c r="T139" s="52"/>
      <c r="U139" s="309">
        <f t="shared" si="7"/>
        <v>0</v>
      </c>
      <c r="V139" s="310"/>
      <c r="W139" s="309">
        <f t="shared" si="10"/>
        <v>0</v>
      </c>
      <c r="X139" s="310"/>
    </row>
    <row r="140" spans="2:24" x14ac:dyDescent="0.3">
      <c r="B140" s="437"/>
      <c r="C140" s="300" t="s">
        <v>150</v>
      </c>
      <c r="D140" s="301"/>
      <c r="E140" s="301"/>
      <c r="F140" s="301"/>
      <c r="G140" s="301"/>
      <c r="H140" s="302"/>
      <c r="I140" s="52">
        <f>SUM(I141)</f>
        <v>0</v>
      </c>
      <c r="J140" s="52">
        <f>SUM(J141)</f>
        <v>0</v>
      </c>
      <c r="K140" s="52"/>
      <c r="L140" s="52"/>
      <c r="M140" s="52"/>
      <c r="N140" s="52"/>
      <c r="O140" s="52"/>
      <c r="P140" s="52"/>
      <c r="Q140" s="52"/>
      <c r="R140" s="52"/>
      <c r="S140" s="52"/>
      <c r="T140" s="52"/>
      <c r="U140" s="309">
        <f t="shared" si="7"/>
        <v>0</v>
      </c>
      <c r="V140" s="310"/>
      <c r="W140" s="309">
        <f t="shared" si="10"/>
        <v>0</v>
      </c>
      <c r="X140" s="310"/>
    </row>
    <row r="141" spans="2:24" x14ac:dyDescent="0.3">
      <c r="B141" s="437"/>
      <c r="C141" s="321" t="s">
        <v>134</v>
      </c>
      <c r="D141" s="322"/>
      <c r="E141" s="322"/>
      <c r="F141" s="322"/>
      <c r="G141" s="322"/>
      <c r="H141" s="323"/>
      <c r="I141" s="52">
        <v>0</v>
      </c>
      <c r="J141" s="52"/>
      <c r="K141" s="52"/>
      <c r="L141" s="52"/>
      <c r="M141" s="52"/>
      <c r="N141" s="52"/>
      <c r="O141" s="52"/>
      <c r="P141" s="52"/>
      <c r="Q141" s="52"/>
      <c r="R141" s="52"/>
      <c r="S141" s="52"/>
      <c r="T141" s="52"/>
      <c r="U141" s="309">
        <f t="shared" si="7"/>
        <v>0</v>
      </c>
      <c r="V141" s="310"/>
      <c r="W141" s="309">
        <f t="shared" si="10"/>
        <v>0</v>
      </c>
      <c r="X141" s="310"/>
    </row>
    <row r="142" spans="2:24" x14ac:dyDescent="0.3">
      <c r="B142" s="437"/>
      <c r="C142" s="300" t="s">
        <v>122</v>
      </c>
      <c r="D142" s="301"/>
      <c r="E142" s="301"/>
      <c r="F142" s="301"/>
      <c r="G142" s="301"/>
      <c r="H142" s="302"/>
      <c r="I142" s="52">
        <f>SUM(I143+I150+I156+I160+I166+I171)</f>
        <v>3</v>
      </c>
      <c r="J142" s="52">
        <f>SUM(J143+J150+J156+J160+J166+J171)</f>
        <v>5</v>
      </c>
      <c r="K142" s="52"/>
      <c r="L142" s="52"/>
      <c r="M142" s="52"/>
      <c r="N142" s="52"/>
      <c r="O142" s="52"/>
      <c r="P142" s="52"/>
      <c r="Q142" s="52"/>
      <c r="R142" s="52"/>
      <c r="S142" s="52"/>
      <c r="T142" s="52"/>
      <c r="U142" s="309">
        <f t="shared" si="7"/>
        <v>4</v>
      </c>
      <c r="V142" s="310"/>
      <c r="W142" s="309">
        <f t="shared" si="10"/>
        <v>8</v>
      </c>
      <c r="X142" s="310"/>
    </row>
    <row r="143" spans="2:24" x14ac:dyDescent="0.3">
      <c r="B143" s="437"/>
      <c r="C143" s="300" t="s">
        <v>153</v>
      </c>
      <c r="D143" s="301"/>
      <c r="E143" s="301"/>
      <c r="F143" s="301"/>
      <c r="G143" s="301"/>
      <c r="H143" s="302"/>
      <c r="I143" s="52">
        <f>SUM(I144:I149)</f>
        <v>0</v>
      </c>
      <c r="J143" s="52">
        <f>SUM(J144:J149)</f>
        <v>1</v>
      </c>
      <c r="K143" s="52"/>
      <c r="L143" s="52"/>
      <c r="M143" s="52"/>
      <c r="N143" s="52"/>
      <c r="O143" s="52"/>
      <c r="P143" s="52"/>
      <c r="Q143" s="52"/>
      <c r="R143" s="52"/>
      <c r="S143" s="52"/>
      <c r="T143" s="52"/>
      <c r="U143" s="309">
        <f t="shared" si="7"/>
        <v>0.5</v>
      </c>
      <c r="V143" s="310"/>
      <c r="W143" s="309">
        <f t="shared" si="10"/>
        <v>1</v>
      </c>
      <c r="X143" s="310"/>
    </row>
    <row r="144" spans="2:24" x14ac:dyDescent="0.3">
      <c r="B144" s="437"/>
      <c r="C144" s="321" t="s">
        <v>137</v>
      </c>
      <c r="D144" s="322"/>
      <c r="E144" s="322"/>
      <c r="F144" s="322"/>
      <c r="G144" s="322"/>
      <c r="H144" s="323"/>
      <c r="I144" s="52">
        <v>0</v>
      </c>
      <c r="J144" s="52">
        <v>1</v>
      </c>
      <c r="K144" s="52"/>
      <c r="L144" s="52"/>
      <c r="M144" s="52"/>
      <c r="N144" s="52"/>
      <c r="O144" s="52"/>
      <c r="P144" s="52"/>
      <c r="Q144" s="52"/>
      <c r="R144" s="52"/>
      <c r="S144" s="52"/>
      <c r="T144" s="52"/>
      <c r="U144" s="309">
        <f t="shared" si="7"/>
        <v>0.5</v>
      </c>
      <c r="V144" s="310"/>
      <c r="W144" s="309">
        <f t="shared" si="10"/>
        <v>1</v>
      </c>
      <c r="X144" s="310"/>
    </row>
    <row r="145" spans="2:24" x14ac:dyDescent="0.3">
      <c r="B145" s="437"/>
      <c r="C145" s="321" t="s">
        <v>93</v>
      </c>
      <c r="D145" s="322"/>
      <c r="E145" s="322"/>
      <c r="F145" s="322"/>
      <c r="G145" s="322"/>
      <c r="H145" s="323"/>
      <c r="I145" s="52">
        <v>0</v>
      </c>
      <c r="J145" s="52"/>
      <c r="K145" s="52"/>
      <c r="L145" s="52"/>
      <c r="M145" s="52"/>
      <c r="N145" s="52"/>
      <c r="O145" s="52"/>
      <c r="P145" s="52"/>
      <c r="Q145" s="52"/>
      <c r="R145" s="52"/>
      <c r="S145" s="52"/>
      <c r="T145" s="52"/>
      <c r="U145" s="309">
        <f t="shared" si="7"/>
        <v>0</v>
      </c>
      <c r="V145" s="310"/>
      <c r="W145" s="309">
        <f t="shared" si="10"/>
        <v>0</v>
      </c>
      <c r="X145" s="310"/>
    </row>
    <row r="146" spans="2:24" x14ac:dyDescent="0.3">
      <c r="B146" s="437"/>
      <c r="C146" s="321" t="s">
        <v>154</v>
      </c>
      <c r="D146" s="322"/>
      <c r="E146" s="322"/>
      <c r="F146" s="322"/>
      <c r="G146" s="322"/>
      <c r="H146" s="323"/>
      <c r="I146" s="52">
        <v>0</v>
      </c>
      <c r="J146" s="52"/>
      <c r="K146" s="52"/>
      <c r="L146" s="52"/>
      <c r="M146" s="52"/>
      <c r="N146" s="52"/>
      <c r="O146" s="52"/>
      <c r="P146" s="52"/>
      <c r="Q146" s="52"/>
      <c r="R146" s="52"/>
      <c r="S146" s="52"/>
      <c r="T146" s="52"/>
      <c r="U146" s="309">
        <f t="shared" si="7"/>
        <v>0</v>
      </c>
      <c r="V146" s="310"/>
      <c r="W146" s="309">
        <f t="shared" si="10"/>
        <v>0</v>
      </c>
      <c r="X146" s="310"/>
    </row>
    <row r="147" spans="2:24" x14ac:dyDescent="0.3">
      <c r="B147" s="437"/>
      <c r="C147" s="321" t="s">
        <v>94</v>
      </c>
      <c r="D147" s="322"/>
      <c r="E147" s="322"/>
      <c r="F147" s="322"/>
      <c r="G147" s="322"/>
      <c r="H147" s="323"/>
      <c r="I147" s="52">
        <v>0</v>
      </c>
      <c r="J147" s="52"/>
      <c r="K147" s="52"/>
      <c r="L147" s="52"/>
      <c r="M147" s="52"/>
      <c r="N147" s="52"/>
      <c r="O147" s="52"/>
      <c r="P147" s="52"/>
      <c r="Q147" s="52"/>
      <c r="R147" s="52"/>
      <c r="S147" s="52"/>
      <c r="T147" s="52"/>
      <c r="U147" s="309">
        <f t="shared" si="7"/>
        <v>0</v>
      </c>
      <c r="V147" s="310"/>
      <c r="W147" s="309">
        <f t="shared" si="10"/>
        <v>0</v>
      </c>
      <c r="X147" s="310"/>
    </row>
    <row r="148" spans="2:24" x14ac:dyDescent="0.3">
      <c r="B148" s="437"/>
      <c r="C148" s="321" t="s">
        <v>142</v>
      </c>
      <c r="D148" s="322"/>
      <c r="E148" s="322"/>
      <c r="F148" s="322"/>
      <c r="G148" s="322"/>
      <c r="H148" s="323"/>
      <c r="I148" s="52">
        <v>0</v>
      </c>
      <c r="J148" s="52"/>
      <c r="K148" s="52"/>
      <c r="L148" s="52"/>
      <c r="M148" s="52"/>
      <c r="N148" s="52"/>
      <c r="O148" s="52"/>
      <c r="P148" s="52"/>
      <c r="Q148" s="52"/>
      <c r="R148" s="52"/>
      <c r="S148" s="52"/>
      <c r="T148" s="52"/>
      <c r="U148" s="309">
        <f t="shared" si="7"/>
        <v>0</v>
      </c>
      <c r="V148" s="310"/>
      <c r="W148" s="309">
        <f t="shared" si="10"/>
        <v>0</v>
      </c>
      <c r="X148" s="310"/>
    </row>
    <row r="149" spans="2:24" x14ac:dyDescent="0.3">
      <c r="B149" s="437"/>
      <c r="C149" s="321" t="s">
        <v>144</v>
      </c>
      <c r="D149" s="322"/>
      <c r="E149" s="322"/>
      <c r="F149" s="322"/>
      <c r="G149" s="322"/>
      <c r="H149" s="323"/>
      <c r="I149" s="52">
        <v>0</v>
      </c>
      <c r="J149" s="52"/>
      <c r="K149" s="52"/>
      <c r="L149" s="52"/>
      <c r="M149" s="52"/>
      <c r="N149" s="52"/>
      <c r="O149" s="52"/>
      <c r="P149" s="52"/>
      <c r="Q149" s="52"/>
      <c r="R149" s="52"/>
      <c r="S149" s="52"/>
      <c r="T149" s="52"/>
      <c r="U149" s="309">
        <f t="shared" si="7"/>
        <v>0</v>
      </c>
      <c r="V149" s="310"/>
      <c r="W149" s="309">
        <f t="shared" si="10"/>
        <v>0</v>
      </c>
      <c r="X149" s="310"/>
    </row>
    <row r="150" spans="2:24" x14ac:dyDescent="0.3">
      <c r="B150" s="437"/>
      <c r="C150" s="300" t="s">
        <v>155</v>
      </c>
      <c r="D150" s="301"/>
      <c r="E150" s="301"/>
      <c r="F150" s="301"/>
      <c r="G150" s="301"/>
      <c r="H150" s="302"/>
      <c r="I150" s="52">
        <f>SUM(I151:I155)</f>
        <v>0</v>
      </c>
      <c r="J150" s="52">
        <f>SUM(J151:J155)</f>
        <v>0</v>
      </c>
      <c r="K150" s="52"/>
      <c r="L150" s="52"/>
      <c r="M150" s="52"/>
      <c r="N150" s="52"/>
      <c r="O150" s="52"/>
      <c r="P150" s="52"/>
      <c r="Q150" s="52"/>
      <c r="R150" s="52"/>
      <c r="S150" s="52"/>
      <c r="T150" s="52"/>
      <c r="U150" s="309">
        <f t="shared" si="7"/>
        <v>0</v>
      </c>
      <c r="V150" s="310"/>
      <c r="W150" s="309">
        <f t="shared" si="10"/>
        <v>0</v>
      </c>
      <c r="X150" s="310"/>
    </row>
    <row r="151" spans="2:24" x14ac:dyDescent="0.3">
      <c r="B151" s="437"/>
      <c r="C151" s="321" t="s">
        <v>139</v>
      </c>
      <c r="D151" s="322"/>
      <c r="E151" s="322"/>
      <c r="F151" s="322"/>
      <c r="G151" s="322"/>
      <c r="H151" s="323"/>
      <c r="I151" s="52">
        <v>0</v>
      </c>
      <c r="J151" s="52"/>
      <c r="K151" s="52"/>
      <c r="L151" s="52"/>
      <c r="M151" s="52"/>
      <c r="N151" s="52"/>
      <c r="O151" s="52"/>
      <c r="P151" s="52"/>
      <c r="Q151" s="52"/>
      <c r="R151" s="52"/>
      <c r="S151" s="52"/>
      <c r="T151" s="52"/>
      <c r="U151" s="309">
        <f t="shared" si="7"/>
        <v>0</v>
      </c>
      <c r="V151" s="310"/>
      <c r="W151" s="309">
        <f t="shared" si="10"/>
        <v>0</v>
      </c>
      <c r="X151" s="310"/>
    </row>
    <row r="152" spans="2:24" x14ac:dyDescent="0.3">
      <c r="B152" s="437"/>
      <c r="C152" s="321" t="s">
        <v>140</v>
      </c>
      <c r="D152" s="322"/>
      <c r="E152" s="322"/>
      <c r="F152" s="322"/>
      <c r="G152" s="322"/>
      <c r="H152" s="323"/>
      <c r="I152" s="52">
        <v>0</v>
      </c>
      <c r="J152" s="52"/>
      <c r="K152" s="52"/>
      <c r="L152" s="52"/>
      <c r="M152" s="52"/>
      <c r="N152" s="52"/>
      <c r="O152" s="52"/>
      <c r="P152" s="52"/>
      <c r="Q152" s="52"/>
      <c r="R152" s="52"/>
      <c r="S152" s="52"/>
      <c r="T152" s="52"/>
      <c r="U152" s="309">
        <f t="shared" si="7"/>
        <v>0</v>
      </c>
      <c r="V152" s="310"/>
      <c r="W152" s="309">
        <f t="shared" si="10"/>
        <v>0</v>
      </c>
      <c r="X152" s="310"/>
    </row>
    <row r="153" spans="2:24" x14ac:dyDescent="0.3">
      <c r="B153" s="437"/>
      <c r="C153" s="321" t="s">
        <v>125</v>
      </c>
      <c r="D153" s="322"/>
      <c r="E153" s="322"/>
      <c r="F153" s="322"/>
      <c r="G153" s="322"/>
      <c r="H153" s="323"/>
      <c r="I153" s="52">
        <v>0</v>
      </c>
      <c r="J153" s="52"/>
      <c r="K153" s="52"/>
      <c r="L153" s="52"/>
      <c r="M153" s="52"/>
      <c r="N153" s="52"/>
      <c r="O153" s="52"/>
      <c r="P153" s="52"/>
      <c r="Q153" s="52"/>
      <c r="R153" s="52"/>
      <c r="S153" s="52"/>
      <c r="T153" s="52"/>
      <c r="U153" s="309">
        <f t="shared" si="7"/>
        <v>0</v>
      </c>
      <c r="V153" s="310"/>
      <c r="W153" s="309">
        <f t="shared" si="10"/>
        <v>0</v>
      </c>
      <c r="X153" s="310"/>
    </row>
    <row r="154" spans="2:24" x14ac:dyDescent="0.3">
      <c r="B154" s="437"/>
      <c r="C154" s="321" t="s">
        <v>127</v>
      </c>
      <c r="D154" s="322"/>
      <c r="E154" s="322"/>
      <c r="F154" s="322"/>
      <c r="G154" s="322"/>
      <c r="H154" s="323"/>
      <c r="I154" s="52">
        <v>0</v>
      </c>
      <c r="J154" s="52"/>
      <c r="K154" s="52"/>
      <c r="L154" s="52"/>
      <c r="M154" s="52"/>
      <c r="N154" s="52"/>
      <c r="O154" s="52"/>
      <c r="P154" s="52"/>
      <c r="Q154" s="52"/>
      <c r="R154" s="52"/>
      <c r="S154" s="52"/>
      <c r="T154" s="52"/>
      <c r="U154" s="309">
        <f t="shared" si="7"/>
        <v>0</v>
      </c>
      <c r="V154" s="310"/>
      <c r="W154" s="309">
        <f t="shared" si="10"/>
        <v>0</v>
      </c>
      <c r="X154" s="310"/>
    </row>
    <row r="155" spans="2:24" x14ac:dyDescent="0.3">
      <c r="B155" s="437"/>
      <c r="C155" s="321" t="s">
        <v>81</v>
      </c>
      <c r="D155" s="322"/>
      <c r="E155" s="322"/>
      <c r="F155" s="322"/>
      <c r="G155" s="322"/>
      <c r="H155" s="323"/>
      <c r="I155" s="52">
        <v>0</v>
      </c>
      <c r="J155" s="52"/>
      <c r="K155" s="52"/>
      <c r="L155" s="52"/>
      <c r="M155" s="52"/>
      <c r="N155" s="52"/>
      <c r="O155" s="52"/>
      <c r="P155" s="52"/>
      <c r="Q155" s="52"/>
      <c r="R155" s="52"/>
      <c r="S155" s="52"/>
      <c r="T155" s="52"/>
      <c r="U155" s="309">
        <f t="shared" si="7"/>
        <v>0</v>
      </c>
      <c r="V155" s="310"/>
      <c r="W155" s="309">
        <f t="shared" si="10"/>
        <v>0</v>
      </c>
      <c r="X155" s="310"/>
    </row>
    <row r="156" spans="2:24" x14ac:dyDescent="0.3">
      <c r="B156" s="437"/>
      <c r="C156" s="300" t="s">
        <v>130</v>
      </c>
      <c r="D156" s="301"/>
      <c r="E156" s="301"/>
      <c r="F156" s="301"/>
      <c r="G156" s="301"/>
      <c r="H156" s="302"/>
      <c r="I156" s="52">
        <f>SUM(I157:I159)</f>
        <v>0</v>
      </c>
      <c r="J156" s="52">
        <f>SUM(J157:J159)</f>
        <v>0</v>
      </c>
      <c r="K156" s="52"/>
      <c r="L156" s="52"/>
      <c r="M156" s="52"/>
      <c r="N156" s="52"/>
      <c r="O156" s="52"/>
      <c r="P156" s="52"/>
      <c r="Q156" s="52"/>
      <c r="R156" s="52"/>
      <c r="S156" s="52"/>
      <c r="T156" s="52"/>
      <c r="U156" s="309">
        <f t="shared" si="7"/>
        <v>0</v>
      </c>
      <c r="V156" s="310"/>
      <c r="W156" s="309">
        <f t="shared" si="10"/>
        <v>0</v>
      </c>
      <c r="X156" s="310"/>
    </row>
    <row r="157" spans="2:24" x14ac:dyDescent="0.3">
      <c r="B157" s="437"/>
      <c r="C157" s="321" t="s">
        <v>132</v>
      </c>
      <c r="D157" s="322"/>
      <c r="E157" s="322"/>
      <c r="F157" s="322"/>
      <c r="G157" s="322"/>
      <c r="H157" s="323"/>
      <c r="I157" s="52">
        <v>0</v>
      </c>
      <c r="J157" s="52"/>
      <c r="K157" s="52"/>
      <c r="L157" s="52"/>
      <c r="M157" s="52"/>
      <c r="N157" s="52"/>
      <c r="O157" s="52"/>
      <c r="P157" s="52"/>
      <c r="Q157" s="52"/>
      <c r="R157" s="52"/>
      <c r="S157" s="52"/>
      <c r="T157" s="52"/>
      <c r="U157" s="309">
        <f t="shared" si="7"/>
        <v>0</v>
      </c>
      <c r="V157" s="310"/>
      <c r="W157" s="309">
        <f t="shared" si="10"/>
        <v>0</v>
      </c>
      <c r="X157" s="310"/>
    </row>
    <row r="158" spans="2:24" x14ac:dyDescent="0.3">
      <c r="B158" s="437"/>
      <c r="C158" s="321" t="s">
        <v>131</v>
      </c>
      <c r="D158" s="322"/>
      <c r="E158" s="322"/>
      <c r="F158" s="322"/>
      <c r="G158" s="322"/>
      <c r="H158" s="323"/>
      <c r="I158" s="52">
        <v>0</v>
      </c>
      <c r="J158" s="52"/>
      <c r="K158" s="52"/>
      <c r="L158" s="52"/>
      <c r="M158" s="52"/>
      <c r="N158" s="52"/>
      <c r="O158" s="52"/>
      <c r="P158" s="52"/>
      <c r="Q158" s="52"/>
      <c r="R158" s="52"/>
      <c r="S158" s="52"/>
      <c r="T158" s="52"/>
      <c r="U158" s="309">
        <f t="shared" si="7"/>
        <v>0</v>
      </c>
      <c r="V158" s="310"/>
      <c r="W158" s="309">
        <f t="shared" si="10"/>
        <v>0</v>
      </c>
      <c r="X158" s="310"/>
    </row>
    <row r="159" spans="2:24" x14ac:dyDescent="0.3">
      <c r="B159" s="437"/>
      <c r="C159" s="321" t="s">
        <v>133</v>
      </c>
      <c r="D159" s="322"/>
      <c r="E159" s="322"/>
      <c r="F159" s="322"/>
      <c r="G159" s="322"/>
      <c r="H159" s="323"/>
      <c r="I159" s="52">
        <v>0</v>
      </c>
      <c r="J159" s="52"/>
      <c r="K159" s="52"/>
      <c r="L159" s="52"/>
      <c r="M159" s="52"/>
      <c r="N159" s="52"/>
      <c r="O159" s="52"/>
      <c r="P159" s="52"/>
      <c r="Q159" s="52"/>
      <c r="R159" s="52"/>
      <c r="S159" s="52"/>
      <c r="T159" s="52"/>
      <c r="U159" s="309">
        <f t="shared" si="7"/>
        <v>0</v>
      </c>
      <c r="V159" s="310"/>
      <c r="W159" s="309">
        <f t="shared" si="10"/>
        <v>0</v>
      </c>
      <c r="X159" s="310"/>
    </row>
    <row r="160" spans="2:24" x14ac:dyDescent="0.3">
      <c r="B160" s="437"/>
      <c r="C160" s="300" t="s">
        <v>156</v>
      </c>
      <c r="D160" s="301"/>
      <c r="E160" s="301"/>
      <c r="F160" s="301"/>
      <c r="G160" s="301"/>
      <c r="H160" s="302"/>
      <c r="I160" s="52">
        <f>SUM(I161:I165)</f>
        <v>0</v>
      </c>
      <c r="J160" s="52">
        <f>SUM(J161:J165)</f>
        <v>0</v>
      </c>
      <c r="K160" s="52"/>
      <c r="L160" s="52"/>
      <c r="M160" s="52"/>
      <c r="N160" s="52"/>
      <c r="O160" s="52"/>
      <c r="P160" s="52"/>
      <c r="Q160" s="52"/>
      <c r="R160" s="52"/>
      <c r="S160" s="52"/>
      <c r="T160" s="52"/>
      <c r="U160" s="309">
        <f t="shared" ref="U160:U172" si="11">AVERAGE(I160:T160)</f>
        <v>0</v>
      </c>
      <c r="V160" s="310"/>
      <c r="W160" s="309">
        <f t="shared" si="10"/>
        <v>0</v>
      </c>
      <c r="X160" s="310"/>
    </row>
    <row r="161" spans="2:24" x14ac:dyDescent="0.3">
      <c r="B161" s="437"/>
      <c r="C161" s="321" t="s">
        <v>134</v>
      </c>
      <c r="D161" s="322"/>
      <c r="E161" s="322"/>
      <c r="F161" s="322"/>
      <c r="G161" s="322"/>
      <c r="H161" s="323"/>
      <c r="I161" s="52">
        <v>0</v>
      </c>
      <c r="J161" s="52"/>
      <c r="K161" s="52"/>
      <c r="L161" s="52"/>
      <c r="M161" s="52"/>
      <c r="N161" s="52"/>
      <c r="O161" s="52"/>
      <c r="P161" s="52"/>
      <c r="Q161" s="52"/>
      <c r="R161" s="52"/>
      <c r="S161" s="52"/>
      <c r="T161" s="52"/>
      <c r="U161" s="309">
        <f t="shared" si="11"/>
        <v>0</v>
      </c>
      <c r="V161" s="310"/>
      <c r="W161" s="309">
        <f t="shared" si="10"/>
        <v>0</v>
      </c>
      <c r="X161" s="310"/>
    </row>
    <row r="162" spans="2:24" x14ac:dyDescent="0.3">
      <c r="B162" s="437"/>
      <c r="C162" s="321" t="s">
        <v>146</v>
      </c>
      <c r="D162" s="322"/>
      <c r="E162" s="322"/>
      <c r="F162" s="322"/>
      <c r="G162" s="322"/>
      <c r="H162" s="323"/>
      <c r="I162" s="52">
        <v>0</v>
      </c>
      <c r="J162" s="52"/>
      <c r="K162" s="52"/>
      <c r="L162" s="52"/>
      <c r="M162" s="52"/>
      <c r="N162" s="52"/>
      <c r="O162" s="52"/>
      <c r="P162" s="52"/>
      <c r="Q162" s="52"/>
      <c r="R162" s="52"/>
      <c r="S162" s="52"/>
      <c r="T162" s="52"/>
      <c r="U162" s="309">
        <f t="shared" si="11"/>
        <v>0</v>
      </c>
      <c r="V162" s="310"/>
      <c r="W162" s="309">
        <f t="shared" si="10"/>
        <v>0</v>
      </c>
      <c r="X162" s="310"/>
    </row>
    <row r="163" spans="2:24" x14ac:dyDescent="0.3">
      <c r="B163" s="437"/>
      <c r="C163" s="321" t="s">
        <v>147</v>
      </c>
      <c r="D163" s="322"/>
      <c r="E163" s="322"/>
      <c r="F163" s="322"/>
      <c r="G163" s="322"/>
      <c r="H163" s="323"/>
      <c r="I163" s="52">
        <v>0</v>
      </c>
      <c r="J163" s="52"/>
      <c r="K163" s="52"/>
      <c r="L163" s="52"/>
      <c r="M163" s="52"/>
      <c r="N163" s="52"/>
      <c r="O163" s="52"/>
      <c r="P163" s="52"/>
      <c r="Q163" s="52"/>
      <c r="R163" s="52"/>
      <c r="S163" s="52"/>
      <c r="T163" s="52"/>
      <c r="U163" s="309">
        <f t="shared" si="11"/>
        <v>0</v>
      </c>
      <c r="V163" s="310"/>
      <c r="W163" s="309">
        <f t="shared" ref="W163:W172" si="12">SUM(I163:T163)</f>
        <v>0</v>
      </c>
      <c r="X163" s="310"/>
    </row>
    <row r="164" spans="2:24" x14ac:dyDescent="0.3">
      <c r="B164" s="437"/>
      <c r="C164" s="321" t="s">
        <v>148</v>
      </c>
      <c r="D164" s="322"/>
      <c r="E164" s="322"/>
      <c r="F164" s="322"/>
      <c r="G164" s="322"/>
      <c r="H164" s="323"/>
      <c r="I164" s="52">
        <v>0</v>
      </c>
      <c r="J164" s="52"/>
      <c r="K164" s="52"/>
      <c r="L164" s="52"/>
      <c r="M164" s="52"/>
      <c r="N164" s="52"/>
      <c r="O164" s="52"/>
      <c r="P164" s="52"/>
      <c r="Q164" s="52"/>
      <c r="R164" s="52"/>
      <c r="S164" s="52"/>
      <c r="T164" s="52"/>
      <c r="U164" s="309">
        <f t="shared" si="11"/>
        <v>0</v>
      </c>
      <c r="V164" s="310"/>
      <c r="W164" s="309">
        <f t="shared" si="12"/>
        <v>0</v>
      </c>
      <c r="X164" s="310"/>
    </row>
    <row r="165" spans="2:24" x14ac:dyDescent="0.3">
      <c r="B165" s="437"/>
      <c r="C165" s="321" t="s">
        <v>149</v>
      </c>
      <c r="D165" s="322"/>
      <c r="E165" s="322"/>
      <c r="F165" s="322"/>
      <c r="G165" s="322"/>
      <c r="H165" s="323"/>
      <c r="I165" s="52">
        <v>0</v>
      </c>
      <c r="J165" s="52"/>
      <c r="K165" s="52"/>
      <c r="L165" s="52"/>
      <c r="M165" s="52"/>
      <c r="N165" s="52"/>
      <c r="O165" s="52"/>
      <c r="P165" s="52"/>
      <c r="Q165" s="52"/>
      <c r="R165" s="52"/>
      <c r="S165" s="52"/>
      <c r="T165" s="52"/>
      <c r="U165" s="309">
        <f t="shared" si="11"/>
        <v>0</v>
      </c>
      <c r="V165" s="310"/>
      <c r="W165" s="309">
        <f t="shared" si="12"/>
        <v>0</v>
      </c>
      <c r="X165" s="310"/>
    </row>
    <row r="166" spans="2:24" x14ac:dyDescent="0.3">
      <c r="B166" s="437"/>
      <c r="C166" s="300" t="s">
        <v>30</v>
      </c>
      <c r="D166" s="301"/>
      <c r="E166" s="301"/>
      <c r="F166" s="301"/>
      <c r="G166" s="301"/>
      <c r="H166" s="302"/>
      <c r="I166" s="136">
        <f>SUM(I167:I170)</f>
        <v>0</v>
      </c>
      <c r="J166" s="136">
        <f>SUM(J167:J170)</f>
        <v>1</v>
      </c>
      <c r="K166" s="136"/>
      <c r="L166" s="136"/>
      <c r="M166" s="136"/>
      <c r="N166" s="136"/>
      <c r="O166" s="136"/>
      <c r="P166" s="136"/>
      <c r="Q166" s="136"/>
      <c r="R166" s="136"/>
      <c r="S166" s="136"/>
      <c r="T166" s="136"/>
      <c r="U166" s="309">
        <f t="shared" si="11"/>
        <v>0.5</v>
      </c>
      <c r="V166" s="310"/>
      <c r="W166" s="309">
        <f t="shared" si="12"/>
        <v>1</v>
      </c>
      <c r="X166" s="310"/>
    </row>
    <row r="167" spans="2:24" x14ac:dyDescent="0.3">
      <c r="B167" s="437"/>
      <c r="C167" s="321" t="s">
        <v>159</v>
      </c>
      <c r="D167" s="322"/>
      <c r="E167" s="322"/>
      <c r="F167" s="322"/>
      <c r="G167" s="322"/>
      <c r="H167" s="323"/>
      <c r="I167" s="52">
        <v>0</v>
      </c>
      <c r="J167" s="52">
        <v>1</v>
      </c>
      <c r="K167" s="136"/>
      <c r="L167" s="136"/>
      <c r="M167" s="136"/>
      <c r="N167" s="136"/>
      <c r="O167" s="136"/>
      <c r="P167" s="136"/>
      <c r="Q167" s="136"/>
      <c r="R167" s="136"/>
      <c r="S167" s="136"/>
      <c r="T167" s="136"/>
      <c r="U167" s="309">
        <f t="shared" si="11"/>
        <v>0.5</v>
      </c>
      <c r="V167" s="310"/>
      <c r="W167" s="309">
        <f t="shared" si="12"/>
        <v>1</v>
      </c>
      <c r="X167" s="310"/>
    </row>
    <row r="168" spans="2:24" x14ac:dyDescent="0.3">
      <c r="B168" s="437"/>
      <c r="C168" s="321" t="s">
        <v>158</v>
      </c>
      <c r="D168" s="322"/>
      <c r="E168" s="322"/>
      <c r="F168" s="322"/>
      <c r="G168" s="322"/>
      <c r="H168" s="323"/>
      <c r="I168" s="52">
        <v>0</v>
      </c>
      <c r="J168" s="136"/>
      <c r="K168" s="136"/>
      <c r="L168" s="136"/>
      <c r="M168" s="136"/>
      <c r="N168" s="136"/>
      <c r="O168" s="136"/>
      <c r="P168" s="136"/>
      <c r="Q168" s="136"/>
      <c r="R168" s="136"/>
      <c r="S168" s="136"/>
      <c r="T168" s="136"/>
      <c r="U168" s="309">
        <f t="shared" si="11"/>
        <v>0</v>
      </c>
      <c r="V168" s="310"/>
      <c r="W168" s="309">
        <f t="shared" si="12"/>
        <v>0</v>
      </c>
      <c r="X168" s="310"/>
    </row>
    <row r="169" spans="2:24" x14ac:dyDescent="0.3">
      <c r="B169" s="437"/>
      <c r="C169" s="321" t="s">
        <v>157</v>
      </c>
      <c r="D169" s="322"/>
      <c r="E169" s="322"/>
      <c r="F169" s="322"/>
      <c r="G169" s="322"/>
      <c r="H169" s="323"/>
      <c r="I169" s="52">
        <v>0</v>
      </c>
      <c r="J169" s="52"/>
      <c r="K169" s="136"/>
      <c r="L169" s="136"/>
      <c r="M169" s="136"/>
      <c r="N169" s="136"/>
      <c r="O169" s="136"/>
      <c r="P169" s="136"/>
      <c r="Q169" s="136"/>
      <c r="R169" s="136"/>
      <c r="S169" s="136"/>
      <c r="T169" s="136"/>
      <c r="U169" s="309">
        <f t="shared" si="11"/>
        <v>0</v>
      </c>
      <c r="V169" s="310"/>
      <c r="W169" s="309">
        <f t="shared" si="12"/>
        <v>0</v>
      </c>
      <c r="X169" s="310"/>
    </row>
    <row r="170" spans="2:24" x14ac:dyDescent="0.3">
      <c r="B170" s="437"/>
      <c r="C170" s="321" t="s">
        <v>160</v>
      </c>
      <c r="D170" s="322"/>
      <c r="E170" s="322"/>
      <c r="F170" s="322"/>
      <c r="G170" s="322"/>
      <c r="H170" s="323"/>
      <c r="I170" s="52">
        <v>0</v>
      </c>
      <c r="J170" s="136"/>
      <c r="K170" s="136"/>
      <c r="L170" s="136"/>
      <c r="M170" s="136"/>
      <c r="N170" s="136"/>
      <c r="O170" s="136"/>
      <c r="P170" s="136"/>
      <c r="Q170" s="136"/>
      <c r="R170" s="136"/>
      <c r="S170" s="136"/>
      <c r="T170" s="136"/>
      <c r="U170" s="309">
        <f t="shared" si="11"/>
        <v>0</v>
      </c>
      <c r="V170" s="310"/>
      <c r="W170" s="309">
        <f t="shared" si="12"/>
        <v>0</v>
      </c>
      <c r="X170" s="310"/>
    </row>
    <row r="171" spans="2:24" x14ac:dyDescent="0.3">
      <c r="B171" s="437"/>
      <c r="C171" s="300" t="s">
        <v>34</v>
      </c>
      <c r="D171" s="301"/>
      <c r="E171" s="301"/>
      <c r="F171" s="301"/>
      <c r="G171" s="301"/>
      <c r="H171" s="302"/>
      <c r="I171" s="136">
        <v>3</v>
      </c>
      <c r="J171" s="136">
        <v>3</v>
      </c>
      <c r="K171" s="136"/>
      <c r="L171" s="136"/>
      <c r="M171" s="136"/>
      <c r="N171" s="136"/>
      <c r="O171" s="136"/>
      <c r="P171" s="136"/>
      <c r="Q171" s="136"/>
      <c r="R171" s="136"/>
      <c r="S171" s="136"/>
      <c r="T171" s="136"/>
      <c r="U171" s="314">
        <f t="shared" si="11"/>
        <v>3</v>
      </c>
      <c r="V171" s="315"/>
      <c r="W171" s="314">
        <f t="shared" si="12"/>
        <v>6</v>
      </c>
      <c r="X171" s="315"/>
    </row>
    <row r="172" spans="2:24" x14ac:dyDescent="0.3">
      <c r="B172" s="437"/>
      <c r="C172" s="327" t="s">
        <v>26</v>
      </c>
      <c r="D172" s="328"/>
      <c r="E172" s="328"/>
      <c r="F172" s="328"/>
      <c r="G172" s="328"/>
      <c r="H172" s="329"/>
      <c r="I172" s="52">
        <v>0</v>
      </c>
      <c r="J172" s="155">
        <v>0</v>
      </c>
      <c r="K172" s="155"/>
      <c r="L172" s="155"/>
      <c r="M172" s="155"/>
      <c r="N172" s="155"/>
      <c r="O172" s="155"/>
      <c r="P172" s="155"/>
      <c r="Q172" s="155"/>
      <c r="R172" s="155"/>
      <c r="S172" s="155"/>
      <c r="T172" s="155"/>
      <c r="U172" s="475">
        <f t="shared" si="11"/>
        <v>0</v>
      </c>
      <c r="V172" s="476"/>
      <c r="W172" s="309">
        <f t="shared" si="12"/>
        <v>0</v>
      </c>
      <c r="X172" s="310"/>
    </row>
    <row r="173" spans="2:24" x14ac:dyDescent="0.3">
      <c r="B173" s="437"/>
      <c r="C173" s="340" t="s">
        <v>2</v>
      </c>
      <c r="D173" s="341"/>
      <c r="E173" s="341"/>
      <c r="F173" s="341"/>
      <c r="G173" s="341"/>
      <c r="H173" s="342"/>
      <c r="I173" s="159"/>
      <c r="J173" s="159"/>
      <c r="K173" s="159"/>
      <c r="L173" s="159"/>
      <c r="M173" s="159"/>
      <c r="N173" s="159"/>
      <c r="O173" s="159"/>
      <c r="P173" s="159"/>
      <c r="Q173" s="159"/>
      <c r="R173" s="159"/>
      <c r="S173" s="159"/>
      <c r="T173" s="159"/>
      <c r="U173" s="343"/>
      <c r="V173" s="344"/>
      <c r="W173" s="345"/>
      <c r="X173" s="346"/>
    </row>
    <row r="174" spans="2:24" x14ac:dyDescent="0.3">
      <c r="B174" s="437"/>
      <c r="C174" s="347" t="s">
        <v>172</v>
      </c>
      <c r="D174" s="348"/>
      <c r="E174" s="348"/>
      <c r="F174" s="348"/>
      <c r="G174" s="348"/>
      <c r="H174" s="349"/>
      <c r="I174" s="163">
        <f t="shared" ref="I174:J174" si="13">I97/I80</f>
        <v>2.4857142857142858</v>
      </c>
      <c r="J174" s="163">
        <f t="shared" si="13"/>
        <v>2.5909090909090908</v>
      </c>
      <c r="K174" s="163"/>
      <c r="L174" s="163"/>
      <c r="M174" s="163"/>
      <c r="N174" s="163"/>
      <c r="O174" s="163"/>
      <c r="P174" s="163"/>
      <c r="Q174" s="163"/>
      <c r="R174" s="163"/>
      <c r="S174" s="163"/>
      <c r="T174" s="163"/>
      <c r="U174" s="350" t="s">
        <v>62</v>
      </c>
      <c r="V174" s="351"/>
      <c r="W174" s="350">
        <f t="shared" ref="W174:X174" si="14">W97/W80</f>
        <v>2.5443037974683542</v>
      </c>
      <c r="X174" s="351" t="e">
        <f t="shared" si="14"/>
        <v>#DIV/0!</v>
      </c>
    </row>
    <row r="175" spans="2:24" x14ac:dyDescent="0.3">
      <c r="B175" s="437"/>
      <c r="C175" s="273" t="s">
        <v>173</v>
      </c>
      <c r="D175" s="274"/>
      <c r="E175" s="274"/>
      <c r="F175" s="274"/>
      <c r="G175" s="274"/>
      <c r="H175" s="275"/>
      <c r="I175" s="167">
        <f t="shared" ref="I175:J175" si="15">(I99+I102+I172)/I80</f>
        <v>0.6</v>
      </c>
      <c r="J175" s="167">
        <f t="shared" si="15"/>
        <v>1.0909090909090908</v>
      </c>
      <c r="K175" s="167"/>
      <c r="L175" s="167"/>
      <c r="M175" s="167"/>
      <c r="N175" s="167"/>
      <c r="O175" s="167"/>
      <c r="P175" s="167"/>
      <c r="Q175" s="167"/>
      <c r="R175" s="167"/>
      <c r="S175" s="167"/>
      <c r="T175" s="167"/>
      <c r="U175" s="352" t="s">
        <v>62</v>
      </c>
      <c r="V175" s="353"/>
      <c r="W175" s="352">
        <f t="shared" ref="W175:X175" si="16">(W99+W102+W172)/W80</f>
        <v>0.87341772151898733</v>
      </c>
      <c r="X175" s="353" t="e">
        <f t="shared" si="16"/>
        <v>#DIV/0!</v>
      </c>
    </row>
    <row r="176" spans="2:24" x14ac:dyDescent="0.3">
      <c r="B176" s="437"/>
      <c r="C176" s="291" t="s">
        <v>8</v>
      </c>
      <c r="D176" s="292"/>
      <c r="E176" s="292"/>
      <c r="F176" s="292"/>
      <c r="G176" s="292"/>
      <c r="H176" s="293"/>
      <c r="I176" s="169">
        <f>I178/I177</f>
        <v>0</v>
      </c>
      <c r="J176" s="169">
        <f>J178/J177</f>
        <v>0</v>
      </c>
      <c r="K176" s="169"/>
      <c r="L176" s="169"/>
      <c r="M176" s="169"/>
      <c r="N176" s="169"/>
      <c r="O176" s="169"/>
      <c r="P176" s="169"/>
      <c r="Q176" s="169"/>
      <c r="R176" s="169"/>
      <c r="S176" s="169"/>
      <c r="T176" s="169"/>
      <c r="U176" s="336" t="s">
        <v>62</v>
      </c>
      <c r="V176" s="337"/>
      <c r="W176" s="338">
        <f>W178/W177</f>
        <v>0</v>
      </c>
      <c r="X176" s="339"/>
    </row>
    <row r="177" spans="2:24" x14ac:dyDescent="0.3">
      <c r="B177" s="437"/>
      <c r="C177" s="358" t="s">
        <v>20</v>
      </c>
      <c r="D177" s="359"/>
      <c r="E177" s="359"/>
      <c r="F177" s="359"/>
      <c r="G177" s="359"/>
      <c r="H177" s="360"/>
      <c r="I177" s="90">
        <f t="shared" ref="I177:J177" si="17">I80</f>
        <v>35</v>
      </c>
      <c r="J177" s="90">
        <f t="shared" si="17"/>
        <v>44</v>
      </c>
      <c r="K177" s="90"/>
      <c r="L177" s="90"/>
      <c r="M177" s="90"/>
      <c r="N177" s="90"/>
      <c r="O177" s="90"/>
      <c r="P177" s="90"/>
      <c r="Q177" s="90"/>
      <c r="R177" s="90"/>
      <c r="S177" s="90"/>
      <c r="T177" s="90"/>
      <c r="U177" s="361" t="s">
        <v>62</v>
      </c>
      <c r="V177" s="362"/>
      <c r="W177" s="361">
        <f>SUM(I177:T177)</f>
        <v>79</v>
      </c>
      <c r="X177" s="362"/>
    </row>
    <row r="178" spans="2:24" ht="15" thickBot="1" x14ac:dyDescent="0.35">
      <c r="B178" s="437"/>
      <c r="C178" s="358" t="s">
        <v>104</v>
      </c>
      <c r="D178" s="359"/>
      <c r="E178" s="359"/>
      <c r="F178" s="359"/>
      <c r="G178" s="359"/>
      <c r="H178" s="360"/>
      <c r="I178" s="52"/>
      <c r="J178" s="52"/>
      <c r="K178" s="52"/>
      <c r="L178" s="52"/>
      <c r="M178" s="52"/>
      <c r="N178" s="52"/>
      <c r="O178" s="52"/>
      <c r="P178" s="52"/>
      <c r="Q178" s="52"/>
      <c r="R178" s="52"/>
      <c r="S178" s="52"/>
      <c r="T178" s="52"/>
      <c r="U178" s="366" t="s">
        <v>62</v>
      </c>
      <c r="V178" s="367"/>
      <c r="W178" s="311">
        <f>SUM(I178:T178)</f>
        <v>0</v>
      </c>
      <c r="X178" s="312"/>
    </row>
    <row r="179" spans="2:24" ht="15" thickBot="1" x14ac:dyDescent="0.35">
      <c r="B179" s="288" t="s">
        <v>9</v>
      </c>
      <c r="C179" s="297" t="s">
        <v>108</v>
      </c>
      <c r="D179" s="298"/>
      <c r="E179" s="298"/>
      <c r="F179" s="298"/>
      <c r="G179" s="298"/>
      <c r="H179" s="299"/>
      <c r="I179" s="176">
        <f>I182/I181</f>
        <v>0.44827586206896552</v>
      </c>
      <c r="J179" s="176">
        <f>J182/J181</f>
        <v>0.25</v>
      </c>
      <c r="K179" s="176"/>
      <c r="L179" s="176"/>
      <c r="M179" s="176"/>
      <c r="N179" s="176"/>
      <c r="O179" s="176"/>
      <c r="P179" s="176"/>
      <c r="Q179" s="176"/>
      <c r="R179" s="176"/>
      <c r="S179" s="176"/>
      <c r="T179" s="176"/>
      <c r="U179" s="484">
        <f t="shared" ref="U179:V179" si="18">U182/U181</f>
        <v>0.34426229508196721</v>
      </c>
      <c r="V179" s="485" t="e">
        <f t="shared" si="18"/>
        <v>#DIV/0!</v>
      </c>
      <c r="W179" s="370" t="s">
        <v>62</v>
      </c>
      <c r="X179" s="371"/>
    </row>
    <row r="180" spans="2:24" x14ac:dyDescent="0.3">
      <c r="B180" s="289"/>
      <c r="C180" s="297" t="s">
        <v>43</v>
      </c>
      <c r="D180" s="298"/>
      <c r="E180" s="298"/>
      <c r="F180" s="298"/>
      <c r="G180" s="298"/>
      <c r="H180" s="299"/>
      <c r="I180" s="180">
        <f>I183/I181</f>
        <v>0.44827586206896552</v>
      </c>
      <c r="J180" s="180">
        <f>J183/J181</f>
        <v>0.1875</v>
      </c>
      <c r="K180" s="180"/>
      <c r="L180" s="180"/>
      <c r="M180" s="180"/>
      <c r="N180" s="180"/>
      <c r="O180" s="180"/>
      <c r="P180" s="180"/>
      <c r="Q180" s="180"/>
      <c r="R180" s="180"/>
      <c r="S180" s="180"/>
      <c r="T180" s="180"/>
      <c r="U180" s="484">
        <f t="shared" ref="U180:V180" si="19">U183/U181</f>
        <v>0.31147540983606559</v>
      </c>
      <c r="V180" s="485" t="e">
        <f t="shared" si="19"/>
        <v>#DIV/0!</v>
      </c>
      <c r="W180" s="370" t="s">
        <v>62</v>
      </c>
      <c r="X180" s="371"/>
    </row>
    <row r="181" spans="2:24" x14ac:dyDescent="0.3">
      <c r="B181" s="289"/>
      <c r="C181" s="270" t="s">
        <v>118</v>
      </c>
      <c r="D181" s="271"/>
      <c r="E181" s="271"/>
      <c r="F181" s="271"/>
      <c r="G181" s="271"/>
      <c r="H181" s="272"/>
      <c r="I181" s="52">
        <v>29</v>
      </c>
      <c r="J181" s="52">
        <v>32</v>
      </c>
      <c r="K181" s="52"/>
      <c r="L181" s="52"/>
      <c r="M181" s="52"/>
      <c r="N181" s="52"/>
      <c r="O181" s="52"/>
      <c r="P181" s="52"/>
      <c r="Q181" s="52"/>
      <c r="R181" s="52"/>
      <c r="S181" s="52"/>
      <c r="T181" s="52"/>
      <c r="U181" s="361">
        <f>AVERAGE(I181:T181)</f>
        <v>30.5</v>
      </c>
      <c r="V181" s="362"/>
      <c r="W181" s="361" t="s">
        <v>62</v>
      </c>
      <c r="X181" s="362"/>
    </row>
    <row r="182" spans="2:24" x14ac:dyDescent="0.3">
      <c r="B182" s="289"/>
      <c r="C182" s="300" t="s">
        <v>27</v>
      </c>
      <c r="D182" s="301"/>
      <c r="E182" s="301"/>
      <c r="F182" s="301"/>
      <c r="G182" s="301"/>
      <c r="H182" s="302"/>
      <c r="I182" s="52">
        <v>13</v>
      </c>
      <c r="J182" s="52">
        <v>8</v>
      </c>
      <c r="K182" s="52"/>
      <c r="L182" s="52"/>
      <c r="M182" s="52"/>
      <c r="N182" s="52"/>
      <c r="O182" s="52"/>
      <c r="P182" s="52"/>
      <c r="Q182" s="52"/>
      <c r="R182" s="52"/>
      <c r="S182" s="52"/>
      <c r="T182" s="52"/>
      <c r="U182" s="361">
        <f>AVERAGE(I182:T182)</f>
        <v>10.5</v>
      </c>
      <c r="V182" s="362"/>
      <c r="W182" s="361" t="s">
        <v>62</v>
      </c>
      <c r="X182" s="362"/>
    </row>
    <row r="183" spans="2:24" x14ac:dyDescent="0.3">
      <c r="B183" s="289"/>
      <c r="C183" s="273" t="s">
        <v>28</v>
      </c>
      <c r="D183" s="274"/>
      <c r="E183" s="274"/>
      <c r="F183" s="274"/>
      <c r="G183" s="274"/>
      <c r="H183" s="275"/>
      <c r="I183" s="184">
        <v>13</v>
      </c>
      <c r="J183" s="184">
        <v>6</v>
      </c>
      <c r="K183" s="184"/>
      <c r="L183" s="184"/>
      <c r="M183" s="184"/>
      <c r="N183" s="184"/>
      <c r="O183" s="184"/>
      <c r="P183" s="184"/>
      <c r="Q183" s="184"/>
      <c r="R183" s="184"/>
      <c r="S183" s="184"/>
      <c r="T183" s="184"/>
      <c r="U183" s="372">
        <f>AVERAGE(I183:T183)</f>
        <v>9.5</v>
      </c>
      <c r="V183" s="373"/>
      <c r="W183" s="372" t="s">
        <v>62</v>
      </c>
      <c r="X183" s="373"/>
    </row>
    <row r="184" spans="2:24" x14ac:dyDescent="0.3">
      <c r="B184" s="289"/>
      <c r="C184" s="276" t="s">
        <v>10</v>
      </c>
      <c r="D184" s="277"/>
      <c r="E184" s="277"/>
      <c r="F184" s="277"/>
      <c r="G184" s="277"/>
      <c r="H184" s="278"/>
      <c r="I184" s="188">
        <f>I187/I186</f>
        <v>0.17241379310344829</v>
      </c>
      <c r="J184" s="188">
        <f>J187/J186</f>
        <v>0</v>
      </c>
      <c r="K184" s="188"/>
      <c r="L184" s="188"/>
      <c r="M184" s="188"/>
      <c r="N184" s="188"/>
      <c r="O184" s="188"/>
      <c r="P184" s="188"/>
      <c r="Q184" s="188"/>
      <c r="R184" s="188"/>
      <c r="S184" s="188"/>
      <c r="T184" s="188"/>
      <c r="U184" s="354">
        <v>0.22222222222222221</v>
      </c>
      <c r="V184" s="355"/>
      <c r="W184" s="356" t="s">
        <v>62</v>
      </c>
      <c r="X184" s="357"/>
    </row>
    <row r="185" spans="2:24" x14ac:dyDescent="0.3">
      <c r="B185" s="289"/>
      <c r="C185" s="291" t="s">
        <v>11</v>
      </c>
      <c r="D185" s="292"/>
      <c r="E185" s="292"/>
      <c r="F185" s="292"/>
      <c r="G185" s="292"/>
      <c r="H185" s="293"/>
      <c r="I185" s="192">
        <f>I188/I186</f>
        <v>0</v>
      </c>
      <c r="J185" s="192">
        <f>J188/J186</f>
        <v>0</v>
      </c>
      <c r="K185" s="192"/>
      <c r="L185" s="192"/>
      <c r="M185" s="192"/>
      <c r="N185" s="192"/>
      <c r="O185" s="192"/>
      <c r="P185" s="192"/>
      <c r="Q185" s="192"/>
      <c r="R185" s="192"/>
      <c r="S185" s="192"/>
      <c r="T185" s="192"/>
      <c r="U185" s="378">
        <f>U188/U186</f>
        <v>0</v>
      </c>
      <c r="V185" s="379"/>
      <c r="W185" s="380" t="s">
        <v>62</v>
      </c>
      <c r="X185" s="381"/>
    </row>
    <row r="186" spans="2:24" x14ac:dyDescent="0.3">
      <c r="B186" s="289"/>
      <c r="C186" s="270" t="s">
        <v>118</v>
      </c>
      <c r="D186" s="271"/>
      <c r="E186" s="271"/>
      <c r="F186" s="271"/>
      <c r="G186" s="271"/>
      <c r="H186" s="272"/>
      <c r="I186" s="52">
        <v>29</v>
      </c>
      <c r="J186" s="52">
        <v>32</v>
      </c>
      <c r="K186" s="52"/>
      <c r="L186" s="52"/>
      <c r="M186" s="52"/>
      <c r="N186" s="52"/>
      <c r="O186" s="52"/>
      <c r="P186" s="52"/>
      <c r="Q186" s="52"/>
      <c r="R186" s="52"/>
      <c r="S186" s="52"/>
      <c r="T186" s="52"/>
      <c r="U186" s="311">
        <f>AVERAGE(I186:T186)</f>
        <v>30.5</v>
      </c>
      <c r="V186" s="312"/>
      <c r="W186" s="311" t="s">
        <v>62</v>
      </c>
      <c r="X186" s="312"/>
    </row>
    <row r="187" spans="2:24" x14ac:dyDescent="0.3">
      <c r="B187" s="289"/>
      <c r="C187" s="270" t="s">
        <v>21</v>
      </c>
      <c r="D187" s="271"/>
      <c r="E187" s="271"/>
      <c r="F187" s="271"/>
      <c r="G187" s="271"/>
      <c r="H187" s="272"/>
      <c r="I187" s="52">
        <v>5</v>
      </c>
      <c r="J187" s="52">
        <v>0</v>
      </c>
      <c r="K187" s="52"/>
      <c r="L187" s="52"/>
      <c r="M187" s="52"/>
      <c r="N187" s="52"/>
      <c r="O187" s="52"/>
      <c r="P187" s="52"/>
      <c r="Q187" s="52"/>
      <c r="R187" s="52"/>
      <c r="S187" s="52"/>
      <c r="T187" s="52"/>
      <c r="U187" s="311">
        <f>AVERAGE(I187:T187)</f>
        <v>2.5</v>
      </c>
      <c r="V187" s="312"/>
      <c r="W187" s="311" t="s">
        <v>62</v>
      </c>
      <c r="X187" s="312"/>
    </row>
    <row r="188" spans="2:24" ht="15" thickBot="1" x14ac:dyDescent="0.35">
      <c r="B188" s="290"/>
      <c r="C188" s="2" t="s">
        <v>22</v>
      </c>
      <c r="D188" s="3"/>
      <c r="E188" s="3"/>
      <c r="F188" s="3"/>
      <c r="G188" s="3"/>
      <c r="H188" s="193"/>
      <c r="I188" s="197">
        <v>0</v>
      </c>
      <c r="J188" s="197">
        <v>0</v>
      </c>
      <c r="K188" s="197"/>
      <c r="L188" s="197"/>
      <c r="M188" s="197"/>
      <c r="N188" s="197"/>
      <c r="O188" s="197"/>
      <c r="P188" s="197"/>
      <c r="Q188" s="197"/>
      <c r="R188" s="197"/>
      <c r="S188" s="197"/>
      <c r="T188" s="197"/>
      <c r="U188" s="366">
        <f>AVERAGE(I188:T188)</f>
        <v>0</v>
      </c>
      <c r="V188" s="367"/>
      <c r="W188" s="366" t="s">
        <v>62</v>
      </c>
      <c r="X188" s="367"/>
    </row>
    <row r="191" spans="2:24" ht="15" thickBot="1" x14ac:dyDescent="0.35"/>
    <row r="192" spans="2:24" ht="15" thickBot="1" x14ac:dyDescent="0.35">
      <c r="B192" s="279">
        <v>2025</v>
      </c>
      <c r="C192" s="280"/>
      <c r="D192" s="280"/>
      <c r="E192" s="280"/>
      <c r="F192" s="280"/>
      <c r="G192" s="280"/>
      <c r="H192" s="281"/>
      <c r="I192" s="5" t="s">
        <v>46</v>
      </c>
      <c r="J192" s="6" t="s">
        <v>47</v>
      </c>
      <c r="K192" s="6" t="s">
        <v>50</v>
      </c>
      <c r="L192" s="6" t="s">
        <v>51</v>
      </c>
      <c r="M192" s="6" t="s">
        <v>52</v>
      </c>
      <c r="N192" s="6" t="s">
        <v>53</v>
      </c>
      <c r="O192" s="6" t="s">
        <v>54</v>
      </c>
      <c r="P192" s="6" t="s">
        <v>55</v>
      </c>
      <c r="Q192" s="6" t="s">
        <v>56</v>
      </c>
      <c r="R192" s="6" t="s">
        <v>57</v>
      </c>
      <c r="S192" s="6" t="s">
        <v>58</v>
      </c>
      <c r="T192" s="6" t="s">
        <v>59</v>
      </c>
      <c r="U192" s="279" t="s">
        <v>60</v>
      </c>
      <c r="V192" s="281"/>
      <c r="W192" s="279" t="s">
        <v>61</v>
      </c>
      <c r="X192" s="281"/>
    </row>
    <row r="193" spans="2:24" ht="15" thickBot="1" x14ac:dyDescent="0.35">
      <c r="B193" s="421"/>
      <c r="C193" s="421"/>
      <c r="D193" s="421"/>
      <c r="E193" s="421"/>
      <c r="F193" s="421"/>
      <c r="G193" s="421"/>
      <c r="H193" s="421"/>
    </row>
    <row r="194" spans="2:24" x14ac:dyDescent="0.3">
      <c r="B194" s="282" t="s">
        <v>4</v>
      </c>
      <c r="C194" s="285" t="s">
        <v>12</v>
      </c>
      <c r="D194" s="286"/>
      <c r="E194" s="286"/>
      <c r="F194" s="286"/>
      <c r="G194" s="286"/>
      <c r="H194" s="287"/>
      <c r="I194" s="45"/>
      <c r="J194" s="46"/>
      <c r="K194" s="47"/>
      <c r="L194" s="47"/>
      <c r="M194" s="47"/>
      <c r="N194" s="47"/>
      <c r="O194" s="47"/>
      <c r="P194" s="47"/>
      <c r="Q194" s="47"/>
      <c r="R194" s="47"/>
      <c r="S194" s="48"/>
      <c r="T194" s="48"/>
      <c r="U194" s="422"/>
      <c r="V194" s="423"/>
      <c r="W194" s="424"/>
      <c r="X194" s="423"/>
    </row>
    <row r="195" spans="2:24" x14ac:dyDescent="0.3">
      <c r="B195" s="283"/>
      <c r="C195" s="270" t="s">
        <v>48</v>
      </c>
      <c r="D195" s="271"/>
      <c r="E195" s="271"/>
      <c r="F195" s="271"/>
      <c r="G195" s="271"/>
      <c r="H195" s="272"/>
      <c r="I195" s="49"/>
      <c r="J195" s="50"/>
      <c r="K195" s="51"/>
      <c r="L195" s="51"/>
      <c r="M195" s="51"/>
      <c r="N195" s="51"/>
      <c r="O195" s="51"/>
      <c r="P195" s="51"/>
      <c r="Q195" s="51"/>
      <c r="R195" s="51"/>
      <c r="S195" s="52">
        <v>21898</v>
      </c>
      <c r="T195" s="52">
        <v>3271</v>
      </c>
      <c r="U195" s="311">
        <f t="shared" ref="U195:U207" si="20">AVERAGE(I195:T195)</f>
        <v>12584.5</v>
      </c>
      <c r="V195" s="312"/>
      <c r="W195" s="410">
        <f t="shared" ref="W195:W207" si="21">SUM(I195:T195)</f>
        <v>25169</v>
      </c>
      <c r="X195" s="312"/>
    </row>
    <row r="196" spans="2:24" x14ac:dyDescent="0.3">
      <c r="B196" s="283"/>
      <c r="C196" s="270" t="s">
        <v>117</v>
      </c>
      <c r="D196" s="271"/>
      <c r="E196" s="271"/>
      <c r="F196" s="271"/>
      <c r="G196" s="271"/>
      <c r="H196" s="272"/>
      <c r="I196" s="49"/>
      <c r="J196" s="50"/>
      <c r="K196" s="51"/>
      <c r="L196" s="51"/>
      <c r="M196" s="51"/>
      <c r="N196" s="51"/>
      <c r="O196" s="51"/>
      <c r="P196" s="51"/>
      <c r="Q196" s="51"/>
      <c r="R196" s="51"/>
      <c r="S196" s="52">
        <v>9</v>
      </c>
      <c r="T196" s="52">
        <v>25</v>
      </c>
      <c r="U196" s="311">
        <f t="shared" si="20"/>
        <v>17</v>
      </c>
      <c r="V196" s="312"/>
      <c r="W196" s="410">
        <f t="shared" si="21"/>
        <v>34</v>
      </c>
      <c r="X196" s="312"/>
    </row>
    <row r="197" spans="2:24" x14ac:dyDescent="0.3">
      <c r="B197" s="283"/>
      <c r="C197" s="425" t="s">
        <v>0</v>
      </c>
      <c r="D197" s="426"/>
      <c r="E197" s="426"/>
      <c r="F197" s="426"/>
      <c r="G197" s="426"/>
      <c r="H197" s="427"/>
      <c r="I197" s="53"/>
      <c r="J197" s="54"/>
      <c r="K197" s="55"/>
      <c r="L197" s="55"/>
      <c r="M197" s="55"/>
      <c r="N197" s="55"/>
      <c r="O197" s="55"/>
      <c r="P197" s="55"/>
      <c r="Q197" s="55"/>
      <c r="R197" s="55"/>
      <c r="S197" s="56"/>
      <c r="T197" s="56"/>
      <c r="U197" s="428"/>
      <c r="V197" s="420"/>
      <c r="W197" s="419"/>
      <c r="X197" s="420"/>
    </row>
    <row r="198" spans="2:24" x14ac:dyDescent="0.3">
      <c r="B198" s="283"/>
      <c r="C198" s="516" t="s">
        <v>23</v>
      </c>
      <c r="D198" s="517"/>
      <c r="E198" s="517"/>
      <c r="F198" s="517"/>
      <c r="G198" s="517"/>
      <c r="H198" s="518"/>
      <c r="I198" s="57"/>
      <c r="J198" s="58"/>
      <c r="K198" s="59"/>
      <c r="L198" s="59"/>
      <c r="M198" s="59"/>
      <c r="N198" s="59"/>
      <c r="O198" s="59"/>
      <c r="P198" s="59"/>
      <c r="Q198" s="59"/>
      <c r="R198" s="59"/>
      <c r="S198" s="60">
        <v>1566</v>
      </c>
      <c r="T198" s="60">
        <v>2069</v>
      </c>
      <c r="U198" s="461">
        <f t="shared" si="20"/>
        <v>1817.5</v>
      </c>
      <c r="V198" s="462"/>
      <c r="W198" s="483">
        <f t="shared" si="21"/>
        <v>3635</v>
      </c>
      <c r="X198" s="462"/>
    </row>
    <row r="199" spans="2:24" x14ac:dyDescent="0.3">
      <c r="B199" s="283"/>
      <c r="C199" s="516" t="s">
        <v>170</v>
      </c>
      <c r="D199" s="517"/>
      <c r="E199" s="517"/>
      <c r="F199" s="517"/>
      <c r="G199" s="517"/>
      <c r="H199" s="518"/>
      <c r="I199" s="61"/>
      <c r="J199" s="62"/>
      <c r="K199" s="63"/>
      <c r="L199" s="63"/>
      <c r="M199" s="63"/>
      <c r="N199" s="63"/>
      <c r="O199" s="63"/>
      <c r="P199" s="63"/>
      <c r="Q199" s="63"/>
      <c r="R199" s="63"/>
      <c r="S199" s="64">
        <v>13</v>
      </c>
      <c r="T199" s="64">
        <v>21</v>
      </c>
      <c r="U199" s="461">
        <f t="shared" si="20"/>
        <v>17</v>
      </c>
      <c r="V199" s="462"/>
      <c r="W199" s="483">
        <f t="shared" si="21"/>
        <v>34</v>
      </c>
      <c r="X199" s="462"/>
    </row>
    <row r="200" spans="2:24" x14ac:dyDescent="0.3">
      <c r="B200" s="283"/>
      <c r="C200" s="506" t="s">
        <v>13</v>
      </c>
      <c r="D200" s="507"/>
      <c r="E200" s="507"/>
      <c r="F200" s="507"/>
      <c r="G200" s="507"/>
      <c r="H200" s="508"/>
      <c r="I200" s="65"/>
      <c r="J200" s="66"/>
      <c r="K200" s="67"/>
      <c r="L200" s="67"/>
      <c r="M200" s="67"/>
      <c r="N200" s="67"/>
      <c r="O200" s="67"/>
      <c r="P200" s="67"/>
      <c r="Q200" s="67"/>
      <c r="R200" s="67"/>
      <c r="S200" s="68">
        <f t="shared" ref="S200:T200" si="22">S199-S201</f>
        <v>7</v>
      </c>
      <c r="T200" s="68">
        <f t="shared" si="22"/>
        <v>3</v>
      </c>
      <c r="U200" s="311">
        <f t="shared" si="20"/>
        <v>5</v>
      </c>
      <c r="V200" s="312"/>
      <c r="W200" s="410">
        <f>W199-W201</f>
        <v>10</v>
      </c>
      <c r="X200" s="312"/>
    </row>
    <row r="201" spans="2:24" x14ac:dyDescent="0.3">
      <c r="B201" s="283"/>
      <c r="C201" s="506" t="s">
        <v>14</v>
      </c>
      <c r="D201" s="507"/>
      <c r="E201" s="507"/>
      <c r="F201" s="507"/>
      <c r="G201" s="507"/>
      <c r="H201" s="508"/>
      <c r="I201" s="65"/>
      <c r="J201" s="66"/>
      <c r="K201" s="69"/>
      <c r="L201" s="69"/>
      <c r="M201" s="69"/>
      <c r="N201" s="69"/>
      <c r="O201" s="69"/>
      <c r="P201" s="69"/>
      <c r="Q201" s="69"/>
      <c r="R201" s="69"/>
      <c r="S201" s="70">
        <v>6</v>
      </c>
      <c r="T201" s="70">
        <v>18</v>
      </c>
      <c r="U201" s="311">
        <f t="shared" si="20"/>
        <v>12</v>
      </c>
      <c r="V201" s="312"/>
      <c r="W201" s="313">
        <f>SUM(I201:T201)</f>
        <v>24</v>
      </c>
      <c r="X201" s="310"/>
    </row>
    <row r="202" spans="2:24" x14ac:dyDescent="0.3">
      <c r="B202" s="283"/>
      <c r="C202" s="513" t="s">
        <v>5</v>
      </c>
      <c r="D202" s="514"/>
      <c r="E202" s="514"/>
      <c r="F202" s="514"/>
      <c r="G202" s="514"/>
      <c r="H202" s="515"/>
      <c r="I202" s="71"/>
      <c r="J202" s="72"/>
      <c r="K202" s="73"/>
      <c r="L202" s="73"/>
      <c r="M202" s="73"/>
      <c r="N202" s="73"/>
      <c r="O202" s="73"/>
      <c r="P202" s="73"/>
      <c r="Q202" s="73"/>
      <c r="R202" s="73"/>
      <c r="S202" s="74">
        <v>0</v>
      </c>
      <c r="T202" s="74">
        <v>0</v>
      </c>
      <c r="U202" s="311">
        <f t="shared" si="20"/>
        <v>0</v>
      </c>
      <c r="V202" s="312"/>
      <c r="W202" s="313">
        <f>SUM(I202:T202)</f>
        <v>0</v>
      </c>
      <c r="X202" s="310"/>
    </row>
    <row r="203" spans="2:24" x14ac:dyDescent="0.3">
      <c r="B203" s="283"/>
      <c r="C203" s="560" t="s">
        <v>49</v>
      </c>
      <c r="D203" s="561"/>
      <c r="E203" s="561"/>
      <c r="F203" s="561"/>
      <c r="G203" s="561"/>
      <c r="H203" s="562"/>
      <c r="I203" s="75"/>
      <c r="J203" s="76"/>
      <c r="K203" s="77"/>
      <c r="L203" s="77"/>
      <c r="M203" s="77"/>
      <c r="N203" s="77"/>
      <c r="O203" s="77"/>
      <c r="P203" s="77"/>
      <c r="Q203" s="77"/>
      <c r="R203" s="77"/>
      <c r="S203" s="78">
        <f t="shared" ref="S203:T203" si="23">S199-S200-S202</f>
        <v>6</v>
      </c>
      <c r="T203" s="78">
        <f t="shared" si="23"/>
        <v>18</v>
      </c>
      <c r="U203" s="390">
        <f t="shared" si="20"/>
        <v>12</v>
      </c>
      <c r="V203" s="391"/>
      <c r="W203" s="429">
        <f>SUM(I203:T203)</f>
        <v>24</v>
      </c>
      <c r="X203" s="315"/>
    </row>
    <row r="204" spans="2:24" x14ac:dyDescent="0.3">
      <c r="B204" s="283"/>
      <c r="C204" s="411" t="s">
        <v>107</v>
      </c>
      <c r="D204" s="412"/>
      <c r="E204" s="412"/>
      <c r="F204" s="412"/>
      <c r="G204" s="412"/>
      <c r="H204" s="413"/>
      <c r="I204" s="79"/>
      <c r="J204" s="80"/>
      <c r="K204" s="81"/>
      <c r="L204" s="81"/>
      <c r="M204" s="81"/>
      <c r="N204" s="81"/>
      <c r="O204" s="81"/>
      <c r="P204" s="81"/>
      <c r="Q204" s="81"/>
      <c r="R204" s="81"/>
      <c r="S204" s="82">
        <v>8</v>
      </c>
      <c r="T204" s="82">
        <v>16</v>
      </c>
      <c r="U204" s="414">
        <f t="shared" si="20"/>
        <v>12</v>
      </c>
      <c r="V204" s="415"/>
      <c r="W204" s="416">
        <f>SUM(I204:T204)</f>
        <v>24</v>
      </c>
      <c r="X204" s="415"/>
    </row>
    <row r="205" spans="2:24" x14ac:dyDescent="0.3">
      <c r="B205" s="283"/>
      <c r="C205" s="395" t="s">
        <v>1</v>
      </c>
      <c r="D205" s="396"/>
      <c r="E205" s="396"/>
      <c r="F205" s="396"/>
      <c r="G205" s="396"/>
      <c r="H205" s="397"/>
      <c r="I205" s="83"/>
      <c r="J205" s="84"/>
      <c r="K205" s="85"/>
      <c r="L205" s="85"/>
      <c r="M205" s="85"/>
      <c r="N205" s="85"/>
      <c r="O205" s="85"/>
      <c r="P205" s="85"/>
      <c r="Q205" s="85"/>
      <c r="R205" s="85"/>
      <c r="S205" s="86"/>
      <c r="T205" s="86"/>
      <c r="U205" s="417"/>
      <c r="V205" s="418"/>
      <c r="W205" s="419"/>
      <c r="X205" s="420"/>
    </row>
    <row r="206" spans="2:24" x14ac:dyDescent="0.3">
      <c r="B206" s="283"/>
      <c r="C206" s="347" t="s">
        <v>23</v>
      </c>
      <c r="D206" s="348"/>
      <c r="E206" s="348"/>
      <c r="F206" s="348"/>
      <c r="G206" s="348"/>
      <c r="H206" s="349"/>
      <c r="I206" s="87"/>
      <c r="J206" s="88"/>
      <c r="K206" s="89"/>
      <c r="L206" s="89"/>
      <c r="M206" s="89"/>
      <c r="N206" s="89"/>
      <c r="O206" s="89"/>
      <c r="P206" s="89"/>
      <c r="Q206" s="89"/>
      <c r="R206" s="89"/>
      <c r="S206" s="90">
        <v>694</v>
      </c>
      <c r="T206" s="90">
        <v>1433</v>
      </c>
      <c r="U206" s="361">
        <f t="shared" si="20"/>
        <v>1063.5</v>
      </c>
      <c r="V206" s="362"/>
      <c r="W206" s="409">
        <f t="shared" si="21"/>
        <v>2127</v>
      </c>
      <c r="X206" s="362"/>
    </row>
    <row r="207" spans="2:24" x14ac:dyDescent="0.3">
      <c r="B207" s="283"/>
      <c r="C207" s="270" t="s">
        <v>118</v>
      </c>
      <c r="D207" s="271"/>
      <c r="E207" s="271"/>
      <c r="F207" s="271"/>
      <c r="G207" s="271"/>
      <c r="H207" s="272"/>
      <c r="I207" s="49"/>
      <c r="J207" s="50"/>
      <c r="K207" s="51"/>
      <c r="L207" s="51"/>
      <c r="M207" s="51"/>
      <c r="N207" s="51"/>
      <c r="O207" s="51"/>
      <c r="P207" s="51"/>
      <c r="Q207" s="51"/>
      <c r="R207" s="51"/>
      <c r="S207" s="52">
        <v>6</v>
      </c>
      <c r="T207" s="52">
        <v>12</v>
      </c>
      <c r="U207" s="311">
        <f t="shared" si="20"/>
        <v>9</v>
      </c>
      <c r="V207" s="312"/>
      <c r="W207" s="410">
        <f t="shared" si="21"/>
        <v>18</v>
      </c>
      <c r="X207" s="312"/>
    </row>
    <row r="208" spans="2:24" x14ac:dyDescent="0.3">
      <c r="B208" s="283"/>
      <c r="C208" s="306" t="s">
        <v>6</v>
      </c>
      <c r="D208" s="307"/>
      <c r="E208" s="307"/>
      <c r="F208" s="307"/>
      <c r="G208" s="307"/>
      <c r="H208" s="308"/>
      <c r="I208" s="91"/>
      <c r="J208" s="92"/>
      <c r="K208" s="93"/>
      <c r="L208" s="93"/>
      <c r="M208" s="93"/>
      <c r="N208" s="93"/>
      <c r="O208" s="93"/>
      <c r="P208" s="93"/>
      <c r="Q208" s="93"/>
      <c r="R208" s="93"/>
      <c r="S208" s="94"/>
      <c r="T208" s="94"/>
      <c r="U208" s="404"/>
      <c r="V208" s="405"/>
      <c r="W208" s="406"/>
      <c r="X208" s="407"/>
    </row>
    <row r="209" spans="2:24" x14ac:dyDescent="0.3">
      <c r="B209" s="283"/>
      <c r="C209" s="347" t="s">
        <v>23</v>
      </c>
      <c r="D209" s="348"/>
      <c r="E209" s="348"/>
      <c r="F209" s="348"/>
      <c r="G209" s="348"/>
      <c r="H209" s="349"/>
      <c r="I209" s="95"/>
      <c r="J209" s="96"/>
      <c r="K209" s="97"/>
      <c r="L209" s="97"/>
      <c r="M209" s="97"/>
      <c r="N209" s="97"/>
      <c r="O209" s="97"/>
      <c r="P209" s="97"/>
      <c r="Q209" s="97"/>
      <c r="R209" s="97"/>
      <c r="S209" s="98">
        <f t="shared" ref="S209:T209" si="24">S195/S198</f>
        <v>13.983397190293742</v>
      </c>
      <c r="T209" s="98">
        <f t="shared" si="24"/>
        <v>1.5809569840502657</v>
      </c>
      <c r="U209" s="361" t="s">
        <v>62</v>
      </c>
      <c r="V209" s="362"/>
      <c r="W209" s="408">
        <f>W195/W198</f>
        <v>6.9240715268225586</v>
      </c>
      <c r="X209" s="351"/>
    </row>
    <row r="210" spans="2:24" x14ac:dyDescent="0.3">
      <c r="B210" s="283"/>
      <c r="C210" s="270" t="s">
        <v>171</v>
      </c>
      <c r="D210" s="271"/>
      <c r="E210" s="271"/>
      <c r="F210" s="271"/>
      <c r="G210" s="271"/>
      <c r="H210" s="272"/>
      <c r="I210" s="95"/>
      <c r="J210" s="96"/>
      <c r="K210" s="99"/>
      <c r="L210" s="99"/>
      <c r="M210" s="99"/>
      <c r="N210" s="99"/>
      <c r="O210" s="99"/>
      <c r="P210" s="99"/>
      <c r="Q210" s="99"/>
      <c r="R210" s="99"/>
      <c r="S210" s="100">
        <f t="shared" ref="S210:T210" si="25">S196/S199</f>
        <v>0.69230769230769229</v>
      </c>
      <c r="T210" s="100">
        <f t="shared" si="25"/>
        <v>1.1904761904761905</v>
      </c>
      <c r="U210" s="311" t="s">
        <v>62</v>
      </c>
      <c r="V210" s="312"/>
      <c r="W210" s="494">
        <f>W196/W199</f>
        <v>1</v>
      </c>
      <c r="X210" s="495"/>
    </row>
    <row r="211" spans="2:24" x14ac:dyDescent="0.3">
      <c r="B211" s="283"/>
      <c r="C211" s="468" t="s">
        <v>106</v>
      </c>
      <c r="D211" s="469"/>
      <c r="E211" s="469"/>
      <c r="F211" s="469"/>
      <c r="G211" s="469"/>
      <c r="H211" s="470"/>
      <c r="I211" s="101"/>
      <c r="J211" s="102"/>
      <c r="K211" s="103"/>
      <c r="L211" s="103"/>
      <c r="M211" s="103"/>
      <c r="N211" s="103"/>
      <c r="O211" s="103"/>
      <c r="P211" s="103"/>
      <c r="Q211" s="103"/>
      <c r="R211" s="103"/>
      <c r="S211" s="104">
        <f t="shared" ref="S211:T211" si="26">S204/S199</f>
        <v>0.61538461538461542</v>
      </c>
      <c r="T211" s="104">
        <f t="shared" si="26"/>
        <v>0.76190476190476186</v>
      </c>
      <c r="U211" s="433" t="s">
        <v>62</v>
      </c>
      <c r="V211" s="403"/>
      <c r="W211" s="402">
        <f t="shared" ref="W211:X211" si="27">W204/W199</f>
        <v>0.70588235294117652</v>
      </c>
      <c r="X211" s="403" t="e">
        <f t="shared" si="27"/>
        <v>#DIV/0!</v>
      </c>
    </row>
    <row r="212" spans="2:24" x14ac:dyDescent="0.3">
      <c r="B212" s="283"/>
      <c r="C212" s="291" t="s">
        <v>3</v>
      </c>
      <c r="D212" s="292"/>
      <c r="E212" s="292"/>
      <c r="F212" s="292"/>
      <c r="G212" s="292"/>
      <c r="H212" s="293"/>
      <c r="I212" s="105"/>
      <c r="J212" s="106"/>
      <c r="K212" s="107"/>
      <c r="L212" s="107"/>
      <c r="M212" s="107"/>
      <c r="N212" s="107"/>
      <c r="O212" s="107"/>
      <c r="P212" s="107"/>
      <c r="Q212" s="107"/>
      <c r="R212" s="107"/>
      <c r="S212" s="201"/>
      <c r="T212" s="201"/>
      <c r="U212" s="380"/>
      <c r="V212" s="381"/>
      <c r="W212" s="394"/>
      <c r="X212" s="339"/>
    </row>
    <row r="213" spans="2:24" x14ac:dyDescent="0.3">
      <c r="B213" s="283"/>
      <c r="C213" s="347" t="s">
        <v>23</v>
      </c>
      <c r="D213" s="348"/>
      <c r="E213" s="348"/>
      <c r="F213" s="348"/>
      <c r="G213" s="348"/>
      <c r="H213" s="349"/>
      <c r="I213" s="109"/>
      <c r="J213" s="110"/>
      <c r="K213" s="111"/>
      <c r="L213" s="111"/>
      <c r="M213" s="111"/>
      <c r="N213" s="111"/>
      <c r="O213" s="111"/>
      <c r="P213" s="111"/>
      <c r="Q213" s="111"/>
      <c r="R213" s="111"/>
      <c r="S213" s="112">
        <f t="shared" ref="S213:T213" si="28">S206/S198</f>
        <v>0.44316730523627074</v>
      </c>
      <c r="T213" s="112">
        <f t="shared" si="28"/>
        <v>0.69260512324794588</v>
      </c>
      <c r="U213" s="361" t="s">
        <v>62</v>
      </c>
      <c r="V213" s="362"/>
      <c r="W213" s="496">
        <f>W206/W198</f>
        <v>0.58514442916093534</v>
      </c>
      <c r="X213" s="467"/>
    </row>
    <row r="214" spans="2:24" ht="15" thickBot="1" x14ac:dyDescent="0.35">
      <c r="B214" s="284"/>
      <c r="C214" s="294" t="s">
        <v>118</v>
      </c>
      <c r="D214" s="295"/>
      <c r="E214" s="295"/>
      <c r="F214" s="295"/>
      <c r="G214" s="295"/>
      <c r="H214" s="296"/>
      <c r="I214" s="113"/>
      <c r="J214" s="114"/>
      <c r="K214" s="115"/>
      <c r="L214" s="115"/>
      <c r="M214" s="115"/>
      <c r="N214" s="115"/>
      <c r="O214" s="115"/>
      <c r="P214" s="115"/>
      <c r="Q214" s="115"/>
      <c r="R214" s="115"/>
      <c r="S214" s="116">
        <f t="shared" ref="S214:T214" si="29">S207/S199</f>
        <v>0.46153846153846156</v>
      </c>
      <c r="T214" s="116">
        <f t="shared" si="29"/>
        <v>0.5714285714285714</v>
      </c>
      <c r="U214" s="366" t="s">
        <v>62</v>
      </c>
      <c r="V214" s="367"/>
      <c r="W214" s="497">
        <f>W207/W199</f>
        <v>0.52941176470588236</v>
      </c>
      <c r="X214" s="472"/>
    </row>
    <row r="215" spans="2:24" x14ac:dyDescent="0.3">
      <c r="B215" s="436" t="s">
        <v>7</v>
      </c>
      <c r="C215" s="303" t="s">
        <v>15</v>
      </c>
      <c r="D215" s="304"/>
      <c r="E215" s="304"/>
      <c r="F215" s="304"/>
      <c r="G215" s="304"/>
      <c r="H215" s="305"/>
      <c r="I215" s="117"/>
      <c r="J215" s="118"/>
      <c r="K215" s="119"/>
      <c r="L215" s="119"/>
      <c r="M215" s="119"/>
      <c r="N215" s="119"/>
      <c r="O215" s="119"/>
      <c r="P215" s="119"/>
      <c r="Q215" s="119"/>
      <c r="R215" s="119"/>
      <c r="S215" s="120">
        <v>176</v>
      </c>
      <c r="T215" s="120">
        <v>59</v>
      </c>
      <c r="U215" s="400">
        <f t="shared" ref="U215:U278" si="30">AVERAGE(I215:T215)</f>
        <v>117.5</v>
      </c>
      <c r="V215" s="401"/>
      <c r="W215" s="400" t="s">
        <v>62</v>
      </c>
      <c r="X215" s="401"/>
    </row>
    <row r="216" spans="2:24" x14ac:dyDescent="0.3">
      <c r="B216" s="437"/>
      <c r="C216" s="395" t="s">
        <v>119</v>
      </c>
      <c r="D216" s="396"/>
      <c r="E216" s="396"/>
      <c r="F216" s="396"/>
      <c r="G216" s="396"/>
      <c r="H216" s="397"/>
      <c r="I216" s="121"/>
      <c r="J216" s="122"/>
      <c r="K216" s="123"/>
      <c r="L216" s="123"/>
      <c r="M216" s="123"/>
      <c r="N216" s="123"/>
      <c r="O216" s="123"/>
      <c r="P216" s="123"/>
      <c r="Q216" s="123"/>
      <c r="R216" s="123"/>
      <c r="S216" s="124">
        <v>6</v>
      </c>
      <c r="T216" s="124">
        <v>62</v>
      </c>
      <c r="U216" s="398">
        <f t="shared" si="30"/>
        <v>34</v>
      </c>
      <c r="V216" s="399"/>
      <c r="W216" s="398">
        <f t="shared" ref="W216:W220" si="31">SUM(I216:T216)</f>
        <v>68</v>
      </c>
      <c r="X216" s="399"/>
    </row>
    <row r="217" spans="2:24" x14ac:dyDescent="0.3">
      <c r="B217" s="437"/>
      <c r="C217" s="387" t="s">
        <v>17</v>
      </c>
      <c r="D217" s="388"/>
      <c r="E217" s="388"/>
      <c r="F217" s="388"/>
      <c r="G217" s="388"/>
      <c r="H217" s="389"/>
      <c r="I217" s="125"/>
      <c r="J217" s="126"/>
      <c r="K217" s="127"/>
      <c r="L217" s="127"/>
      <c r="M217" s="127"/>
      <c r="N217" s="127"/>
      <c r="O217" s="127"/>
      <c r="P217" s="127"/>
      <c r="Q217" s="127"/>
      <c r="R217" s="127"/>
      <c r="S217" s="128"/>
      <c r="T217" s="128">
        <v>6</v>
      </c>
      <c r="U217" s="390">
        <f t="shared" si="30"/>
        <v>6</v>
      </c>
      <c r="V217" s="391"/>
      <c r="W217" s="390">
        <f t="shared" si="31"/>
        <v>6</v>
      </c>
      <c r="X217" s="391"/>
    </row>
    <row r="218" spans="2:24" x14ac:dyDescent="0.3">
      <c r="B218" s="437"/>
      <c r="C218" s="438" t="s">
        <v>18</v>
      </c>
      <c r="D218" s="439"/>
      <c r="E218" s="439"/>
      <c r="F218" s="439"/>
      <c r="G218" s="439"/>
      <c r="H218" s="440"/>
      <c r="I218" s="129"/>
      <c r="J218" s="130"/>
      <c r="K218" s="131"/>
      <c r="L218" s="131"/>
      <c r="M218" s="131"/>
      <c r="N218" s="131"/>
      <c r="O218" s="131"/>
      <c r="P218" s="131"/>
      <c r="Q218" s="131"/>
      <c r="R218" s="131"/>
      <c r="S218" s="132">
        <f t="shared" ref="S218:T218" si="32">SUM(S219:S220)</f>
        <v>0</v>
      </c>
      <c r="T218" s="132">
        <f t="shared" si="32"/>
        <v>14</v>
      </c>
      <c r="U218" s="434">
        <f t="shared" si="30"/>
        <v>7</v>
      </c>
      <c r="V218" s="435"/>
      <c r="W218" s="434">
        <f t="shared" si="31"/>
        <v>14</v>
      </c>
      <c r="X218" s="435"/>
    </row>
    <row r="219" spans="2:24" x14ac:dyDescent="0.3">
      <c r="B219" s="437"/>
      <c r="C219" s="300" t="s">
        <v>122</v>
      </c>
      <c r="D219" s="301"/>
      <c r="E219" s="301"/>
      <c r="F219" s="301"/>
      <c r="G219" s="301"/>
      <c r="H219" s="302"/>
      <c r="I219" s="133"/>
      <c r="J219" s="134"/>
      <c r="K219" s="135"/>
      <c r="L219" s="135"/>
      <c r="M219" s="135"/>
      <c r="N219" s="135"/>
      <c r="O219" s="135"/>
      <c r="P219" s="135"/>
      <c r="Q219" s="135"/>
      <c r="R219" s="135"/>
      <c r="S219" s="136"/>
      <c r="T219" s="136">
        <v>14</v>
      </c>
      <c r="U219" s="309">
        <f t="shared" si="30"/>
        <v>14</v>
      </c>
      <c r="V219" s="310"/>
      <c r="W219" s="309">
        <f t="shared" si="31"/>
        <v>14</v>
      </c>
      <c r="X219" s="310"/>
    </row>
    <row r="220" spans="2:24" x14ac:dyDescent="0.3">
      <c r="B220" s="437"/>
      <c r="C220" s="363" t="s">
        <v>123</v>
      </c>
      <c r="D220" s="364"/>
      <c r="E220" s="364"/>
      <c r="F220" s="364"/>
      <c r="G220" s="364"/>
      <c r="H220" s="365"/>
      <c r="I220" s="137"/>
      <c r="J220" s="138"/>
      <c r="K220" s="139"/>
      <c r="L220" s="139"/>
      <c r="M220" s="139"/>
      <c r="N220" s="139"/>
      <c r="O220" s="139"/>
      <c r="P220" s="139"/>
      <c r="Q220" s="139"/>
      <c r="R220" s="139"/>
      <c r="S220" s="140"/>
      <c r="T220" s="140">
        <v>0</v>
      </c>
      <c r="U220" s="314">
        <f t="shared" si="30"/>
        <v>0</v>
      </c>
      <c r="V220" s="315"/>
      <c r="W220" s="314">
        <f t="shared" si="31"/>
        <v>0</v>
      </c>
      <c r="X220" s="315"/>
    </row>
    <row r="221" spans="2:24" x14ac:dyDescent="0.3">
      <c r="B221" s="437"/>
      <c r="C221" s="384" t="s">
        <v>19</v>
      </c>
      <c r="D221" s="385"/>
      <c r="E221" s="385"/>
      <c r="F221" s="385"/>
      <c r="G221" s="385"/>
      <c r="H221" s="386"/>
      <c r="I221" s="49"/>
      <c r="J221" s="142"/>
      <c r="K221" s="51"/>
      <c r="L221" s="51"/>
      <c r="M221" s="51"/>
      <c r="N221" s="51"/>
      <c r="O221" s="51"/>
      <c r="P221" s="51"/>
      <c r="Q221" s="51"/>
      <c r="R221" s="51"/>
      <c r="S221" s="52">
        <f t="shared" ref="S221:T221" si="33">SUM(S222+S261)</f>
        <v>0</v>
      </c>
      <c r="T221" s="52">
        <f t="shared" si="33"/>
        <v>3</v>
      </c>
      <c r="U221" s="309">
        <f t="shared" si="30"/>
        <v>1.5</v>
      </c>
      <c r="V221" s="310"/>
      <c r="W221" s="309">
        <f t="shared" ref="W221:W281" si="34">SUM(I221:T221)</f>
        <v>3</v>
      </c>
      <c r="X221" s="310"/>
    </row>
    <row r="222" spans="2:24" x14ac:dyDescent="0.3">
      <c r="B222" s="437"/>
      <c r="C222" s="300" t="s">
        <v>123</v>
      </c>
      <c r="D222" s="301"/>
      <c r="E222" s="301"/>
      <c r="F222" s="301"/>
      <c r="G222" s="301"/>
      <c r="H222" s="302"/>
      <c r="I222" s="49"/>
      <c r="J222" s="142"/>
      <c r="K222" s="51"/>
      <c r="L222" s="51"/>
      <c r="M222" s="51"/>
      <c r="N222" s="51"/>
      <c r="O222" s="51"/>
      <c r="P222" s="51"/>
      <c r="Q222" s="51"/>
      <c r="R222" s="51"/>
      <c r="S222" s="52">
        <f>SUM(S223+S229+S233+S235+S243+S245+S248+S253+S257+S259)</f>
        <v>0</v>
      </c>
      <c r="T222" s="52">
        <f>SUM(T223+T229+T233+T235+T243+T245+T248+T253+T257+T259)</f>
        <v>0</v>
      </c>
      <c r="U222" s="309">
        <f t="shared" si="30"/>
        <v>0</v>
      </c>
      <c r="V222" s="310"/>
      <c r="W222" s="309">
        <f t="shared" si="34"/>
        <v>0</v>
      </c>
      <c r="X222" s="310"/>
    </row>
    <row r="223" spans="2:24" x14ac:dyDescent="0.3">
      <c r="B223" s="437"/>
      <c r="C223" s="300" t="s">
        <v>129</v>
      </c>
      <c r="D223" s="301"/>
      <c r="E223" s="301"/>
      <c r="F223" s="301"/>
      <c r="G223" s="301"/>
      <c r="H223" s="302"/>
      <c r="I223" s="49"/>
      <c r="J223" s="142"/>
      <c r="K223" s="51"/>
      <c r="L223" s="51"/>
      <c r="M223" s="51"/>
      <c r="N223" s="51"/>
      <c r="O223" s="51"/>
      <c r="P223" s="51"/>
      <c r="Q223" s="51"/>
      <c r="R223" s="51"/>
      <c r="S223" s="52">
        <f t="shared" ref="S223:T223" si="35">SUM(S224:S228)</f>
        <v>0</v>
      </c>
      <c r="T223" s="52">
        <f t="shared" si="35"/>
        <v>0</v>
      </c>
      <c r="U223" s="309">
        <f t="shared" si="30"/>
        <v>0</v>
      </c>
      <c r="V223" s="310"/>
      <c r="W223" s="309">
        <f t="shared" si="34"/>
        <v>0</v>
      </c>
      <c r="X223" s="310"/>
    </row>
    <row r="224" spans="2:24" x14ac:dyDescent="0.3">
      <c r="B224" s="437"/>
      <c r="C224" s="321" t="s">
        <v>124</v>
      </c>
      <c r="D224" s="322"/>
      <c r="E224" s="322"/>
      <c r="F224" s="322"/>
      <c r="G224" s="322"/>
      <c r="H224" s="323"/>
      <c r="I224" s="49"/>
      <c r="J224" s="142"/>
      <c r="K224" s="51"/>
      <c r="L224" s="51"/>
      <c r="M224" s="51"/>
      <c r="N224" s="51"/>
      <c r="O224" s="51"/>
      <c r="P224" s="51"/>
      <c r="Q224" s="51"/>
      <c r="R224" s="51"/>
      <c r="S224" s="52"/>
      <c r="T224" s="52">
        <v>0</v>
      </c>
      <c r="U224" s="309">
        <f t="shared" si="30"/>
        <v>0</v>
      </c>
      <c r="V224" s="310"/>
      <c r="W224" s="309">
        <f t="shared" si="34"/>
        <v>0</v>
      </c>
      <c r="X224" s="310"/>
    </row>
    <row r="225" spans="2:24" x14ac:dyDescent="0.3">
      <c r="B225" s="437"/>
      <c r="C225" s="321" t="s">
        <v>125</v>
      </c>
      <c r="D225" s="322"/>
      <c r="E225" s="322"/>
      <c r="F225" s="322"/>
      <c r="G225" s="322"/>
      <c r="H225" s="323"/>
      <c r="I225" s="49"/>
      <c r="J225" s="142"/>
      <c r="K225" s="51"/>
      <c r="L225" s="51"/>
      <c r="M225" s="51"/>
      <c r="N225" s="51"/>
      <c r="O225" s="51"/>
      <c r="P225" s="51"/>
      <c r="Q225" s="51"/>
      <c r="R225" s="51"/>
      <c r="S225" s="52"/>
      <c r="T225" s="52">
        <v>0</v>
      </c>
      <c r="U225" s="309">
        <f t="shared" si="30"/>
        <v>0</v>
      </c>
      <c r="V225" s="310"/>
      <c r="W225" s="309">
        <f t="shared" si="34"/>
        <v>0</v>
      </c>
      <c r="X225" s="310"/>
    </row>
    <row r="226" spans="2:24" x14ac:dyDescent="0.3">
      <c r="B226" s="437"/>
      <c r="C226" s="321" t="s">
        <v>94</v>
      </c>
      <c r="D226" s="322"/>
      <c r="E226" s="322"/>
      <c r="F226" s="322"/>
      <c r="G226" s="322"/>
      <c r="H226" s="323"/>
      <c r="I226" s="49"/>
      <c r="J226" s="142"/>
      <c r="K226" s="51"/>
      <c r="L226" s="51"/>
      <c r="M226" s="51"/>
      <c r="N226" s="51"/>
      <c r="O226" s="51"/>
      <c r="P226" s="51"/>
      <c r="Q226" s="51"/>
      <c r="R226" s="51"/>
      <c r="S226" s="52"/>
      <c r="T226" s="52">
        <v>0</v>
      </c>
      <c r="U226" s="309">
        <f t="shared" si="30"/>
        <v>0</v>
      </c>
      <c r="V226" s="310"/>
      <c r="W226" s="309">
        <f t="shared" si="34"/>
        <v>0</v>
      </c>
      <c r="X226" s="310"/>
    </row>
    <row r="227" spans="2:24" x14ac:dyDescent="0.3">
      <c r="B227" s="437"/>
      <c r="C227" s="321" t="s">
        <v>127</v>
      </c>
      <c r="D227" s="322"/>
      <c r="E227" s="322"/>
      <c r="F227" s="322"/>
      <c r="G227" s="322"/>
      <c r="H227" s="323"/>
      <c r="I227" s="49"/>
      <c r="J227" s="142"/>
      <c r="K227" s="51"/>
      <c r="L227" s="51"/>
      <c r="M227" s="51"/>
      <c r="N227" s="51"/>
      <c r="O227" s="51"/>
      <c r="P227" s="51"/>
      <c r="Q227" s="51"/>
      <c r="R227" s="51"/>
      <c r="S227" s="52"/>
      <c r="T227" s="52">
        <v>0</v>
      </c>
      <c r="U227" s="309">
        <f t="shared" si="30"/>
        <v>0</v>
      </c>
      <c r="V227" s="310"/>
      <c r="W227" s="309">
        <f t="shared" si="34"/>
        <v>0</v>
      </c>
      <c r="X227" s="310"/>
    </row>
    <row r="228" spans="2:24" x14ac:dyDescent="0.3">
      <c r="B228" s="437"/>
      <c r="C228" s="321" t="s">
        <v>128</v>
      </c>
      <c r="D228" s="322"/>
      <c r="E228" s="322"/>
      <c r="F228" s="322"/>
      <c r="G228" s="322"/>
      <c r="H228" s="323"/>
      <c r="I228" s="49"/>
      <c r="J228" s="142"/>
      <c r="K228" s="51"/>
      <c r="L228" s="51"/>
      <c r="M228" s="51"/>
      <c r="N228" s="51"/>
      <c r="O228" s="51"/>
      <c r="P228" s="51"/>
      <c r="Q228" s="51"/>
      <c r="R228" s="51"/>
      <c r="S228" s="52"/>
      <c r="T228" s="52">
        <v>0</v>
      </c>
      <c r="U228" s="309">
        <f t="shared" si="30"/>
        <v>0</v>
      </c>
      <c r="V228" s="310"/>
      <c r="W228" s="309">
        <f t="shared" si="34"/>
        <v>0</v>
      </c>
      <c r="X228" s="310"/>
    </row>
    <row r="229" spans="2:24" x14ac:dyDescent="0.3">
      <c r="B229" s="437"/>
      <c r="C229" s="300" t="s">
        <v>130</v>
      </c>
      <c r="D229" s="301"/>
      <c r="E229" s="301"/>
      <c r="F229" s="301"/>
      <c r="G229" s="301"/>
      <c r="H229" s="302"/>
      <c r="I229" s="49"/>
      <c r="J229" s="142"/>
      <c r="K229" s="51"/>
      <c r="L229" s="51"/>
      <c r="M229" s="51"/>
      <c r="N229" s="51"/>
      <c r="O229" s="51"/>
      <c r="P229" s="51"/>
      <c r="Q229" s="51"/>
      <c r="R229" s="51"/>
      <c r="S229" s="52">
        <f t="shared" ref="S229:T229" si="36">SUM(S230:S232)</f>
        <v>0</v>
      </c>
      <c r="T229" s="52">
        <f t="shared" si="36"/>
        <v>0</v>
      </c>
      <c r="U229" s="309">
        <f t="shared" si="30"/>
        <v>0</v>
      </c>
      <c r="V229" s="310"/>
      <c r="W229" s="309">
        <f t="shared" si="34"/>
        <v>0</v>
      </c>
      <c r="X229" s="310"/>
    </row>
    <row r="230" spans="2:24" x14ac:dyDescent="0.3">
      <c r="B230" s="437"/>
      <c r="C230" s="321" t="s">
        <v>132</v>
      </c>
      <c r="D230" s="322"/>
      <c r="E230" s="322"/>
      <c r="F230" s="322"/>
      <c r="G230" s="322"/>
      <c r="H230" s="323"/>
      <c r="I230" s="49"/>
      <c r="J230" s="142"/>
      <c r="K230" s="51"/>
      <c r="L230" s="51"/>
      <c r="M230" s="51"/>
      <c r="N230" s="51"/>
      <c r="O230" s="51"/>
      <c r="P230" s="51"/>
      <c r="Q230" s="51"/>
      <c r="R230" s="51"/>
      <c r="S230" s="52"/>
      <c r="T230" s="52">
        <v>0</v>
      </c>
      <c r="U230" s="309">
        <f t="shared" si="30"/>
        <v>0</v>
      </c>
      <c r="V230" s="310"/>
      <c r="W230" s="309">
        <f t="shared" si="34"/>
        <v>0</v>
      </c>
      <c r="X230" s="310"/>
    </row>
    <row r="231" spans="2:24" x14ac:dyDescent="0.3">
      <c r="B231" s="437"/>
      <c r="C231" s="321" t="s">
        <v>131</v>
      </c>
      <c r="D231" s="322"/>
      <c r="E231" s="322"/>
      <c r="F231" s="322"/>
      <c r="G231" s="322"/>
      <c r="H231" s="323"/>
      <c r="I231" s="49"/>
      <c r="J231" s="142"/>
      <c r="K231" s="51"/>
      <c r="L231" s="51"/>
      <c r="M231" s="51"/>
      <c r="N231" s="51"/>
      <c r="O231" s="51"/>
      <c r="P231" s="51"/>
      <c r="Q231" s="51"/>
      <c r="R231" s="51"/>
      <c r="S231" s="52"/>
      <c r="T231" s="52">
        <v>0</v>
      </c>
      <c r="U231" s="309">
        <f t="shared" si="30"/>
        <v>0</v>
      </c>
      <c r="V231" s="310"/>
      <c r="W231" s="309">
        <f t="shared" si="34"/>
        <v>0</v>
      </c>
      <c r="X231" s="310"/>
    </row>
    <row r="232" spans="2:24" x14ac:dyDescent="0.3">
      <c r="B232" s="437"/>
      <c r="C232" s="321" t="s">
        <v>133</v>
      </c>
      <c r="D232" s="322"/>
      <c r="E232" s="322"/>
      <c r="F232" s="322"/>
      <c r="G232" s="322"/>
      <c r="H232" s="323"/>
      <c r="I232" s="49"/>
      <c r="J232" s="142"/>
      <c r="K232" s="51"/>
      <c r="L232" s="51"/>
      <c r="M232" s="51"/>
      <c r="N232" s="51"/>
      <c r="O232" s="51"/>
      <c r="P232" s="51"/>
      <c r="Q232" s="51"/>
      <c r="R232" s="51"/>
      <c r="S232" s="52"/>
      <c r="T232" s="52">
        <v>0</v>
      </c>
      <c r="U232" s="309">
        <f t="shared" si="30"/>
        <v>0</v>
      </c>
      <c r="V232" s="310"/>
      <c r="W232" s="309">
        <f t="shared" si="34"/>
        <v>0</v>
      </c>
      <c r="X232" s="310"/>
    </row>
    <row r="233" spans="2:24" x14ac:dyDescent="0.3">
      <c r="B233" s="437"/>
      <c r="C233" s="300" t="s">
        <v>135</v>
      </c>
      <c r="D233" s="301"/>
      <c r="E233" s="301"/>
      <c r="F233" s="301"/>
      <c r="G233" s="301"/>
      <c r="H233" s="302"/>
      <c r="I233" s="49"/>
      <c r="J233" s="142"/>
      <c r="K233" s="51"/>
      <c r="L233" s="51"/>
      <c r="M233" s="51"/>
      <c r="N233" s="51"/>
      <c r="O233" s="51"/>
      <c r="P233" s="51"/>
      <c r="Q233" s="51"/>
      <c r="R233" s="51"/>
      <c r="S233" s="52">
        <f t="shared" ref="S233:T233" si="37">SUM(S234)</f>
        <v>0</v>
      </c>
      <c r="T233" s="52">
        <f t="shared" si="37"/>
        <v>0</v>
      </c>
      <c r="U233" s="309">
        <f t="shared" si="30"/>
        <v>0</v>
      </c>
      <c r="V233" s="310"/>
      <c r="W233" s="309">
        <f t="shared" si="34"/>
        <v>0</v>
      </c>
      <c r="X233" s="310"/>
    </row>
    <row r="234" spans="2:24" x14ac:dyDescent="0.3">
      <c r="B234" s="437"/>
      <c r="C234" s="321" t="s">
        <v>134</v>
      </c>
      <c r="D234" s="322"/>
      <c r="E234" s="322"/>
      <c r="F234" s="322"/>
      <c r="G234" s="322"/>
      <c r="H234" s="323"/>
      <c r="I234" s="49"/>
      <c r="J234" s="142"/>
      <c r="K234" s="51"/>
      <c r="L234" s="51"/>
      <c r="M234" s="51"/>
      <c r="N234" s="51"/>
      <c r="O234" s="51"/>
      <c r="P234" s="51"/>
      <c r="Q234" s="51"/>
      <c r="R234" s="51"/>
      <c r="S234" s="52"/>
      <c r="T234" s="52">
        <v>0</v>
      </c>
      <c r="U234" s="309">
        <f t="shared" si="30"/>
        <v>0</v>
      </c>
      <c r="V234" s="310"/>
      <c r="W234" s="309">
        <f t="shared" si="34"/>
        <v>0</v>
      </c>
      <c r="X234" s="310"/>
    </row>
    <row r="235" spans="2:24" x14ac:dyDescent="0.3">
      <c r="B235" s="437"/>
      <c r="C235" s="300" t="s">
        <v>136</v>
      </c>
      <c r="D235" s="301"/>
      <c r="E235" s="301"/>
      <c r="F235" s="301"/>
      <c r="G235" s="301"/>
      <c r="H235" s="302"/>
      <c r="I235" s="49"/>
      <c r="J235" s="142"/>
      <c r="K235" s="51"/>
      <c r="L235" s="51"/>
      <c r="M235" s="51"/>
      <c r="N235" s="51"/>
      <c r="O235" s="51"/>
      <c r="P235" s="51"/>
      <c r="Q235" s="51"/>
      <c r="R235" s="51"/>
      <c r="S235" s="52">
        <f t="shared" ref="S235:T235" si="38">SUM(S236:S242)</f>
        <v>0</v>
      </c>
      <c r="T235" s="52">
        <f t="shared" si="38"/>
        <v>0</v>
      </c>
      <c r="U235" s="309">
        <f t="shared" si="30"/>
        <v>0</v>
      </c>
      <c r="V235" s="310"/>
      <c r="W235" s="309">
        <f t="shared" si="34"/>
        <v>0</v>
      </c>
      <c r="X235" s="310"/>
    </row>
    <row r="236" spans="2:24" x14ac:dyDescent="0.3">
      <c r="B236" s="437"/>
      <c r="C236" s="321" t="s">
        <v>137</v>
      </c>
      <c r="D236" s="322"/>
      <c r="E236" s="322"/>
      <c r="F236" s="322"/>
      <c r="G236" s="322"/>
      <c r="H236" s="323"/>
      <c r="I236" s="49"/>
      <c r="J236" s="142"/>
      <c r="K236" s="51"/>
      <c r="L236" s="51"/>
      <c r="M236" s="51"/>
      <c r="N236" s="51"/>
      <c r="O236" s="51"/>
      <c r="P236" s="51"/>
      <c r="Q236" s="51"/>
      <c r="R236" s="51"/>
      <c r="S236" s="52"/>
      <c r="T236" s="52">
        <v>0</v>
      </c>
      <c r="U236" s="309">
        <f t="shared" si="30"/>
        <v>0</v>
      </c>
      <c r="V236" s="310"/>
      <c r="W236" s="309">
        <f t="shared" si="34"/>
        <v>0</v>
      </c>
      <c r="X236" s="310"/>
    </row>
    <row r="237" spans="2:24" x14ac:dyDescent="0.3">
      <c r="B237" s="437"/>
      <c r="C237" s="321" t="s">
        <v>93</v>
      </c>
      <c r="D237" s="322"/>
      <c r="E237" s="322"/>
      <c r="F237" s="322"/>
      <c r="G237" s="322"/>
      <c r="H237" s="323"/>
      <c r="I237" s="49"/>
      <c r="J237" s="142"/>
      <c r="K237" s="51"/>
      <c r="L237" s="51"/>
      <c r="M237" s="51"/>
      <c r="N237" s="51"/>
      <c r="O237" s="51"/>
      <c r="P237" s="51"/>
      <c r="Q237" s="51"/>
      <c r="R237" s="51"/>
      <c r="S237" s="52"/>
      <c r="T237" s="52">
        <v>0</v>
      </c>
      <c r="U237" s="309">
        <f t="shared" si="30"/>
        <v>0</v>
      </c>
      <c r="V237" s="310"/>
      <c r="W237" s="309">
        <f t="shared" si="34"/>
        <v>0</v>
      </c>
      <c r="X237" s="310"/>
    </row>
    <row r="238" spans="2:24" x14ac:dyDescent="0.3">
      <c r="B238" s="437"/>
      <c r="C238" s="321" t="s">
        <v>139</v>
      </c>
      <c r="D238" s="322"/>
      <c r="E238" s="322"/>
      <c r="F238" s="322"/>
      <c r="G238" s="322"/>
      <c r="H238" s="323"/>
      <c r="I238" s="49"/>
      <c r="J238" s="142"/>
      <c r="K238" s="51"/>
      <c r="L238" s="51"/>
      <c r="M238" s="51"/>
      <c r="N238" s="51"/>
      <c r="O238" s="51"/>
      <c r="P238" s="51"/>
      <c r="Q238" s="51"/>
      <c r="R238" s="51"/>
      <c r="S238" s="52"/>
      <c r="T238" s="52">
        <v>0</v>
      </c>
      <c r="U238" s="309">
        <f t="shared" si="30"/>
        <v>0</v>
      </c>
      <c r="V238" s="310"/>
      <c r="W238" s="309">
        <f t="shared" si="34"/>
        <v>0</v>
      </c>
      <c r="X238" s="310"/>
    </row>
    <row r="239" spans="2:24" x14ac:dyDescent="0.3">
      <c r="B239" s="437"/>
      <c r="C239" s="321" t="s">
        <v>124</v>
      </c>
      <c r="D239" s="322"/>
      <c r="E239" s="322"/>
      <c r="F239" s="322"/>
      <c r="G239" s="322"/>
      <c r="H239" s="323"/>
      <c r="I239" s="49"/>
      <c r="J239" s="142"/>
      <c r="K239" s="51"/>
      <c r="L239" s="51"/>
      <c r="M239" s="51"/>
      <c r="N239" s="51"/>
      <c r="O239" s="51"/>
      <c r="P239" s="51"/>
      <c r="Q239" s="51"/>
      <c r="R239" s="51"/>
      <c r="S239" s="52"/>
      <c r="T239" s="52">
        <v>0</v>
      </c>
      <c r="U239" s="309">
        <f t="shared" si="30"/>
        <v>0</v>
      </c>
      <c r="V239" s="310"/>
      <c r="W239" s="309">
        <f t="shared" si="34"/>
        <v>0</v>
      </c>
      <c r="X239" s="310"/>
    </row>
    <row r="240" spans="2:24" x14ac:dyDescent="0.3">
      <c r="B240" s="437"/>
      <c r="C240" s="321" t="s">
        <v>140</v>
      </c>
      <c r="D240" s="322"/>
      <c r="E240" s="322"/>
      <c r="F240" s="322"/>
      <c r="G240" s="322"/>
      <c r="H240" s="323"/>
      <c r="I240" s="49"/>
      <c r="J240" s="142"/>
      <c r="K240" s="51"/>
      <c r="L240" s="51"/>
      <c r="M240" s="51"/>
      <c r="N240" s="51"/>
      <c r="O240" s="51"/>
      <c r="P240" s="51"/>
      <c r="Q240" s="51"/>
      <c r="R240" s="51"/>
      <c r="S240" s="52"/>
      <c r="T240" s="52">
        <v>0</v>
      </c>
      <c r="U240" s="309">
        <f t="shared" si="30"/>
        <v>0</v>
      </c>
      <c r="V240" s="310"/>
      <c r="W240" s="309">
        <f t="shared" si="34"/>
        <v>0</v>
      </c>
      <c r="X240" s="310"/>
    </row>
    <row r="241" spans="2:24" x14ac:dyDescent="0.3">
      <c r="B241" s="437"/>
      <c r="C241" s="321" t="s">
        <v>127</v>
      </c>
      <c r="D241" s="322"/>
      <c r="E241" s="322"/>
      <c r="F241" s="322"/>
      <c r="G241" s="322"/>
      <c r="H241" s="323"/>
      <c r="I241" s="49"/>
      <c r="J241" s="142"/>
      <c r="K241" s="51"/>
      <c r="L241" s="51"/>
      <c r="M241" s="51"/>
      <c r="N241" s="51"/>
      <c r="O241" s="51"/>
      <c r="P241" s="51"/>
      <c r="Q241" s="51"/>
      <c r="R241" s="51"/>
      <c r="S241" s="52"/>
      <c r="T241" s="52">
        <v>0</v>
      </c>
      <c r="U241" s="309">
        <f t="shared" si="30"/>
        <v>0</v>
      </c>
      <c r="V241" s="310"/>
      <c r="W241" s="309">
        <f t="shared" si="34"/>
        <v>0</v>
      </c>
      <c r="X241" s="310"/>
    </row>
    <row r="242" spans="2:24" x14ac:dyDescent="0.3">
      <c r="B242" s="437"/>
      <c r="C242" s="321" t="s">
        <v>81</v>
      </c>
      <c r="D242" s="322"/>
      <c r="E242" s="322"/>
      <c r="F242" s="322"/>
      <c r="G242" s="322"/>
      <c r="H242" s="323"/>
      <c r="I242" s="49"/>
      <c r="J242" s="142"/>
      <c r="K242" s="51"/>
      <c r="L242" s="51"/>
      <c r="M242" s="51"/>
      <c r="N242" s="51"/>
      <c r="O242" s="51"/>
      <c r="P242" s="51"/>
      <c r="Q242" s="51"/>
      <c r="R242" s="51"/>
      <c r="S242" s="52"/>
      <c r="T242" s="52">
        <v>0</v>
      </c>
      <c r="U242" s="309">
        <f t="shared" si="30"/>
        <v>0</v>
      </c>
      <c r="V242" s="310"/>
      <c r="W242" s="309">
        <f t="shared" si="34"/>
        <v>0</v>
      </c>
      <c r="X242" s="310"/>
    </row>
    <row r="243" spans="2:24" x14ac:dyDescent="0.3">
      <c r="B243" s="437"/>
      <c r="C243" s="300" t="s">
        <v>141</v>
      </c>
      <c r="D243" s="301"/>
      <c r="E243" s="301"/>
      <c r="F243" s="301"/>
      <c r="G243" s="301"/>
      <c r="H243" s="302"/>
      <c r="I243" s="49"/>
      <c r="J243" s="142"/>
      <c r="K243" s="51"/>
      <c r="L243" s="51"/>
      <c r="M243" s="51"/>
      <c r="N243" s="51"/>
      <c r="O243" s="51"/>
      <c r="P243" s="51"/>
      <c r="Q243" s="51"/>
      <c r="R243" s="51"/>
      <c r="S243" s="52">
        <f t="shared" ref="S243:T243" si="39">SUM(S244)</f>
        <v>0</v>
      </c>
      <c r="T243" s="52">
        <f t="shared" si="39"/>
        <v>0</v>
      </c>
      <c r="U243" s="309">
        <f t="shared" si="30"/>
        <v>0</v>
      </c>
      <c r="V243" s="310"/>
      <c r="W243" s="309">
        <f t="shared" si="34"/>
        <v>0</v>
      </c>
      <c r="X243" s="310"/>
    </row>
    <row r="244" spans="2:24" x14ac:dyDescent="0.3">
      <c r="B244" s="437"/>
      <c r="C244" s="321" t="s">
        <v>142</v>
      </c>
      <c r="D244" s="322"/>
      <c r="E244" s="322"/>
      <c r="F244" s="322"/>
      <c r="G244" s="322"/>
      <c r="H244" s="323"/>
      <c r="I244" s="49"/>
      <c r="J244" s="142"/>
      <c r="K244" s="51"/>
      <c r="L244" s="51"/>
      <c r="M244" s="51"/>
      <c r="N244" s="51"/>
      <c r="O244" s="51"/>
      <c r="P244" s="51"/>
      <c r="Q244" s="51"/>
      <c r="R244" s="51"/>
      <c r="S244" s="52"/>
      <c r="T244" s="52">
        <v>0</v>
      </c>
      <c r="U244" s="309">
        <f t="shared" si="30"/>
        <v>0</v>
      </c>
      <c r="V244" s="310"/>
      <c r="W244" s="309">
        <f t="shared" si="34"/>
        <v>0</v>
      </c>
      <c r="X244" s="310"/>
    </row>
    <row r="245" spans="2:24" x14ac:dyDescent="0.3">
      <c r="B245" s="437"/>
      <c r="C245" s="300" t="s">
        <v>143</v>
      </c>
      <c r="D245" s="301"/>
      <c r="E245" s="301"/>
      <c r="F245" s="301"/>
      <c r="G245" s="301"/>
      <c r="H245" s="302"/>
      <c r="I245" s="49"/>
      <c r="J245" s="142"/>
      <c r="K245" s="51"/>
      <c r="L245" s="51"/>
      <c r="M245" s="51"/>
      <c r="N245" s="51"/>
      <c r="O245" s="51"/>
      <c r="P245" s="51"/>
      <c r="Q245" s="51"/>
      <c r="R245" s="51"/>
      <c r="S245" s="52">
        <f t="shared" ref="S245:T245" si="40">SUM(S246:S247)</f>
        <v>0</v>
      </c>
      <c r="T245" s="52">
        <f t="shared" si="40"/>
        <v>0</v>
      </c>
      <c r="U245" s="309">
        <f t="shared" si="30"/>
        <v>0</v>
      </c>
      <c r="V245" s="310"/>
      <c r="W245" s="309">
        <f t="shared" si="34"/>
        <v>0</v>
      </c>
      <c r="X245" s="310"/>
    </row>
    <row r="246" spans="2:24" x14ac:dyDescent="0.3">
      <c r="B246" s="437"/>
      <c r="C246" s="321" t="s">
        <v>139</v>
      </c>
      <c r="D246" s="322"/>
      <c r="E246" s="322"/>
      <c r="F246" s="322"/>
      <c r="G246" s="322"/>
      <c r="H246" s="323"/>
      <c r="I246" s="49"/>
      <c r="J246" s="142"/>
      <c r="K246" s="51"/>
      <c r="L246" s="51"/>
      <c r="M246" s="51"/>
      <c r="N246" s="51"/>
      <c r="O246" s="51"/>
      <c r="P246" s="51"/>
      <c r="Q246" s="51"/>
      <c r="R246" s="51"/>
      <c r="S246" s="52"/>
      <c r="T246" s="52">
        <v>0</v>
      </c>
      <c r="U246" s="309">
        <f t="shared" si="30"/>
        <v>0</v>
      </c>
      <c r="V246" s="310"/>
      <c r="W246" s="309">
        <f t="shared" si="34"/>
        <v>0</v>
      </c>
      <c r="X246" s="310"/>
    </row>
    <row r="247" spans="2:24" x14ac:dyDescent="0.3">
      <c r="B247" s="437"/>
      <c r="C247" s="321" t="s">
        <v>144</v>
      </c>
      <c r="D247" s="322"/>
      <c r="E247" s="322"/>
      <c r="F247" s="322"/>
      <c r="G247" s="322"/>
      <c r="H247" s="323"/>
      <c r="I247" s="49"/>
      <c r="J247" s="142"/>
      <c r="K247" s="51"/>
      <c r="L247" s="51"/>
      <c r="M247" s="51"/>
      <c r="N247" s="51"/>
      <c r="O247" s="51"/>
      <c r="P247" s="51"/>
      <c r="Q247" s="51"/>
      <c r="R247" s="51"/>
      <c r="S247" s="52"/>
      <c r="T247" s="52">
        <v>0</v>
      </c>
      <c r="U247" s="309">
        <f t="shared" si="30"/>
        <v>0</v>
      </c>
      <c r="V247" s="310"/>
      <c r="W247" s="309">
        <f t="shared" si="34"/>
        <v>0</v>
      </c>
      <c r="X247" s="310"/>
    </row>
    <row r="248" spans="2:24" x14ac:dyDescent="0.3">
      <c r="B248" s="437"/>
      <c r="C248" s="300" t="s">
        <v>145</v>
      </c>
      <c r="D248" s="301"/>
      <c r="E248" s="301"/>
      <c r="F248" s="301"/>
      <c r="G248" s="301"/>
      <c r="H248" s="302"/>
      <c r="I248" s="49"/>
      <c r="J248" s="142"/>
      <c r="K248" s="51"/>
      <c r="L248" s="51"/>
      <c r="M248" s="51"/>
      <c r="N248" s="51"/>
      <c r="O248" s="51"/>
      <c r="P248" s="51"/>
      <c r="Q248" s="51"/>
      <c r="R248" s="51"/>
      <c r="S248" s="52">
        <f t="shared" ref="S248:T248" si="41">SUM(S249:S252)</f>
        <v>0</v>
      </c>
      <c r="T248" s="52">
        <f t="shared" si="41"/>
        <v>0</v>
      </c>
      <c r="U248" s="309">
        <f t="shared" si="30"/>
        <v>0</v>
      </c>
      <c r="V248" s="310"/>
      <c r="W248" s="309">
        <f t="shared" si="34"/>
        <v>0</v>
      </c>
      <c r="X248" s="310"/>
    </row>
    <row r="249" spans="2:24" x14ac:dyDescent="0.3">
      <c r="B249" s="437"/>
      <c r="C249" s="321" t="s">
        <v>146</v>
      </c>
      <c r="D249" s="322"/>
      <c r="E249" s="322"/>
      <c r="F249" s="322"/>
      <c r="G249" s="322"/>
      <c r="H249" s="323"/>
      <c r="I249" s="49"/>
      <c r="J249" s="142"/>
      <c r="K249" s="51"/>
      <c r="L249" s="51"/>
      <c r="M249" s="51"/>
      <c r="N249" s="51"/>
      <c r="O249" s="51"/>
      <c r="P249" s="51"/>
      <c r="Q249" s="51"/>
      <c r="R249" s="51"/>
      <c r="S249" s="52"/>
      <c r="T249" s="52">
        <v>0</v>
      </c>
      <c r="U249" s="309">
        <f t="shared" si="30"/>
        <v>0</v>
      </c>
      <c r="V249" s="310"/>
      <c r="W249" s="309">
        <f t="shared" si="34"/>
        <v>0</v>
      </c>
      <c r="X249" s="310"/>
    </row>
    <row r="250" spans="2:24" x14ac:dyDescent="0.3">
      <c r="B250" s="437"/>
      <c r="C250" s="321" t="s">
        <v>147</v>
      </c>
      <c r="D250" s="322"/>
      <c r="E250" s="322"/>
      <c r="F250" s="322"/>
      <c r="G250" s="322"/>
      <c r="H250" s="323"/>
      <c r="I250" s="49"/>
      <c r="J250" s="142"/>
      <c r="K250" s="51"/>
      <c r="L250" s="51"/>
      <c r="M250" s="51"/>
      <c r="N250" s="51"/>
      <c r="O250" s="51"/>
      <c r="P250" s="51"/>
      <c r="Q250" s="51"/>
      <c r="R250" s="51"/>
      <c r="S250" s="52"/>
      <c r="T250" s="52">
        <v>0</v>
      </c>
      <c r="U250" s="309">
        <f t="shared" si="30"/>
        <v>0</v>
      </c>
      <c r="V250" s="310"/>
      <c r="W250" s="309">
        <f t="shared" si="34"/>
        <v>0</v>
      </c>
      <c r="X250" s="310"/>
    </row>
    <row r="251" spans="2:24" x14ac:dyDescent="0.3">
      <c r="B251" s="437"/>
      <c r="C251" s="321" t="s">
        <v>148</v>
      </c>
      <c r="D251" s="322"/>
      <c r="E251" s="322"/>
      <c r="F251" s="322"/>
      <c r="G251" s="322"/>
      <c r="H251" s="323"/>
      <c r="I251" s="49"/>
      <c r="J251" s="142"/>
      <c r="K251" s="51"/>
      <c r="L251" s="51"/>
      <c r="M251" s="51"/>
      <c r="N251" s="51"/>
      <c r="O251" s="51"/>
      <c r="P251" s="51"/>
      <c r="Q251" s="51"/>
      <c r="R251" s="51"/>
      <c r="S251" s="52"/>
      <c r="T251" s="52">
        <v>0</v>
      </c>
      <c r="U251" s="309">
        <f t="shared" si="30"/>
        <v>0</v>
      </c>
      <c r="V251" s="310"/>
      <c r="W251" s="309">
        <f t="shared" si="34"/>
        <v>0</v>
      </c>
      <c r="X251" s="310"/>
    </row>
    <row r="252" spans="2:24" x14ac:dyDescent="0.3">
      <c r="B252" s="437"/>
      <c r="C252" s="321" t="s">
        <v>149</v>
      </c>
      <c r="D252" s="322"/>
      <c r="E252" s="322"/>
      <c r="F252" s="322"/>
      <c r="G252" s="322"/>
      <c r="H252" s="323"/>
      <c r="I252" s="49"/>
      <c r="J252" s="142"/>
      <c r="K252" s="51"/>
      <c r="L252" s="51"/>
      <c r="M252" s="51"/>
      <c r="N252" s="51"/>
      <c r="O252" s="51"/>
      <c r="P252" s="51"/>
      <c r="Q252" s="51"/>
      <c r="R252" s="51"/>
      <c r="S252" s="52"/>
      <c r="T252" s="52">
        <v>0</v>
      </c>
      <c r="U252" s="309">
        <f t="shared" si="30"/>
        <v>0</v>
      </c>
      <c r="V252" s="310"/>
      <c r="W252" s="309">
        <f t="shared" si="34"/>
        <v>0</v>
      </c>
      <c r="X252" s="310"/>
    </row>
    <row r="253" spans="2:24" x14ac:dyDescent="0.3">
      <c r="B253" s="437"/>
      <c r="C253" s="300" t="s">
        <v>152</v>
      </c>
      <c r="D253" s="301"/>
      <c r="E253" s="301"/>
      <c r="F253" s="301"/>
      <c r="G253" s="301"/>
      <c r="H253" s="302"/>
      <c r="I253" s="49"/>
      <c r="J253" s="142"/>
      <c r="K253" s="51"/>
      <c r="L253" s="51"/>
      <c r="M253" s="51"/>
      <c r="N253" s="51"/>
      <c r="O253" s="51"/>
      <c r="P253" s="51"/>
      <c r="Q253" s="51"/>
      <c r="R253" s="51"/>
      <c r="S253" s="52">
        <f t="shared" ref="S253:T253" si="42">SUM(S254:S256)</f>
        <v>0</v>
      </c>
      <c r="T253" s="52">
        <f t="shared" si="42"/>
        <v>0</v>
      </c>
      <c r="U253" s="309">
        <f t="shared" si="30"/>
        <v>0</v>
      </c>
      <c r="V253" s="310"/>
      <c r="W253" s="309">
        <f t="shared" si="34"/>
        <v>0</v>
      </c>
      <c r="X253" s="310"/>
    </row>
    <row r="254" spans="2:24" x14ac:dyDescent="0.3">
      <c r="B254" s="437"/>
      <c r="C254" s="321" t="s">
        <v>137</v>
      </c>
      <c r="D254" s="322"/>
      <c r="E254" s="322"/>
      <c r="F254" s="322"/>
      <c r="G254" s="322"/>
      <c r="H254" s="323"/>
      <c r="I254" s="49"/>
      <c r="J254" s="142"/>
      <c r="K254" s="51"/>
      <c r="L254" s="51"/>
      <c r="M254" s="51"/>
      <c r="N254" s="51"/>
      <c r="O254" s="51"/>
      <c r="P254" s="51"/>
      <c r="Q254" s="51"/>
      <c r="R254" s="51"/>
      <c r="S254" s="52"/>
      <c r="T254" s="52">
        <v>0</v>
      </c>
      <c r="U254" s="309">
        <f t="shared" si="30"/>
        <v>0</v>
      </c>
      <c r="V254" s="310"/>
      <c r="W254" s="309">
        <f t="shared" si="34"/>
        <v>0</v>
      </c>
      <c r="X254" s="310"/>
    </row>
    <row r="255" spans="2:24" x14ac:dyDescent="0.3">
      <c r="B255" s="437"/>
      <c r="C255" s="321" t="s">
        <v>93</v>
      </c>
      <c r="D255" s="322"/>
      <c r="E255" s="322"/>
      <c r="F255" s="322"/>
      <c r="G255" s="322"/>
      <c r="H255" s="323"/>
      <c r="I255" s="49"/>
      <c r="J255" s="142"/>
      <c r="K255" s="51"/>
      <c r="L255" s="51"/>
      <c r="M255" s="51"/>
      <c r="N255" s="51"/>
      <c r="O255" s="51"/>
      <c r="P255" s="51"/>
      <c r="Q255" s="51"/>
      <c r="R255" s="51"/>
      <c r="S255" s="52"/>
      <c r="T255" s="52">
        <v>0</v>
      </c>
      <c r="U255" s="309">
        <f t="shared" si="30"/>
        <v>0</v>
      </c>
      <c r="V255" s="310"/>
      <c r="W255" s="309">
        <f t="shared" si="34"/>
        <v>0</v>
      </c>
      <c r="X255" s="310"/>
    </row>
    <row r="256" spans="2:24" x14ac:dyDescent="0.3">
      <c r="B256" s="437"/>
      <c r="C256" s="321" t="s">
        <v>124</v>
      </c>
      <c r="D256" s="322"/>
      <c r="E256" s="322"/>
      <c r="F256" s="322"/>
      <c r="G256" s="322"/>
      <c r="H256" s="323"/>
      <c r="I256" s="49"/>
      <c r="J256" s="142"/>
      <c r="K256" s="51"/>
      <c r="L256" s="51"/>
      <c r="M256" s="51"/>
      <c r="N256" s="51"/>
      <c r="O256" s="51"/>
      <c r="P256" s="51"/>
      <c r="Q256" s="51"/>
      <c r="R256" s="51"/>
      <c r="S256" s="52"/>
      <c r="T256" s="52">
        <v>0</v>
      </c>
      <c r="U256" s="309">
        <f t="shared" si="30"/>
        <v>0</v>
      </c>
      <c r="V256" s="310"/>
      <c r="W256" s="309">
        <f t="shared" si="34"/>
        <v>0</v>
      </c>
      <c r="X256" s="310"/>
    </row>
    <row r="257" spans="2:24" x14ac:dyDescent="0.3">
      <c r="B257" s="437"/>
      <c r="C257" s="300" t="s">
        <v>151</v>
      </c>
      <c r="D257" s="301"/>
      <c r="E257" s="301"/>
      <c r="F257" s="301"/>
      <c r="G257" s="301"/>
      <c r="H257" s="302"/>
      <c r="I257" s="49"/>
      <c r="J257" s="142"/>
      <c r="K257" s="51"/>
      <c r="L257" s="51"/>
      <c r="M257" s="51"/>
      <c r="N257" s="51"/>
      <c r="O257" s="51"/>
      <c r="P257" s="51"/>
      <c r="Q257" s="51"/>
      <c r="R257" s="51"/>
      <c r="S257" s="52">
        <f t="shared" ref="S257:T257" si="43">SUM(S258)</f>
        <v>0</v>
      </c>
      <c r="T257" s="52">
        <f t="shared" si="43"/>
        <v>0</v>
      </c>
      <c r="U257" s="309">
        <f t="shared" si="30"/>
        <v>0</v>
      </c>
      <c r="V257" s="310"/>
      <c r="W257" s="309">
        <f t="shared" si="34"/>
        <v>0</v>
      </c>
      <c r="X257" s="310"/>
    </row>
    <row r="258" spans="2:24" x14ac:dyDescent="0.3">
      <c r="B258" s="437"/>
      <c r="C258" s="321" t="s">
        <v>142</v>
      </c>
      <c r="D258" s="322"/>
      <c r="E258" s="322"/>
      <c r="F258" s="322"/>
      <c r="G258" s="322"/>
      <c r="H258" s="323"/>
      <c r="I258" s="49"/>
      <c r="J258" s="142"/>
      <c r="K258" s="51"/>
      <c r="L258" s="51"/>
      <c r="M258" s="51"/>
      <c r="N258" s="51"/>
      <c r="O258" s="51"/>
      <c r="P258" s="51"/>
      <c r="Q258" s="51"/>
      <c r="R258" s="51"/>
      <c r="S258" s="52"/>
      <c r="T258" s="52">
        <v>0</v>
      </c>
      <c r="U258" s="309">
        <f t="shared" si="30"/>
        <v>0</v>
      </c>
      <c r="V258" s="310"/>
      <c r="W258" s="309">
        <f t="shared" si="34"/>
        <v>0</v>
      </c>
      <c r="X258" s="310"/>
    </row>
    <row r="259" spans="2:24" x14ac:dyDescent="0.3">
      <c r="B259" s="437"/>
      <c r="C259" s="300" t="s">
        <v>150</v>
      </c>
      <c r="D259" s="301"/>
      <c r="E259" s="301"/>
      <c r="F259" s="301"/>
      <c r="G259" s="301"/>
      <c r="H259" s="302"/>
      <c r="I259" s="49"/>
      <c r="J259" s="142"/>
      <c r="K259" s="51"/>
      <c r="L259" s="51"/>
      <c r="M259" s="51"/>
      <c r="N259" s="51"/>
      <c r="O259" s="51"/>
      <c r="P259" s="51"/>
      <c r="Q259" s="51"/>
      <c r="R259" s="51"/>
      <c r="S259" s="52">
        <f t="shared" ref="S259:T259" si="44">SUM(S260)</f>
        <v>0</v>
      </c>
      <c r="T259" s="52">
        <f t="shared" si="44"/>
        <v>0</v>
      </c>
      <c r="U259" s="309">
        <f t="shared" si="30"/>
        <v>0</v>
      </c>
      <c r="V259" s="310"/>
      <c r="W259" s="309">
        <f t="shared" si="34"/>
        <v>0</v>
      </c>
      <c r="X259" s="310"/>
    </row>
    <row r="260" spans="2:24" x14ac:dyDescent="0.3">
      <c r="B260" s="437"/>
      <c r="C260" s="321" t="s">
        <v>134</v>
      </c>
      <c r="D260" s="322"/>
      <c r="E260" s="322"/>
      <c r="F260" s="322"/>
      <c r="G260" s="322"/>
      <c r="H260" s="323"/>
      <c r="I260" s="49"/>
      <c r="J260" s="142"/>
      <c r="K260" s="51"/>
      <c r="L260" s="51"/>
      <c r="M260" s="51"/>
      <c r="N260" s="51"/>
      <c r="O260" s="51"/>
      <c r="P260" s="51"/>
      <c r="Q260" s="51"/>
      <c r="R260" s="51"/>
      <c r="S260" s="52"/>
      <c r="T260" s="52">
        <v>0</v>
      </c>
      <c r="U260" s="309">
        <f t="shared" si="30"/>
        <v>0</v>
      </c>
      <c r="V260" s="310"/>
      <c r="W260" s="309">
        <f t="shared" si="34"/>
        <v>0</v>
      </c>
      <c r="X260" s="310"/>
    </row>
    <row r="261" spans="2:24" x14ac:dyDescent="0.3">
      <c r="B261" s="437"/>
      <c r="C261" s="300" t="s">
        <v>122</v>
      </c>
      <c r="D261" s="301"/>
      <c r="E261" s="301"/>
      <c r="F261" s="301"/>
      <c r="G261" s="301"/>
      <c r="H261" s="302"/>
      <c r="I261" s="49"/>
      <c r="J261" s="142"/>
      <c r="K261" s="51"/>
      <c r="L261" s="51"/>
      <c r="M261" s="51"/>
      <c r="N261" s="51"/>
      <c r="O261" s="51"/>
      <c r="P261" s="51"/>
      <c r="Q261" s="51"/>
      <c r="R261" s="51"/>
      <c r="S261" s="52">
        <f t="shared" ref="S261:T261" si="45">SUM(S262+S269+S275+S279+S285+S290)</f>
        <v>0</v>
      </c>
      <c r="T261" s="52">
        <f t="shared" si="45"/>
        <v>3</v>
      </c>
      <c r="U261" s="309">
        <f t="shared" si="30"/>
        <v>1.5</v>
      </c>
      <c r="V261" s="310"/>
      <c r="W261" s="309">
        <f t="shared" si="34"/>
        <v>3</v>
      </c>
      <c r="X261" s="310"/>
    </row>
    <row r="262" spans="2:24" x14ac:dyDescent="0.3">
      <c r="B262" s="437"/>
      <c r="C262" s="300" t="s">
        <v>153</v>
      </c>
      <c r="D262" s="301"/>
      <c r="E262" s="301"/>
      <c r="F262" s="301"/>
      <c r="G262" s="301"/>
      <c r="H262" s="302"/>
      <c r="I262" s="49"/>
      <c r="J262" s="142"/>
      <c r="K262" s="51"/>
      <c r="L262" s="51"/>
      <c r="M262" s="51"/>
      <c r="N262" s="51"/>
      <c r="O262" s="51"/>
      <c r="P262" s="51"/>
      <c r="Q262" s="51"/>
      <c r="R262" s="51"/>
      <c r="S262" s="52">
        <f t="shared" ref="S262:T262" si="46">SUM(S263:S268)</f>
        <v>0</v>
      </c>
      <c r="T262" s="52">
        <f t="shared" si="46"/>
        <v>0</v>
      </c>
      <c r="U262" s="309">
        <f t="shared" si="30"/>
        <v>0</v>
      </c>
      <c r="V262" s="310"/>
      <c r="W262" s="309">
        <f t="shared" si="34"/>
        <v>0</v>
      </c>
      <c r="X262" s="310"/>
    </row>
    <row r="263" spans="2:24" x14ac:dyDescent="0.3">
      <c r="B263" s="437"/>
      <c r="C263" s="321" t="s">
        <v>137</v>
      </c>
      <c r="D263" s="322"/>
      <c r="E263" s="322"/>
      <c r="F263" s="322"/>
      <c r="G263" s="322"/>
      <c r="H263" s="323"/>
      <c r="I263" s="49"/>
      <c r="J263" s="142"/>
      <c r="K263" s="51"/>
      <c r="L263" s="51"/>
      <c r="M263" s="51"/>
      <c r="N263" s="51"/>
      <c r="O263" s="51"/>
      <c r="P263" s="51"/>
      <c r="Q263" s="51"/>
      <c r="R263" s="51"/>
      <c r="S263" s="52"/>
      <c r="T263" s="52">
        <v>0</v>
      </c>
      <c r="U263" s="309">
        <f t="shared" si="30"/>
        <v>0</v>
      </c>
      <c r="V263" s="310"/>
      <c r="W263" s="309">
        <f t="shared" si="34"/>
        <v>0</v>
      </c>
      <c r="X263" s="310"/>
    </row>
    <row r="264" spans="2:24" x14ac:dyDescent="0.3">
      <c r="B264" s="437"/>
      <c r="C264" s="321" t="s">
        <v>93</v>
      </c>
      <c r="D264" s="322"/>
      <c r="E264" s="322"/>
      <c r="F264" s="322"/>
      <c r="G264" s="322"/>
      <c r="H264" s="323"/>
      <c r="I264" s="49"/>
      <c r="J264" s="142"/>
      <c r="K264" s="51"/>
      <c r="L264" s="51"/>
      <c r="M264" s="51"/>
      <c r="N264" s="51"/>
      <c r="O264" s="51"/>
      <c r="P264" s="51"/>
      <c r="Q264" s="51"/>
      <c r="R264" s="51"/>
      <c r="S264" s="52"/>
      <c r="T264" s="52">
        <v>0</v>
      </c>
      <c r="U264" s="309">
        <f t="shared" si="30"/>
        <v>0</v>
      </c>
      <c r="V264" s="310"/>
      <c r="W264" s="309">
        <f t="shared" si="34"/>
        <v>0</v>
      </c>
      <c r="X264" s="310"/>
    </row>
    <row r="265" spans="2:24" x14ac:dyDescent="0.3">
      <c r="B265" s="437"/>
      <c r="C265" s="321" t="s">
        <v>154</v>
      </c>
      <c r="D265" s="322"/>
      <c r="E265" s="322"/>
      <c r="F265" s="322"/>
      <c r="G265" s="322"/>
      <c r="H265" s="323"/>
      <c r="I265" s="49"/>
      <c r="J265" s="142"/>
      <c r="K265" s="51"/>
      <c r="L265" s="51"/>
      <c r="M265" s="51"/>
      <c r="N265" s="51"/>
      <c r="O265" s="51"/>
      <c r="P265" s="51"/>
      <c r="Q265" s="51"/>
      <c r="R265" s="51"/>
      <c r="S265" s="52"/>
      <c r="T265" s="52">
        <v>0</v>
      </c>
      <c r="U265" s="309">
        <f t="shared" si="30"/>
        <v>0</v>
      </c>
      <c r="V265" s="310"/>
      <c r="W265" s="309">
        <f t="shared" si="34"/>
        <v>0</v>
      </c>
      <c r="X265" s="310"/>
    </row>
    <row r="266" spans="2:24" x14ac:dyDescent="0.3">
      <c r="B266" s="437"/>
      <c r="C266" s="321" t="s">
        <v>94</v>
      </c>
      <c r="D266" s="322"/>
      <c r="E266" s="322"/>
      <c r="F266" s="322"/>
      <c r="G266" s="322"/>
      <c r="H266" s="323"/>
      <c r="I266" s="49"/>
      <c r="J266" s="142"/>
      <c r="K266" s="51"/>
      <c r="L266" s="51"/>
      <c r="M266" s="51"/>
      <c r="N266" s="51"/>
      <c r="O266" s="51"/>
      <c r="P266" s="51"/>
      <c r="Q266" s="51"/>
      <c r="R266" s="51"/>
      <c r="S266" s="52"/>
      <c r="T266" s="52">
        <v>0</v>
      </c>
      <c r="U266" s="309">
        <f t="shared" si="30"/>
        <v>0</v>
      </c>
      <c r="V266" s="310"/>
      <c r="W266" s="309">
        <f t="shared" si="34"/>
        <v>0</v>
      </c>
      <c r="X266" s="310"/>
    </row>
    <row r="267" spans="2:24" x14ac:dyDescent="0.3">
      <c r="B267" s="437"/>
      <c r="C267" s="321" t="s">
        <v>142</v>
      </c>
      <c r="D267" s="322"/>
      <c r="E267" s="322"/>
      <c r="F267" s="322"/>
      <c r="G267" s="322"/>
      <c r="H267" s="323"/>
      <c r="I267" s="49"/>
      <c r="J267" s="142"/>
      <c r="K267" s="51"/>
      <c r="L267" s="51"/>
      <c r="M267" s="51"/>
      <c r="N267" s="51"/>
      <c r="O267" s="51"/>
      <c r="P267" s="51"/>
      <c r="Q267" s="51"/>
      <c r="R267" s="51"/>
      <c r="S267" s="52"/>
      <c r="T267" s="52">
        <v>0</v>
      </c>
      <c r="U267" s="309">
        <f t="shared" si="30"/>
        <v>0</v>
      </c>
      <c r="V267" s="310"/>
      <c r="W267" s="309">
        <f t="shared" si="34"/>
        <v>0</v>
      </c>
      <c r="X267" s="310"/>
    </row>
    <row r="268" spans="2:24" x14ac:dyDescent="0.3">
      <c r="B268" s="437"/>
      <c r="C268" s="321" t="s">
        <v>144</v>
      </c>
      <c r="D268" s="322"/>
      <c r="E268" s="322"/>
      <c r="F268" s="322"/>
      <c r="G268" s="322"/>
      <c r="H268" s="323"/>
      <c r="I268" s="49"/>
      <c r="J268" s="142"/>
      <c r="K268" s="51"/>
      <c r="L268" s="51"/>
      <c r="M268" s="51"/>
      <c r="N268" s="51"/>
      <c r="O268" s="51"/>
      <c r="P268" s="51"/>
      <c r="Q268" s="51"/>
      <c r="R268" s="51"/>
      <c r="S268" s="52"/>
      <c r="T268" s="52">
        <v>0</v>
      </c>
      <c r="U268" s="309">
        <f t="shared" si="30"/>
        <v>0</v>
      </c>
      <c r="V268" s="310"/>
      <c r="W268" s="309">
        <f t="shared" si="34"/>
        <v>0</v>
      </c>
      <c r="X268" s="310"/>
    </row>
    <row r="269" spans="2:24" x14ac:dyDescent="0.3">
      <c r="B269" s="437"/>
      <c r="C269" s="300" t="s">
        <v>155</v>
      </c>
      <c r="D269" s="301"/>
      <c r="E269" s="301"/>
      <c r="F269" s="301"/>
      <c r="G269" s="301"/>
      <c r="H269" s="302"/>
      <c r="I269" s="49"/>
      <c r="J269" s="142"/>
      <c r="K269" s="51"/>
      <c r="L269" s="51"/>
      <c r="M269" s="51"/>
      <c r="N269" s="51"/>
      <c r="O269" s="51"/>
      <c r="P269" s="51"/>
      <c r="Q269" s="51"/>
      <c r="R269" s="51"/>
      <c r="S269" s="52">
        <f t="shared" ref="S269:T269" si="47">SUM(S270:S274)</f>
        <v>0</v>
      </c>
      <c r="T269" s="52">
        <f t="shared" si="47"/>
        <v>0</v>
      </c>
      <c r="U269" s="309">
        <f t="shared" si="30"/>
        <v>0</v>
      </c>
      <c r="V269" s="310"/>
      <c r="W269" s="309">
        <f t="shared" si="34"/>
        <v>0</v>
      </c>
      <c r="X269" s="310"/>
    </row>
    <row r="270" spans="2:24" x14ac:dyDescent="0.3">
      <c r="B270" s="437"/>
      <c r="C270" s="321" t="s">
        <v>139</v>
      </c>
      <c r="D270" s="322"/>
      <c r="E270" s="322"/>
      <c r="F270" s="322"/>
      <c r="G270" s="322"/>
      <c r="H270" s="323"/>
      <c r="I270" s="49"/>
      <c r="J270" s="142"/>
      <c r="K270" s="51"/>
      <c r="L270" s="51"/>
      <c r="M270" s="51"/>
      <c r="N270" s="51"/>
      <c r="O270" s="51"/>
      <c r="P270" s="51"/>
      <c r="Q270" s="51"/>
      <c r="R270" s="51"/>
      <c r="S270" s="52"/>
      <c r="T270" s="52">
        <v>0</v>
      </c>
      <c r="U270" s="309">
        <f t="shared" si="30"/>
        <v>0</v>
      </c>
      <c r="V270" s="310"/>
      <c r="W270" s="309">
        <f t="shared" si="34"/>
        <v>0</v>
      </c>
      <c r="X270" s="310"/>
    </row>
    <row r="271" spans="2:24" x14ac:dyDescent="0.3">
      <c r="B271" s="437"/>
      <c r="C271" s="321" t="s">
        <v>140</v>
      </c>
      <c r="D271" s="322"/>
      <c r="E271" s="322"/>
      <c r="F271" s="322"/>
      <c r="G271" s="322"/>
      <c r="H271" s="323"/>
      <c r="I271" s="49"/>
      <c r="J271" s="142"/>
      <c r="K271" s="51"/>
      <c r="L271" s="51"/>
      <c r="M271" s="51"/>
      <c r="N271" s="51"/>
      <c r="O271" s="51"/>
      <c r="P271" s="51"/>
      <c r="Q271" s="51"/>
      <c r="R271" s="51"/>
      <c r="S271" s="52"/>
      <c r="T271" s="52">
        <v>0</v>
      </c>
      <c r="U271" s="309">
        <f t="shared" si="30"/>
        <v>0</v>
      </c>
      <c r="V271" s="310"/>
      <c r="W271" s="309">
        <f t="shared" si="34"/>
        <v>0</v>
      </c>
      <c r="X271" s="310"/>
    </row>
    <row r="272" spans="2:24" x14ac:dyDescent="0.3">
      <c r="B272" s="437"/>
      <c r="C272" s="321" t="s">
        <v>125</v>
      </c>
      <c r="D272" s="322"/>
      <c r="E272" s="322"/>
      <c r="F272" s="322"/>
      <c r="G272" s="322"/>
      <c r="H272" s="323"/>
      <c r="I272" s="49"/>
      <c r="J272" s="142"/>
      <c r="K272" s="51"/>
      <c r="L272" s="51"/>
      <c r="M272" s="51"/>
      <c r="N272" s="51"/>
      <c r="O272" s="51"/>
      <c r="P272" s="51"/>
      <c r="Q272" s="51"/>
      <c r="R272" s="51"/>
      <c r="S272" s="52"/>
      <c r="T272" s="52">
        <v>0</v>
      </c>
      <c r="U272" s="309">
        <f t="shared" si="30"/>
        <v>0</v>
      </c>
      <c r="V272" s="310"/>
      <c r="W272" s="309">
        <f t="shared" si="34"/>
        <v>0</v>
      </c>
      <c r="X272" s="310"/>
    </row>
    <row r="273" spans="2:24" x14ac:dyDescent="0.3">
      <c r="B273" s="437"/>
      <c r="C273" s="321" t="s">
        <v>127</v>
      </c>
      <c r="D273" s="322"/>
      <c r="E273" s="322"/>
      <c r="F273" s="322"/>
      <c r="G273" s="322"/>
      <c r="H273" s="323"/>
      <c r="I273" s="49"/>
      <c r="J273" s="142"/>
      <c r="K273" s="51"/>
      <c r="L273" s="51"/>
      <c r="M273" s="51"/>
      <c r="N273" s="51"/>
      <c r="O273" s="51"/>
      <c r="P273" s="51"/>
      <c r="Q273" s="51"/>
      <c r="R273" s="51"/>
      <c r="S273" s="52"/>
      <c r="T273" s="52">
        <v>0</v>
      </c>
      <c r="U273" s="309">
        <f t="shared" si="30"/>
        <v>0</v>
      </c>
      <c r="V273" s="310"/>
      <c r="W273" s="309">
        <f t="shared" si="34"/>
        <v>0</v>
      </c>
      <c r="X273" s="310"/>
    </row>
    <row r="274" spans="2:24" x14ac:dyDescent="0.3">
      <c r="B274" s="437"/>
      <c r="C274" s="321" t="s">
        <v>81</v>
      </c>
      <c r="D274" s="322"/>
      <c r="E274" s="322"/>
      <c r="F274" s="322"/>
      <c r="G274" s="322"/>
      <c r="H274" s="323"/>
      <c r="I274" s="49"/>
      <c r="J274" s="142"/>
      <c r="K274" s="51"/>
      <c r="L274" s="51"/>
      <c r="M274" s="51"/>
      <c r="N274" s="51"/>
      <c r="O274" s="51"/>
      <c r="P274" s="51"/>
      <c r="Q274" s="51"/>
      <c r="R274" s="51"/>
      <c r="S274" s="52"/>
      <c r="T274" s="52">
        <v>0</v>
      </c>
      <c r="U274" s="309">
        <f t="shared" si="30"/>
        <v>0</v>
      </c>
      <c r="V274" s="310"/>
      <c r="W274" s="309">
        <f t="shared" si="34"/>
        <v>0</v>
      </c>
      <c r="X274" s="310"/>
    </row>
    <row r="275" spans="2:24" x14ac:dyDescent="0.3">
      <c r="B275" s="437"/>
      <c r="C275" s="300" t="s">
        <v>130</v>
      </c>
      <c r="D275" s="301"/>
      <c r="E275" s="301"/>
      <c r="F275" s="301"/>
      <c r="G275" s="301"/>
      <c r="H275" s="302"/>
      <c r="I275" s="49"/>
      <c r="J275" s="142"/>
      <c r="K275" s="51"/>
      <c r="L275" s="51"/>
      <c r="M275" s="51"/>
      <c r="N275" s="51"/>
      <c r="O275" s="51"/>
      <c r="P275" s="51"/>
      <c r="Q275" s="51"/>
      <c r="R275" s="51"/>
      <c r="S275" s="52">
        <f t="shared" ref="S275:T275" si="48">SUM(S276:S278)</f>
        <v>0</v>
      </c>
      <c r="T275" s="52">
        <f t="shared" si="48"/>
        <v>0</v>
      </c>
      <c r="U275" s="309">
        <f t="shared" si="30"/>
        <v>0</v>
      </c>
      <c r="V275" s="310"/>
      <c r="W275" s="309">
        <f t="shared" si="34"/>
        <v>0</v>
      </c>
      <c r="X275" s="310"/>
    </row>
    <row r="276" spans="2:24" x14ac:dyDescent="0.3">
      <c r="B276" s="437"/>
      <c r="C276" s="321" t="s">
        <v>132</v>
      </c>
      <c r="D276" s="322"/>
      <c r="E276" s="322"/>
      <c r="F276" s="322"/>
      <c r="G276" s="322"/>
      <c r="H276" s="323"/>
      <c r="I276" s="49"/>
      <c r="J276" s="142"/>
      <c r="K276" s="51"/>
      <c r="L276" s="51"/>
      <c r="M276" s="51"/>
      <c r="N276" s="51"/>
      <c r="O276" s="51"/>
      <c r="P276" s="51"/>
      <c r="Q276" s="51"/>
      <c r="R276" s="51"/>
      <c r="S276" s="52"/>
      <c r="T276" s="52">
        <v>0</v>
      </c>
      <c r="U276" s="309">
        <f t="shared" si="30"/>
        <v>0</v>
      </c>
      <c r="V276" s="310"/>
      <c r="W276" s="309">
        <f t="shared" si="34"/>
        <v>0</v>
      </c>
      <c r="X276" s="310"/>
    </row>
    <row r="277" spans="2:24" x14ac:dyDescent="0.3">
      <c r="B277" s="437"/>
      <c r="C277" s="321" t="s">
        <v>131</v>
      </c>
      <c r="D277" s="322"/>
      <c r="E277" s="322"/>
      <c r="F277" s="322"/>
      <c r="G277" s="322"/>
      <c r="H277" s="323"/>
      <c r="I277" s="49"/>
      <c r="J277" s="142"/>
      <c r="K277" s="51"/>
      <c r="L277" s="51"/>
      <c r="M277" s="51"/>
      <c r="N277" s="51"/>
      <c r="O277" s="51"/>
      <c r="P277" s="51"/>
      <c r="Q277" s="51"/>
      <c r="R277" s="51"/>
      <c r="S277" s="52"/>
      <c r="T277" s="52">
        <v>0</v>
      </c>
      <c r="U277" s="309">
        <f t="shared" si="30"/>
        <v>0</v>
      </c>
      <c r="V277" s="310"/>
      <c r="W277" s="309">
        <f t="shared" si="34"/>
        <v>0</v>
      </c>
      <c r="X277" s="310"/>
    </row>
    <row r="278" spans="2:24" x14ac:dyDescent="0.3">
      <c r="B278" s="437"/>
      <c r="C278" s="321" t="s">
        <v>133</v>
      </c>
      <c r="D278" s="322"/>
      <c r="E278" s="322"/>
      <c r="F278" s="322"/>
      <c r="G278" s="322"/>
      <c r="H278" s="323"/>
      <c r="I278" s="49"/>
      <c r="J278" s="142"/>
      <c r="K278" s="51"/>
      <c r="L278" s="51"/>
      <c r="M278" s="51"/>
      <c r="N278" s="51"/>
      <c r="O278" s="51"/>
      <c r="P278" s="51"/>
      <c r="Q278" s="51"/>
      <c r="R278" s="51"/>
      <c r="S278" s="52"/>
      <c r="T278" s="52">
        <v>0</v>
      </c>
      <c r="U278" s="309">
        <f t="shared" si="30"/>
        <v>0</v>
      </c>
      <c r="V278" s="310"/>
      <c r="W278" s="309">
        <f t="shared" si="34"/>
        <v>0</v>
      </c>
      <c r="X278" s="310"/>
    </row>
    <row r="279" spans="2:24" x14ac:dyDescent="0.3">
      <c r="B279" s="437"/>
      <c r="C279" s="300" t="s">
        <v>156</v>
      </c>
      <c r="D279" s="301"/>
      <c r="E279" s="301"/>
      <c r="F279" s="301"/>
      <c r="G279" s="301"/>
      <c r="H279" s="302"/>
      <c r="I279" s="49"/>
      <c r="J279" s="142"/>
      <c r="K279" s="51"/>
      <c r="L279" s="51"/>
      <c r="M279" s="51"/>
      <c r="N279" s="51"/>
      <c r="O279" s="51"/>
      <c r="P279" s="51"/>
      <c r="Q279" s="51"/>
      <c r="R279" s="51"/>
      <c r="S279" s="52">
        <f t="shared" ref="S279:T279" si="49">SUM(S280:S284)</f>
        <v>0</v>
      </c>
      <c r="T279" s="52">
        <f t="shared" si="49"/>
        <v>0</v>
      </c>
      <c r="U279" s="309">
        <f t="shared" ref="U279:U291" si="50">AVERAGE(I279:T279)</f>
        <v>0</v>
      </c>
      <c r="V279" s="310"/>
      <c r="W279" s="309">
        <f t="shared" si="34"/>
        <v>0</v>
      </c>
      <c r="X279" s="310"/>
    </row>
    <row r="280" spans="2:24" x14ac:dyDescent="0.3">
      <c r="B280" s="437"/>
      <c r="C280" s="321" t="s">
        <v>134</v>
      </c>
      <c r="D280" s="322"/>
      <c r="E280" s="322"/>
      <c r="F280" s="322"/>
      <c r="G280" s="322"/>
      <c r="H280" s="323"/>
      <c r="I280" s="49"/>
      <c r="J280" s="142"/>
      <c r="K280" s="51"/>
      <c r="L280" s="51"/>
      <c r="M280" s="51"/>
      <c r="N280" s="51"/>
      <c r="O280" s="51"/>
      <c r="P280" s="51"/>
      <c r="Q280" s="51"/>
      <c r="R280" s="51"/>
      <c r="S280" s="52"/>
      <c r="T280" s="52">
        <v>0</v>
      </c>
      <c r="U280" s="309">
        <f t="shared" si="50"/>
        <v>0</v>
      </c>
      <c r="V280" s="310"/>
      <c r="W280" s="309">
        <f t="shared" si="34"/>
        <v>0</v>
      </c>
      <c r="X280" s="310"/>
    </row>
    <row r="281" spans="2:24" x14ac:dyDescent="0.3">
      <c r="B281" s="437"/>
      <c r="C281" s="321" t="s">
        <v>146</v>
      </c>
      <c r="D281" s="322"/>
      <c r="E281" s="322"/>
      <c r="F281" s="322"/>
      <c r="G281" s="322"/>
      <c r="H281" s="323"/>
      <c r="I281" s="49"/>
      <c r="J281" s="142"/>
      <c r="K281" s="51"/>
      <c r="L281" s="51"/>
      <c r="M281" s="51"/>
      <c r="N281" s="51"/>
      <c r="O281" s="51"/>
      <c r="P281" s="51"/>
      <c r="Q281" s="51"/>
      <c r="R281" s="51"/>
      <c r="S281" s="52"/>
      <c r="T281" s="52">
        <v>0</v>
      </c>
      <c r="U281" s="309">
        <f t="shared" si="50"/>
        <v>0</v>
      </c>
      <c r="V281" s="310"/>
      <c r="W281" s="309">
        <f t="shared" si="34"/>
        <v>0</v>
      </c>
      <c r="X281" s="310"/>
    </row>
    <row r="282" spans="2:24" x14ac:dyDescent="0.3">
      <c r="B282" s="437"/>
      <c r="C282" s="321" t="s">
        <v>147</v>
      </c>
      <c r="D282" s="322"/>
      <c r="E282" s="322"/>
      <c r="F282" s="322"/>
      <c r="G282" s="322"/>
      <c r="H282" s="323"/>
      <c r="I282" s="49"/>
      <c r="J282" s="142"/>
      <c r="K282" s="51"/>
      <c r="L282" s="51"/>
      <c r="M282" s="51"/>
      <c r="N282" s="51"/>
      <c r="O282" s="51"/>
      <c r="P282" s="51"/>
      <c r="Q282" s="51"/>
      <c r="R282" s="51"/>
      <c r="S282" s="52"/>
      <c r="T282" s="52">
        <v>0</v>
      </c>
      <c r="U282" s="309">
        <f t="shared" si="50"/>
        <v>0</v>
      </c>
      <c r="V282" s="310"/>
      <c r="W282" s="309">
        <f t="shared" ref="W282:W291" si="51">SUM(I282:T282)</f>
        <v>0</v>
      </c>
      <c r="X282" s="310"/>
    </row>
    <row r="283" spans="2:24" x14ac:dyDescent="0.3">
      <c r="B283" s="437"/>
      <c r="C283" s="321" t="s">
        <v>148</v>
      </c>
      <c r="D283" s="322"/>
      <c r="E283" s="322"/>
      <c r="F283" s="322"/>
      <c r="G283" s="322"/>
      <c r="H283" s="323"/>
      <c r="I283" s="49"/>
      <c r="J283" s="142"/>
      <c r="K283" s="51"/>
      <c r="L283" s="51"/>
      <c r="M283" s="51"/>
      <c r="N283" s="51"/>
      <c r="O283" s="51"/>
      <c r="P283" s="51"/>
      <c r="Q283" s="51"/>
      <c r="R283" s="51"/>
      <c r="S283" s="52"/>
      <c r="T283" s="52">
        <v>0</v>
      </c>
      <c r="U283" s="309">
        <f t="shared" si="50"/>
        <v>0</v>
      </c>
      <c r="V283" s="310"/>
      <c r="W283" s="309">
        <f t="shared" si="51"/>
        <v>0</v>
      </c>
      <c r="X283" s="310"/>
    </row>
    <row r="284" spans="2:24" x14ac:dyDescent="0.3">
      <c r="B284" s="437"/>
      <c r="C284" s="321" t="s">
        <v>149</v>
      </c>
      <c r="D284" s="322"/>
      <c r="E284" s="322"/>
      <c r="F284" s="322"/>
      <c r="G284" s="322"/>
      <c r="H284" s="323"/>
      <c r="I284" s="49"/>
      <c r="J284" s="142"/>
      <c r="K284" s="51"/>
      <c r="L284" s="51"/>
      <c r="M284" s="51"/>
      <c r="N284" s="51"/>
      <c r="O284" s="51"/>
      <c r="P284" s="51"/>
      <c r="Q284" s="51"/>
      <c r="R284" s="51"/>
      <c r="S284" s="52"/>
      <c r="T284" s="52">
        <v>0</v>
      </c>
      <c r="U284" s="309">
        <f t="shared" si="50"/>
        <v>0</v>
      </c>
      <c r="V284" s="310"/>
      <c r="W284" s="309">
        <f t="shared" si="51"/>
        <v>0</v>
      </c>
      <c r="X284" s="310"/>
    </row>
    <row r="285" spans="2:24" x14ac:dyDescent="0.3">
      <c r="B285" s="437"/>
      <c r="C285" s="300" t="s">
        <v>30</v>
      </c>
      <c r="D285" s="301"/>
      <c r="E285" s="301"/>
      <c r="F285" s="301"/>
      <c r="G285" s="301"/>
      <c r="H285" s="302"/>
      <c r="I285" s="133"/>
      <c r="J285" s="134"/>
      <c r="K285" s="135"/>
      <c r="L285" s="135"/>
      <c r="M285" s="135"/>
      <c r="N285" s="135"/>
      <c r="O285" s="135"/>
      <c r="P285" s="135"/>
      <c r="Q285" s="135"/>
      <c r="R285" s="135"/>
      <c r="S285" s="136">
        <f t="shared" ref="S285:T285" si="52">SUM(S286:S289)</f>
        <v>0</v>
      </c>
      <c r="T285" s="136">
        <f t="shared" si="52"/>
        <v>0</v>
      </c>
      <c r="U285" s="309">
        <f t="shared" si="50"/>
        <v>0</v>
      </c>
      <c r="V285" s="310"/>
      <c r="W285" s="309">
        <f t="shared" si="51"/>
        <v>0</v>
      </c>
      <c r="X285" s="310"/>
    </row>
    <row r="286" spans="2:24" x14ac:dyDescent="0.3">
      <c r="B286" s="437"/>
      <c r="C286" s="321" t="s">
        <v>159</v>
      </c>
      <c r="D286" s="322"/>
      <c r="E286" s="322"/>
      <c r="F286" s="322"/>
      <c r="G286" s="322"/>
      <c r="H286" s="323"/>
      <c r="I286" s="133"/>
      <c r="J286" s="134"/>
      <c r="K286" s="135"/>
      <c r="L286" s="135"/>
      <c r="M286" s="135"/>
      <c r="N286" s="135"/>
      <c r="O286" s="135"/>
      <c r="P286" s="135"/>
      <c r="Q286" s="135"/>
      <c r="R286" s="135"/>
      <c r="S286" s="136"/>
      <c r="T286" s="52">
        <v>0</v>
      </c>
      <c r="U286" s="309">
        <f t="shared" si="50"/>
        <v>0</v>
      </c>
      <c r="V286" s="310"/>
      <c r="W286" s="309">
        <f t="shared" si="51"/>
        <v>0</v>
      </c>
      <c r="X286" s="310"/>
    </row>
    <row r="287" spans="2:24" x14ac:dyDescent="0.3">
      <c r="B287" s="437"/>
      <c r="C287" s="321" t="s">
        <v>158</v>
      </c>
      <c r="D287" s="322"/>
      <c r="E287" s="322"/>
      <c r="F287" s="322"/>
      <c r="G287" s="322"/>
      <c r="H287" s="323"/>
      <c r="I287" s="133"/>
      <c r="J287" s="134"/>
      <c r="K287" s="135"/>
      <c r="L287" s="135"/>
      <c r="M287" s="135"/>
      <c r="N287" s="135"/>
      <c r="O287" s="135"/>
      <c r="P287" s="135"/>
      <c r="Q287" s="135"/>
      <c r="R287" s="135"/>
      <c r="S287" s="136"/>
      <c r="T287" s="52">
        <v>0</v>
      </c>
      <c r="U287" s="309">
        <f t="shared" si="50"/>
        <v>0</v>
      </c>
      <c r="V287" s="310"/>
      <c r="W287" s="309">
        <f t="shared" si="51"/>
        <v>0</v>
      </c>
      <c r="X287" s="310"/>
    </row>
    <row r="288" spans="2:24" x14ac:dyDescent="0.3">
      <c r="B288" s="437"/>
      <c r="C288" s="321" t="s">
        <v>157</v>
      </c>
      <c r="D288" s="322"/>
      <c r="E288" s="322"/>
      <c r="F288" s="322"/>
      <c r="G288" s="322"/>
      <c r="H288" s="323"/>
      <c r="I288" s="133"/>
      <c r="J288" s="134"/>
      <c r="K288" s="135"/>
      <c r="L288" s="135"/>
      <c r="M288" s="135"/>
      <c r="N288" s="135"/>
      <c r="O288" s="135"/>
      <c r="P288" s="135"/>
      <c r="Q288" s="135"/>
      <c r="R288" s="135"/>
      <c r="S288" s="136"/>
      <c r="T288" s="52">
        <v>0</v>
      </c>
      <c r="U288" s="309">
        <f t="shared" si="50"/>
        <v>0</v>
      </c>
      <c r="V288" s="310"/>
      <c r="W288" s="309">
        <f t="shared" si="51"/>
        <v>0</v>
      </c>
      <c r="X288" s="310"/>
    </row>
    <row r="289" spans="2:24" x14ac:dyDescent="0.3">
      <c r="B289" s="437"/>
      <c r="C289" s="321" t="s">
        <v>160</v>
      </c>
      <c r="D289" s="322"/>
      <c r="E289" s="322"/>
      <c r="F289" s="322"/>
      <c r="G289" s="322"/>
      <c r="H289" s="323"/>
      <c r="I289" s="133"/>
      <c r="J289" s="134"/>
      <c r="K289" s="135"/>
      <c r="L289" s="135"/>
      <c r="M289" s="135"/>
      <c r="N289" s="135"/>
      <c r="O289" s="135"/>
      <c r="P289" s="135"/>
      <c r="Q289" s="135"/>
      <c r="R289" s="135"/>
      <c r="S289" s="136"/>
      <c r="T289" s="52">
        <v>0</v>
      </c>
      <c r="U289" s="309">
        <f t="shared" si="50"/>
        <v>0</v>
      </c>
      <c r="V289" s="310"/>
      <c r="W289" s="309">
        <f t="shared" si="51"/>
        <v>0</v>
      </c>
      <c r="X289" s="310"/>
    </row>
    <row r="290" spans="2:24" x14ac:dyDescent="0.3">
      <c r="B290" s="437"/>
      <c r="C290" s="300" t="s">
        <v>34</v>
      </c>
      <c r="D290" s="301"/>
      <c r="E290" s="301"/>
      <c r="F290" s="301"/>
      <c r="G290" s="301"/>
      <c r="H290" s="302"/>
      <c r="I290" s="133"/>
      <c r="J290" s="134"/>
      <c r="K290" s="135"/>
      <c r="L290" s="135"/>
      <c r="M290" s="135"/>
      <c r="N290" s="135"/>
      <c r="O290" s="135"/>
      <c r="P290" s="135"/>
      <c r="Q290" s="135"/>
      <c r="R290" s="135"/>
      <c r="S290" s="136"/>
      <c r="T290" s="136">
        <v>3</v>
      </c>
      <c r="U290" s="309">
        <f t="shared" si="50"/>
        <v>3</v>
      </c>
      <c r="V290" s="310"/>
      <c r="W290" s="309">
        <f t="shared" si="51"/>
        <v>3</v>
      </c>
      <c r="X290" s="310"/>
    </row>
    <row r="291" spans="2:24" x14ac:dyDescent="0.3">
      <c r="B291" s="437"/>
      <c r="C291" s="327" t="s">
        <v>26</v>
      </c>
      <c r="D291" s="328"/>
      <c r="E291" s="328"/>
      <c r="F291" s="328"/>
      <c r="G291" s="328"/>
      <c r="H291" s="329"/>
      <c r="I291" s="152"/>
      <c r="J291" s="153"/>
      <c r="K291" s="154"/>
      <c r="L291" s="154"/>
      <c r="M291" s="154"/>
      <c r="N291" s="154"/>
      <c r="O291" s="154"/>
      <c r="P291" s="154"/>
      <c r="Q291" s="154"/>
      <c r="R291" s="154"/>
      <c r="S291" s="155"/>
      <c r="T291" s="52">
        <v>0</v>
      </c>
      <c r="U291" s="569">
        <f t="shared" si="50"/>
        <v>0</v>
      </c>
      <c r="V291" s="570"/>
      <c r="W291" s="473">
        <f t="shared" si="51"/>
        <v>0</v>
      </c>
      <c r="X291" s="474"/>
    </row>
    <row r="292" spans="2:24" x14ac:dyDescent="0.3">
      <c r="B292" s="437"/>
      <c r="C292" s="340" t="s">
        <v>2</v>
      </c>
      <c r="D292" s="341"/>
      <c r="E292" s="341"/>
      <c r="F292" s="341"/>
      <c r="G292" s="341"/>
      <c r="H292" s="342"/>
      <c r="I292" s="156"/>
      <c r="J292" s="157"/>
      <c r="K292" s="158"/>
      <c r="L292" s="158"/>
      <c r="M292" s="158"/>
      <c r="N292" s="158"/>
      <c r="O292" s="158"/>
      <c r="P292" s="158"/>
      <c r="Q292" s="158"/>
      <c r="R292" s="158"/>
      <c r="S292" s="159"/>
      <c r="T292" s="159"/>
      <c r="U292" s="343"/>
      <c r="V292" s="344"/>
      <c r="W292" s="345"/>
      <c r="X292" s="346"/>
    </row>
    <row r="293" spans="2:24" x14ac:dyDescent="0.3">
      <c r="B293" s="437"/>
      <c r="C293" s="347" t="s">
        <v>172</v>
      </c>
      <c r="D293" s="348"/>
      <c r="E293" s="348"/>
      <c r="F293" s="348"/>
      <c r="G293" s="348"/>
      <c r="H293" s="349"/>
      <c r="I293" s="160"/>
      <c r="J293" s="161"/>
      <c r="K293" s="162"/>
      <c r="L293" s="162"/>
      <c r="M293" s="162"/>
      <c r="N293" s="162"/>
      <c r="O293" s="162"/>
      <c r="P293" s="162"/>
      <c r="Q293" s="162"/>
      <c r="R293" s="162"/>
      <c r="S293" s="163">
        <f>S216/S199</f>
        <v>0.46153846153846156</v>
      </c>
      <c r="T293" s="163">
        <f>T216/T199</f>
        <v>2.9523809523809526</v>
      </c>
      <c r="U293" s="350" t="s">
        <v>62</v>
      </c>
      <c r="V293" s="351"/>
      <c r="W293" s="350">
        <f t="shared" ref="W293:X293" si="53">W216/W199</f>
        <v>2</v>
      </c>
      <c r="X293" s="351" t="e">
        <f t="shared" si="53"/>
        <v>#DIV/0!</v>
      </c>
    </row>
    <row r="294" spans="2:24" x14ac:dyDescent="0.3">
      <c r="B294" s="437"/>
      <c r="C294" s="273" t="s">
        <v>173</v>
      </c>
      <c r="D294" s="274"/>
      <c r="E294" s="274"/>
      <c r="F294" s="274"/>
      <c r="G294" s="274"/>
      <c r="H294" s="275"/>
      <c r="I294" s="164"/>
      <c r="J294" s="165"/>
      <c r="K294" s="166"/>
      <c r="L294" s="166"/>
      <c r="M294" s="166"/>
      <c r="N294" s="166"/>
      <c r="O294" s="166"/>
      <c r="P294" s="166"/>
      <c r="Q294" s="166"/>
      <c r="R294" s="166"/>
      <c r="S294" s="167">
        <f>(S218+S221+S291)/S199</f>
        <v>0</v>
      </c>
      <c r="T294" s="167">
        <f>(T218+T221+T291)/T199</f>
        <v>0.80952380952380953</v>
      </c>
      <c r="U294" s="352" t="s">
        <v>62</v>
      </c>
      <c r="V294" s="353"/>
      <c r="W294" s="352">
        <f t="shared" ref="W294:X294" si="54">(W218+W221+W291)/W199</f>
        <v>0.5</v>
      </c>
      <c r="X294" s="353" t="e">
        <f t="shared" si="54"/>
        <v>#DIV/0!</v>
      </c>
    </row>
    <row r="295" spans="2:24" x14ac:dyDescent="0.3">
      <c r="B295" s="437"/>
      <c r="C295" s="291" t="s">
        <v>8</v>
      </c>
      <c r="D295" s="292"/>
      <c r="E295" s="292"/>
      <c r="F295" s="292"/>
      <c r="G295" s="292"/>
      <c r="H295" s="293"/>
      <c r="I295" s="105"/>
      <c r="J295" s="106"/>
      <c r="K295" s="168"/>
      <c r="L295" s="168"/>
      <c r="M295" s="168"/>
      <c r="N295" s="168"/>
      <c r="O295" s="168"/>
      <c r="P295" s="168"/>
      <c r="Q295" s="168"/>
      <c r="R295" s="168"/>
      <c r="S295" s="169">
        <f t="shared" ref="S295:T295" si="55">S297/S296</f>
        <v>0</v>
      </c>
      <c r="T295" s="169">
        <f t="shared" si="55"/>
        <v>0</v>
      </c>
      <c r="U295" s="336" t="s">
        <v>62</v>
      </c>
      <c r="V295" s="337"/>
      <c r="W295" s="338">
        <f>W297/W296</f>
        <v>0</v>
      </c>
      <c r="X295" s="339"/>
    </row>
    <row r="296" spans="2:24" x14ac:dyDescent="0.3">
      <c r="B296" s="437"/>
      <c r="C296" s="358" t="s">
        <v>20</v>
      </c>
      <c r="D296" s="359"/>
      <c r="E296" s="359"/>
      <c r="F296" s="359"/>
      <c r="G296" s="359"/>
      <c r="H296" s="360"/>
      <c r="I296" s="170"/>
      <c r="J296" s="171"/>
      <c r="K296" s="89"/>
      <c r="L296" s="89"/>
      <c r="M296" s="89"/>
      <c r="N296" s="89"/>
      <c r="O296" s="89"/>
      <c r="P296" s="89"/>
      <c r="Q296" s="89"/>
      <c r="R296" s="89"/>
      <c r="S296" s="90">
        <f>S199</f>
        <v>13</v>
      </c>
      <c r="T296" s="90">
        <f>T199</f>
        <v>21</v>
      </c>
      <c r="U296" s="361" t="s">
        <v>62</v>
      </c>
      <c r="V296" s="362"/>
      <c r="W296" s="361">
        <f>SUM(I296:T296)</f>
        <v>34</v>
      </c>
      <c r="X296" s="362"/>
    </row>
    <row r="297" spans="2:24" ht="15" thickBot="1" x14ac:dyDescent="0.35">
      <c r="B297" s="437"/>
      <c r="C297" s="358" t="s">
        <v>104</v>
      </c>
      <c r="D297" s="359"/>
      <c r="E297" s="359"/>
      <c r="F297" s="359"/>
      <c r="G297" s="359"/>
      <c r="H297" s="360"/>
      <c r="I297" s="172"/>
      <c r="J297" s="50"/>
      <c r="K297" s="51"/>
      <c r="L297" s="51"/>
      <c r="M297" s="51"/>
      <c r="N297" s="51"/>
      <c r="O297" s="51"/>
      <c r="P297" s="51"/>
      <c r="Q297" s="51"/>
      <c r="R297" s="51"/>
      <c r="S297" s="52"/>
      <c r="T297" s="52"/>
      <c r="U297" s="366" t="s">
        <v>62</v>
      </c>
      <c r="V297" s="367"/>
      <c r="W297" s="311">
        <f>SUM(I297:T297)</f>
        <v>0</v>
      </c>
      <c r="X297" s="312"/>
    </row>
    <row r="298" spans="2:24" ht="15" thickBot="1" x14ac:dyDescent="0.35">
      <c r="B298" s="288" t="s">
        <v>9</v>
      </c>
      <c r="C298" s="297" t="s">
        <v>108</v>
      </c>
      <c r="D298" s="298"/>
      <c r="E298" s="298"/>
      <c r="F298" s="298"/>
      <c r="G298" s="298"/>
      <c r="H298" s="299"/>
      <c r="I298" s="173"/>
      <c r="J298" s="174"/>
      <c r="K298" s="175"/>
      <c r="L298" s="175"/>
      <c r="M298" s="175"/>
      <c r="N298" s="175"/>
      <c r="O298" s="175"/>
      <c r="P298" s="175"/>
      <c r="Q298" s="175"/>
      <c r="R298" s="175"/>
      <c r="S298" s="176">
        <f t="shared" ref="S298:V298" si="56">S301/S300</f>
        <v>0.375</v>
      </c>
      <c r="T298" s="176">
        <f t="shared" si="56"/>
        <v>0.5</v>
      </c>
      <c r="U298" s="484">
        <f t="shared" si="56"/>
        <v>0.45833333333333331</v>
      </c>
      <c r="V298" s="485" t="e">
        <f t="shared" si="56"/>
        <v>#DIV/0!</v>
      </c>
      <c r="W298" s="370" t="s">
        <v>62</v>
      </c>
      <c r="X298" s="371"/>
    </row>
    <row r="299" spans="2:24" x14ac:dyDescent="0.3">
      <c r="B299" s="289"/>
      <c r="C299" s="297" t="s">
        <v>43</v>
      </c>
      <c r="D299" s="298"/>
      <c r="E299" s="298"/>
      <c r="F299" s="298"/>
      <c r="G299" s="298"/>
      <c r="H299" s="299"/>
      <c r="I299" s="177"/>
      <c r="J299" s="178"/>
      <c r="K299" s="179"/>
      <c r="L299" s="179"/>
      <c r="M299" s="179"/>
      <c r="N299" s="179"/>
      <c r="O299" s="179"/>
      <c r="P299" s="179"/>
      <c r="Q299" s="179"/>
      <c r="R299" s="179"/>
      <c r="S299" s="180">
        <f t="shared" ref="S299:V299" si="57">S302/S300</f>
        <v>0</v>
      </c>
      <c r="T299" s="180">
        <f t="shared" si="57"/>
        <v>0.3125</v>
      </c>
      <c r="U299" s="484">
        <f t="shared" si="57"/>
        <v>0.20833333333333334</v>
      </c>
      <c r="V299" s="485" t="e">
        <f t="shared" si="57"/>
        <v>#DIV/0!</v>
      </c>
      <c r="W299" s="370" t="s">
        <v>62</v>
      </c>
      <c r="X299" s="371"/>
    </row>
    <row r="300" spans="2:24" x14ac:dyDescent="0.3">
      <c r="B300" s="289"/>
      <c r="C300" s="270" t="s">
        <v>118</v>
      </c>
      <c r="D300" s="271"/>
      <c r="E300" s="271"/>
      <c r="F300" s="271"/>
      <c r="G300" s="271"/>
      <c r="H300" s="272"/>
      <c r="I300" s="172"/>
      <c r="J300" s="50"/>
      <c r="K300" s="51"/>
      <c r="L300" s="51"/>
      <c r="M300" s="51"/>
      <c r="N300" s="51"/>
      <c r="O300" s="51"/>
      <c r="P300" s="51"/>
      <c r="Q300" s="51"/>
      <c r="R300" s="51"/>
      <c r="S300" s="52">
        <v>8</v>
      </c>
      <c r="T300" s="52">
        <v>16</v>
      </c>
      <c r="U300" s="361">
        <f>AVERAGE(I300:T300)</f>
        <v>12</v>
      </c>
      <c r="V300" s="362"/>
      <c r="W300" s="361" t="s">
        <v>62</v>
      </c>
      <c r="X300" s="362"/>
    </row>
    <row r="301" spans="2:24" x14ac:dyDescent="0.3">
      <c r="B301" s="289"/>
      <c r="C301" s="300" t="s">
        <v>27</v>
      </c>
      <c r="D301" s="301"/>
      <c r="E301" s="301"/>
      <c r="F301" s="301"/>
      <c r="G301" s="301"/>
      <c r="H301" s="302"/>
      <c r="I301" s="142"/>
      <c r="J301" s="50"/>
      <c r="K301" s="51"/>
      <c r="L301" s="51"/>
      <c r="M301" s="51"/>
      <c r="N301" s="51"/>
      <c r="O301" s="51"/>
      <c r="P301" s="51"/>
      <c r="Q301" s="51"/>
      <c r="R301" s="51"/>
      <c r="S301" s="52">
        <v>3</v>
      </c>
      <c r="T301" s="52">
        <v>8</v>
      </c>
      <c r="U301" s="361">
        <f>AVERAGE(I301:T301)</f>
        <v>5.5</v>
      </c>
      <c r="V301" s="362"/>
      <c r="W301" s="361" t="s">
        <v>62</v>
      </c>
      <c r="X301" s="362"/>
    </row>
    <row r="302" spans="2:24" x14ac:dyDescent="0.3">
      <c r="B302" s="289"/>
      <c r="C302" s="273" t="s">
        <v>28</v>
      </c>
      <c r="D302" s="274"/>
      <c r="E302" s="274"/>
      <c r="F302" s="274"/>
      <c r="G302" s="274"/>
      <c r="H302" s="275"/>
      <c r="I302" s="181"/>
      <c r="J302" s="182"/>
      <c r="K302" s="183"/>
      <c r="L302" s="183"/>
      <c r="M302" s="183"/>
      <c r="N302" s="183"/>
      <c r="O302" s="183"/>
      <c r="P302" s="183"/>
      <c r="Q302" s="183"/>
      <c r="R302" s="183"/>
      <c r="S302" s="184">
        <v>0</v>
      </c>
      <c r="T302" s="184">
        <v>5</v>
      </c>
      <c r="U302" s="372">
        <f>AVERAGE(I302:T302)</f>
        <v>2.5</v>
      </c>
      <c r="V302" s="373"/>
      <c r="W302" s="372" t="s">
        <v>62</v>
      </c>
      <c r="X302" s="373"/>
    </row>
    <row r="303" spans="2:24" x14ac:dyDescent="0.3">
      <c r="B303" s="289"/>
      <c r="C303" s="276" t="s">
        <v>10</v>
      </c>
      <c r="D303" s="277"/>
      <c r="E303" s="277"/>
      <c r="F303" s="277"/>
      <c r="G303" s="277"/>
      <c r="H303" s="278"/>
      <c r="I303" s="185"/>
      <c r="J303" s="186"/>
      <c r="K303" s="187"/>
      <c r="L303" s="187"/>
      <c r="M303" s="187"/>
      <c r="N303" s="187"/>
      <c r="O303" s="187"/>
      <c r="P303" s="187"/>
      <c r="Q303" s="187"/>
      <c r="R303" s="187"/>
      <c r="S303" s="188">
        <f t="shared" ref="S303:T303" si="58">S306/S305</f>
        <v>0</v>
      </c>
      <c r="T303" s="188">
        <f t="shared" si="58"/>
        <v>0.1875</v>
      </c>
      <c r="U303" s="354">
        <f>U306/U305</f>
        <v>0.125</v>
      </c>
      <c r="V303" s="355"/>
      <c r="W303" s="356" t="s">
        <v>62</v>
      </c>
      <c r="X303" s="357"/>
    </row>
    <row r="304" spans="2:24" x14ac:dyDescent="0.3">
      <c r="B304" s="289"/>
      <c r="C304" s="291" t="s">
        <v>11</v>
      </c>
      <c r="D304" s="292"/>
      <c r="E304" s="292"/>
      <c r="F304" s="292"/>
      <c r="G304" s="292"/>
      <c r="H304" s="293"/>
      <c r="I304" s="189"/>
      <c r="J304" s="190"/>
      <c r="K304" s="191"/>
      <c r="L304" s="191"/>
      <c r="M304" s="191"/>
      <c r="N304" s="191"/>
      <c r="O304" s="191"/>
      <c r="P304" s="191"/>
      <c r="Q304" s="191"/>
      <c r="R304" s="191"/>
      <c r="S304" s="192">
        <f t="shared" ref="S304:T304" si="59">S307/S305</f>
        <v>0</v>
      </c>
      <c r="T304" s="192">
        <f t="shared" si="59"/>
        <v>0</v>
      </c>
      <c r="U304" s="378">
        <f>U307/U305</f>
        <v>0</v>
      </c>
      <c r="V304" s="379"/>
      <c r="W304" s="380" t="s">
        <v>62</v>
      </c>
      <c r="X304" s="381"/>
    </row>
    <row r="305" spans="2:24" x14ac:dyDescent="0.3">
      <c r="B305" s="289"/>
      <c r="C305" s="270" t="s">
        <v>118</v>
      </c>
      <c r="D305" s="271"/>
      <c r="E305" s="271"/>
      <c r="F305" s="271"/>
      <c r="G305" s="271"/>
      <c r="H305" s="272"/>
      <c r="I305" s="172"/>
      <c r="J305" s="50"/>
      <c r="K305" s="51"/>
      <c r="L305" s="51"/>
      <c r="M305" s="51"/>
      <c r="N305" s="51"/>
      <c r="O305" s="51"/>
      <c r="P305" s="51"/>
      <c r="Q305" s="51"/>
      <c r="R305" s="51"/>
      <c r="S305" s="52">
        <v>8</v>
      </c>
      <c r="T305" s="52">
        <v>16</v>
      </c>
      <c r="U305" s="311">
        <f>AVERAGE(I305:T305)</f>
        <v>12</v>
      </c>
      <c r="V305" s="312"/>
      <c r="W305" s="311" t="s">
        <v>62</v>
      </c>
      <c r="X305" s="312"/>
    </row>
    <row r="306" spans="2:24" x14ac:dyDescent="0.3">
      <c r="B306" s="289"/>
      <c r="C306" s="270" t="s">
        <v>21</v>
      </c>
      <c r="D306" s="271"/>
      <c r="E306" s="271"/>
      <c r="F306" s="271"/>
      <c r="G306" s="271"/>
      <c r="H306" s="272"/>
      <c r="I306" s="172"/>
      <c r="J306" s="50"/>
      <c r="K306" s="51"/>
      <c r="L306" s="51"/>
      <c r="M306" s="51"/>
      <c r="N306" s="51"/>
      <c r="O306" s="51"/>
      <c r="P306" s="51"/>
      <c r="Q306" s="51"/>
      <c r="R306" s="51"/>
      <c r="S306" s="52">
        <v>0</v>
      </c>
      <c r="T306" s="52">
        <v>3</v>
      </c>
      <c r="U306" s="311">
        <f>AVERAGE(I306:T306)</f>
        <v>1.5</v>
      </c>
      <c r="V306" s="312"/>
      <c r="W306" s="311" t="s">
        <v>62</v>
      </c>
      <c r="X306" s="312"/>
    </row>
    <row r="307" spans="2:24" ht="15" thickBot="1" x14ac:dyDescent="0.35">
      <c r="B307" s="290"/>
      <c r="C307" s="2" t="s">
        <v>22</v>
      </c>
      <c r="D307" s="3"/>
      <c r="E307" s="3"/>
      <c r="F307" s="3"/>
      <c r="G307" s="3"/>
      <c r="H307" s="193"/>
      <c r="I307" s="194"/>
      <c r="J307" s="195"/>
      <c r="K307" s="196"/>
      <c r="L307" s="196"/>
      <c r="M307" s="196"/>
      <c r="N307" s="196"/>
      <c r="O307" s="196"/>
      <c r="P307" s="196"/>
      <c r="Q307" s="196"/>
      <c r="R307" s="196"/>
      <c r="S307" s="197">
        <v>0</v>
      </c>
      <c r="T307" s="197">
        <v>0</v>
      </c>
      <c r="U307" s="366">
        <f>AVERAGE(I307:T307)</f>
        <v>0</v>
      </c>
      <c r="V307" s="367"/>
      <c r="W307" s="366" t="s">
        <v>62</v>
      </c>
      <c r="X307" s="367"/>
    </row>
    <row r="316" spans="2:24" x14ac:dyDescent="0.3">
      <c r="B316" s="8" t="s">
        <v>174</v>
      </c>
    </row>
    <row r="318" spans="2:24" x14ac:dyDescent="0.3">
      <c r="B318" s="1" t="s">
        <v>226</v>
      </c>
    </row>
    <row r="320" spans="2:24" x14ac:dyDescent="0.3">
      <c r="B320" s="202" t="s">
        <v>213</v>
      </c>
      <c r="C320" s="202"/>
      <c r="D320" s="202"/>
      <c r="E320" s="202"/>
      <c r="F320" s="202"/>
      <c r="G320" s="202"/>
      <c r="H320" s="202"/>
      <c r="I320" s="202" t="s">
        <v>194</v>
      </c>
      <c r="J320" s="1" t="s">
        <v>195</v>
      </c>
      <c r="M320" s="571" t="s">
        <v>208</v>
      </c>
      <c r="N320" s="571"/>
      <c r="O320" s="571"/>
      <c r="P320" s="571"/>
    </row>
    <row r="321" spans="2:16" ht="15" thickBot="1" x14ac:dyDescent="0.35"/>
    <row r="322" spans="2:16" x14ac:dyDescent="0.3">
      <c r="B322" s="576" t="s">
        <v>176</v>
      </c>
      <c r="C322" s="577"/>
      <c r="D322" s="577"/>
      <c r="E322" s="577"/>
      <c r="F322" s="577"/>
      <c r="G322" s="577"/>
      <c r="H322" s="578"/>
      <c r="I322" s="204">
        <v>25</v>
      </c>
      <c r="J322" s="1" t="s">
        <v>197</v>
      </c>
      <c r="M322" s="575" t="s">
        <v>196</v>
      </c>
      <c r="N322" s="575"/>
      <c r="O322" s="4">
        <f>I323</f>
        <v>25</v>
      </c>
      <c r="P322" s="203">
        <f>O322/$O$331</f>
        <v>0.17985611510791366</v>
      </c>
    </row>
    <row r="323" spans="2:16" x14ac:dyDescent="0.3">
      <c r="B323" s="572" t="s">
        <v>175</v>
      </c>
      <c r="C323" s="573"/>
      <c r="D323" s="573"/>
      <c r="E323" s="573"/>
      <c r="F323" s="573"/>
      <c r="G323" s="573"/>
      <c r="H323" s="574"/>
      <c r="I323" s="205">
        <v>25</v>
      </c>
      <c r="J323" s="1" t="s">
        <v>196</v>
      </c>
      <c r="M323" s="575" t="s">
        <v>209</v>
      </c>
      <c r="N323" s="575"/>
      <c r="O323" s="4">
        <f>SUM(I326:I327)</f>
        <v>17</v>
      </c>
      <c r="P323" s="203">
        <f t="shared" ref="P323:P330" si="60">O323/$O$331</f>
        <v>0.1223021582733813</v>
      </c>
    </row>
    <row r="324" spans="2:16" x14ac:dyDescent="0.3">
      <c r="B324" s="572" t="s">
        <v>233</v>
      </c>
      <c r="C324" s="573"/>
      <c r="D324" s="573"/>
      <c r="E324" s="573"/>
      <c r="F324" s="573"/>
      <c r="G324" s="573"/>
      <c r="H324" s="574"/>
      <c r="I324" s="205">
        <v>22</v>
      </c>
      <c r="J324" s="1" t="s">
        <v>244</v>
      </c>
      <c r="M324" s="575" t="s">
        <v>210</v>
      </c>
      <c r="N324" s="575"/>
      <c r="O324" s="4">
        <f>I325</f>
        <v>16</v>
      </c>
      <c r="P324" s="203">
        <f t="shared" si="60"/>
        <v>0.11510791366906475</v>
      </c>
    </row>
    <row r="325" spans="2:16" x14ac:dyDescent="0.3">
      <c r="B325" s="572" t="s">
        <v>192</v>
      </c>
      <c r="C325" s="573"/>
      <c r="D325" s="573"/>
      <c r="E325" s="573"/>
      <c r="F325" s="573"/>
      <c r="G325" s="573"/>
      <c r="H325" s="574"/>
      <c r="I325" s="205">
        <v>16</v>
      </c>
      <c r="J325" s="1" t="s">
        <v>222</v>
      </c>
      <c r="M325" s="575" t="s">
        <v>246</v>
      </c>
      <c r="N325" s="575"/>
      <c r="O325" s="4">
        <f>SUM(I324)</f>
        <v>22</v>
      </c>
      <c r="P325" s="203">
        <f t="shared" si="60"/>
        <v>0.15827338129496402</v>
      </c>
    </row>
    <row r="326" spans="2:16" x14ac:dyDescent="0.3">
      <c r="B326" s="572" t="s">
        <v>177</v>
      </c>
      <c r="C326" s="573"/>
      <c r="D326" s="573"/>
      <c r="E326" s="573"/>
      <c r="F326" s="573"/>
      <c r="G326" s="573"/>
      <c r="H326" s="574"/>
      <c r="I326" s="205">
        <v>10</v>
      </c>
      <c r="J326" s="1" t="s">
        <v>245</v>
      </c>
      <c r="M326" s="575" t="s">
        <v>225</v>
      </c>
      <c r="N326" s="575"/>
      <c r="O326" s="4">
        <f>SUM(I328,I332)</f>
        <v>6</v>
      </c>
      <c r="P326" s="203">
        <f t="shared" si="60"/>
        <v>4.3165467625899283E-2</v>
      </c>
    </row>
    <row r="327" spans="2:16" x14ac:dyDescent="0.3">
      <c r="B327" s="572" t="s">
        <v>178</v>
      </c>
      <c r="C327" s="573"/>
      <c r="D327" s="573"/>
      <c r="E327" s="573"/>
      <c r="F327" s="573"/>
      <c r="G327" s="573"/>
      <c r="H327" s="574"/>
      <c r="I327" s="205">
        <v>7</v>
      </c>
      <c r="J327" s="1" t="s">
        <v>245</v>
      </c>
      <c r="M327" s="575" t="s">
        <v>198</v>
      </c>
      <c r="N327" s="575"/>
      <c r="O327" s="4">
        <f>SUM(I330,I334,I338,I340)</f>
        <v>10</v>
      </c>
      <c r="P327" s="203">
        <f t="shared" si="60"/>
        <v>7.1942446043165464E-2</v>
      </c>
    </row>
    <row r="328" spans="2:16" x14ac:dyDescent="0.3">
      <c r="B328" s="572" t="s">
        <v>234</v>
      </c>
      <c r="C328" s="573"/>
      <c r="D328" s="573"/>
      <c r="E328" s="573"/>
      <c r="F328" s="573"/>
      <c r="G328" s="573"/>
      <c r="H328" s="574"/>
      <c r="I328" s="205">
        <v>4</v>
      </c>
      <c r="J328" s="1" t="s">
        <v>225</v>
      </c>
      <c r="M328" s="575" t="s">
        <v>201</v>
      </c>
      <c r="N328" s="575"/>
      <c r="O328" s="4">
        <f>SUM(I335:I337,I339)</f>
        <v>8</v>
      </c>
      <c r="P328" s="203">
        <f t="shared" si="60"/>
        <v>5.7553956834532377E-2</v>
      </c>
    </row>
    <row r="329" spans="2:16" x14ac:dyDescent="0.3">
      <c r="B329" s="572" t="s">
        <v>235</v>
      </c>
      <c r="C329" s="573"/>
      <c r="D329" s="573"/>
      <c r="E329" s="573"/>
      <c r="F329" s="573"/>
      <c r="G329" s="573"/>
      <c r="H329" s="574"/>
      <c r="I329" s="205">
        <v>4</v>
      </c>
      <c r="J329" s="1" t="s">
        <v>248</v>
      </c>
      <c r="M329" s="575" t="s">
        <v>212</v>
      </c>
      <c r="N329" s="575"/>
      <c r="O329" s="4">
        <f>I331</f>
        <v>4</v>
      </c>
      <c r="P329" s="203">
        <f t="shared" si="60"/>
        <v>2.8776978417266189E-2</v>
      </c>
    </row>
    <row r="330" spans="2:16" x14ac:dyDescent="0.3">
      <c r="B330" s="572" t="s">
        <v>236</v>
      </c>
      <c r="C330" s="573"/>
      <c r="D330" s="573"/>
      <c r="E330" s="573"/>
      <c r="F330" s="573"/>
      <c r="G330" s="573"/>
      <c r="H330" s="574"/>
      <c r="I330" s="205">
        <v>4</v>
      </c>
      <c r="J330" s="1" t="s">
        <v>198</v>
      </c>
      <c r="M330" s="575" t="s">
        <v>197</v>
      </c>
      <c r="N330" s="575"/>
      <c r="O330" s="4">
        <f>SUM(I322,I329,I333)</f>
        <v>31</v>
      </c>
      <c r="P330" s="203">
        <f t="shared" si="60"/>
        <v>0.22302158273381295</v>
      </c>
    </row>
    <row r="331" spans="2:16" x14ac:dyDescent="0.3">
      <c r="B331" s="572" t="s">
        <v>183</v>
      </c>
      <c r="C331" s="573"/>
      <c r="D331" s="573"/>
      <c r="E331" s="573"/>
      <c r="F331" s="573"/>
      <c r="G331" s="573"/>
      <c r="H331" s="574"/>
      <c r="I331" s="205">
        <v>4</v>
      </c>
      <c r="J331" s="1" t="s">
        <v>212</v>
      </c>
      <c r="O331" s="1">
        <f>SUM(O322:O330)</f>
        <v>139</v>
      </c>
    </row>
    <row r="332" spans="2:16" x14ac:dyDescent="0.3">
      <c r="B332" s="572" t="s">
        <v>237</v>
      </c>
      <c r="C332" s="573"/>
      <c r="D332" s="573"/>
      <c r="E332" s="573"/>
      <c r="F332" s="573"/>
      <c r="G332" s="573"/>
      <c r="H332" s="574"/>
      <c r="I332" s="205">
        <v>2</v>
      </c>
      <c r="J332" s="1" t="s">
        <v>225</v>
      </c>
    </row>
    <row r="333" spans="2:16" x14ac:dyDescent="0.3">
      <c r="B333" s="572" t="s">
        <v>238</v>
      </c>
      <c r="C333" s="573"/>
      <c r="D333" s="573"/>
      <c r="E333" s="573"/>
      <c r="F333" s="573"/>
      <c r="G333" s="573"/>
      <c r="H333" s="574"/>
      <c r="I333" s="205">
        <v>2</v>
      </c>
      <c r="J333" s="1" t="s">
        <v>247</v>
      </c>
      <c r="M333" s="43" t="s">
        <v>162</v>
      </c>
    </row>
    <row r="334" spans="2:16" x14ac:dyDescent="0.3">
      <c r="B334" s="572" t="s">
        <v>239</v>
      </c>
      <c r="C334" s="573"/>
      <c r="D334" s="573"/>
      <c r="E334" s="573"/>
      <c r="F334" s="573"/>
      <c r="G334" s="573"/>
      <c r="H334" s="574"/>
      <c r="I334" s="205">
        <v>2</v>
      </c>
      <c r="J334" s="1" t="s">
        <v>198</v>
      </c>
      <c r="M334" s="1" t="s">
        <v>265</v>
      </c>
    </row>
    <row r="335" spans="2:16" x14ac:dyDescent="0.3">
      <c r="B335" s="572" t="s">
        <v>240</v>
      </c>
      <c r="C335" s="573"/>
      <c r="D335" s="573"/>
      <c r="E335" s="573"/>
      <c r="F335" s="573"/>
      <c r="G335" s="573"/>
      <c r="H335" s="574"/>
      <c r="I335" s="205">
        <v>2</v>
      </c>
      <c r="J335" s="1" t="s">
        <v>201</v>
      </c>
      <c r="M335" s="1" t="s">
        <v>266</v>
      </c>
    </row>
    <row r="336" spans="2:16" x14ac:dyDescent="0.3">
      <c r="B336" s="572" t="s">
        <v>241</v>
      </c>
      <c r="C336" s="573"/>
      <c r="D336" s="573"/>
      <c r="E336" s="573"/>
      <c r="F336" s="573"/>
      <c r="G336" s="573"/>
      <c r="H336" s="574"/>
      <c r="I336" s="205">
        <v>2</v>
      </c>
      <c r="J336" s="1" t="s">
        <v>201</v>
      </c>
      <c r="M336" s="1" t="s">
        <v>229</v>
      </c>
    </row>
    <row r="337" spans="2:16" x14ac:dyDescent="0.3">
      <c r="B337" s="572" t="s">
        <v>242</v>
      </c>
      <c r="C337" s="573"/>
      <c r="D337" s="573"/>
      <c r="E337" s="573"/>
      <c r="F337" s="573"/>
      <c r="G337" s="573"/>
      <c r="H337" s="574"/>
      <c r="I337" s="205">
        <v>2</v>
      </c>
      <c r="J337" s="1" t="s">
        <v>201</v>
      </c>
    </row>
    <row r="338" spans="2:16" x14ac:dyDescent="0.3">
      <c r="B338" s="572" t="s">
        <v>243</v>
      </c>
      <c r="C338" s="573"/>
      <c r="D338" s="573"/>
      <c r="E338" s="573"/>
      <c r="F338" s="573"/>
      <c r="G338" s="573"/>
      <c r="H338" s="574"/>
      <c r="I338" s="205">
        <v>2</v>
      </c>
      <c r="J338" s="1" t="s">
        <v>198</v>
      </c>
    </row>
    <row r="339" spans="2:16" x14ac:dyDescent="0.3">
      <c r="B339" s="572" t="s">
        <v>193</v>
      </c>
      <c r="C339" s="573"/>
      <c r="D339" s="573"/>
      <c r="E339" s="573"/>
      <c r="F339" s="573"/>
      <c r="G339" s="573"/>
      <c r="H339" s="574"/>
      <c r="I339" s="205">
        <v>2</v>
      </c>
      <c r="J339" s="1" t="s">
        <v>201</v>
      </c>
    </row>
    <row r="340" spans="2:16" ht="15" thickBot="1" x14ac:dyDescent="0.35">
      <c r="B340" s="579" t="s">
        <v>182</v>
      </c>
      <c r="C340" s="580"/>
      <c r="D340" s="580"/>
      <c r="E340" s="580"/>
      <c r="F340" s="580"/>
      <c r="G340" s="580"/>
      <c r="H340" s="581"/>
      <c r="I340" s="206">
        <v>2</v>
      </c>
      <c r="J340" s="1" t="s">
        <v>198</v>
      </c>
    </row>
    <row r="341" spans="2:16" x14ac:dyDescent="0.3">
      <c r="I341" s="1">
        <f>SUM(I322:I340)</f>
        <v>139</v>
      </c>
    </row>
    <row r="343" spans="2:16" x14ac:dyDescent="0.3">
      <c r="B343" s="202" t="s">
        <v>214</v>
      </c>
      <c r="C343" s="202"/>
      <c r="D343" s="202"/>
      <c r="E343" s="202"/>
      <c r="F343" s="202"/>
      <c r="G343" s="202"/>
      <c r="H343" s="202"/>
      <c r="I343" s="202" t="s">
        <v>194</v>
      </c>
      <c r="J343" s="1" t="s">
        <v>195</v>
      </c>
      <c r="M343" s="571" t="s">
        <v>208</v>
      </c>
      <c r="N343" s="571"/>
      <c r="O343" s="571"/>
      <c r="P343" s="571"/>
    </row>
    <row r="344" spans="2:16" ht="15" thickBot="1" x14ac:dyDescent="0.35"/>
    <row r="345" spans="2:16" x14ac:dyDescent="0.3">
      <c r="B345" s="576" t="s">
        <v>175</v>
      </c>
      <c r="C345" s="577"/>
      <c r="D345" s="577"/>
      <c r="E345" s="577"/>
      <c r="F345" s="577"/>
      <c r="G345" s="577"/>
      <c r="H345" s="578"/>
      <c r="I345" s="204">
        <v>23</v>
      </c>
      <c r="J345" s="1" t="s">
        <v>196</v>
      </c>
      <c r="M345" s="575" t="s">
        <v>196</v>
      </c>
      <c r="N345" s="575"/>
      <c r="O345" s="4">
        <f>I345+I363</f>
        <v>24</v>
      </c>
      <c r="P345" s="203">
        <f>O345/$O$355</f>
        <v>0.19672131147540983</v>
      </c>
    </row>
    <row r="346" spans="2:16" x14ac:dyDescent="0.3">
      <c r="B346" s="572" t="s">
        <v>176</v>
      </c>
      <c r="C346" s="573"/>
      <c r="D346" s="573"/>
      <c r="E346" s="573"/>
      <c r="F346" s="573"/>
      <c r="G346" s="573"/>
      <c r="H346" s="574"/>
      <c r="I346" s="205">
        <v>19</v>
      </c>
      <c r="J346" s="1" t="s">
        <v>197</v>
      </c>
      <c r="M346" s="575" t="s">
        <v>259</v>
      </c>
      <c r="N346" s="575"/>
      <c r="O346" s="4">
        <f>SUM(I347)</f>
        <v>19</v>
      </c>
      <c r="P346" s="203">
        <f t="shared" ref="P346:P354" si="61">O346/$O$355</f>
        <v>0.15573770491803279</v>
      </c>
    </row>
    <row r="347" spans="2:16" x14ac:dyDescent="0.3">
      <c r="B347" s="572" t="s">
        <v>192</v>
      </c>
      <c r="C347" s="573"/>
      <c r="D347" s="573"/>
      <c r="E347" s="573"/>
      <c r="F347" s="573"/>
      <c r="G347" s="573"/>
      <c r="H347" s="574"/>
      <c r="I347" s="205">
        <v>19</v>
      </c>
      <c r="J347" s="1" t="s">
        <v>255</v>
      </c>
      <c r="M347" s="575" t="s">
        <v>260</v>
      </c>
      <c r="N347" s="575"/>
      <c r="O347" s="4">
        <f>SUM(I348)</f>
        <v>11</v>
      </c>
      <c r="P347" s="203">
        <f t="shared" si="61"/>
        <v>9.0163934426229511E-2</v>
      </c>
    </row>
    <row r="348" spans="2:16" x14ac:dyDescent="0.3">
      <c r="B348" s="572" t="s">
        <v>233</v>
      </c>
      <c r="C348" s="573"/>
      <c r="D348" s="573"/>
      <c r="E348" s="573"/>
      <c r="F348" s="573"/>
      <c r="G348" s="573"/>
      <c r="H348" s="574"/>
      <c r="I348" s="205">
        <v>11</v>
      </c>
      <c r="J348" s="1" t="s">
        <v>244</v>
      </c>
      <c r="M348" s="575" t="s">
        <v>261</v>
      </c>
      <c r="N348" s="575"/>
      <c r="O348" s="4">
        <f>SUM(I349,I354)</f>
        <v>10</v>
      </c>
      <c r="P348" s="203">
        <f t="shared" si="61"/>
        <v>8.1967213114754092E-2</v>
      </c>
    </row>
    <row r="349" spans="2:16" x14ac:dyDescent="0.3">
      <c r="B349" s="572" t="s">
        <v>177</v>
      </c>
      <c r="C349" s="573"/>
      <c r="D349" s="573"/>
      <c r="E349" s="573"/>
      <c r="F349" s="573"/>
      <c r="G349" s="573"/>
      <c r="H349" s="574"/>
      <c r="I349" s="205">
        <v>6</v>
      </c>
      <c r="J349" s="1" t="s">
        <v>245</v>
      </c>
      <c r="M349" s="575" t="s">
        <v>225</v>
      </c>
      <c r="N349" s="575"/>
      <c r="O349" s="4">
        <f>I350</f>
        <v>5</v>
      </c>
      <c r="P349" s="203">
        <f t="shared" si="61"/>
        <v>4.0983606557377046E-2</v>
      </c>
    </row>
    <row r="350" spans="2:16" x14ac:dyDescent="0.3">
      <c r="B350" s="572" t="s">
        <v>234</v>
      </c>
      <c r="C350" s="573"/>
      <c r="D350" s="573"/>
      <c r="E350" s="573"/>
      <c r="F350" s="573"/>
      <c r="G350" s="573"/>
      <c r="H350" s="574"/>
      <c r="I350" s="205">
        <v>5</v>
      </c>
      <c r="J350" s="1" t="s">
        <v>225</v>
      </c>
      <c r="M350" s="575" t="s">
        <v>198</v>
      </c>
      <c r="N350" s="575"/>
      <c r="O350" s="4">
        <f>SUM(I352:I353,I355:I356)</f>
        <v>18</v>
      </c>
      <c r="P350" s="203">
        <f t="shared" si="61"/>
        <v>0.14754098360655737</v>
      </c>
    </row>
    <row r="351" spans="2:16" x14ac:dyDescent="0.3">
      <c r="B351" s="572" t="s">
        <v>238</v>
      </c>
      <c r="C351" s="573"/>
      <c r="D351" s="573"/>
      <c r="E351" s="573"/>
      <c r="F351" s="573"/>
      <c r="G351" s="573"/>
      <c r="H351" s="574"/>
      <c r="I351" s="205">
        <v>5</v>
      </c>
      <c r="J351" s="1" t="s">
        <v>256</v>
      </c>
      <c r="M351" s="575" t="s">
        <v>262</v>
      </c>
      <c r="N351" s="575"/>
      <c r="O351" s="4">
        <f>SUM(I351,I359:I361)</f>
        <v>11</v>
      </c>
      <c r="P351" s="203">
        <f t="shared" si="61"/>
        <v>9.0163934426229511E-2</v>
      </c>
    </row>
    <row r="352" spans="2:16" x14ac:dyDescent="0.3">
      <c r="B352" s="572" t="s">
        <v>236</v>
      </c>
      <c r="C352" s="573"/>
      <c r="D352" s="573"/>
      <c r="E352" s="573"/>
      <c r="F352" s="573"/>
      <c r="G352" s="573"/>
      <c r="H352" s="574"/>
      <c r="I352" s="205">
        <v>5</v>
      </c>
      <c r="J352" s="1" t="s">
        <v>198</v>
      </c>
      <c r="M352" s="575" t="s">
        <v>263</v>
      </c>
      <c r="N352" s="575"/>
      <c r="O352" s="4">
        <f>SUM(I357,I362)</f>
        <v>3</v>
      </c>
      <c r="P352" s="203">
        <f t="shared" si="61"/>
        <v>2.4590163934426229E-2</v>
      </c>
    </row>
    <row r="353" spans="2:16" x14ac:dyDescent="0.3">
      <c r="B353" s="572" t="s">
        <v>243</v>
      </c>
      <c r="C353" s="573"/>
      <c r="D353" s="573"/>
      <c r="E353" s="573"/>
      <c r="F353" s="573"/>
      <c r="G353" s="573"/>
      <c r="H353" s="574"/>
      <c r="I353" s="205">
        <v>5</v>
      </c>
      <c r="J353" s="1" t="s">
        <v>198</v>
      </c>
      <c r="M353" s="575" t="s">
        <v>200</v>
      </c>
      <c r="N353" s="575"/>
      <c r="O353" s="4">
        <f>I358</f>
        <v>2</v>
      </c>
      <c r="P353" s="203">
        <f t="shared" si="61"/>
        <v>1.6393442622950821E-2</v>
      </c>
    </row>
    <row r="354" spans="2:16" x14ac:dyDescent="0.3">
      <c r="B354" s="572" t="s">
        <v>178</v>
      </c>
      <c r="C354" s="573"/>
      <c r="D354" s="573"/>
      <c r="E354" s="573"/>
      <c r="F354" s="573"/>
      <c r="G354" s="573"/>
      <c r="H354" s="574"/>
      <c r="I354" s="205">
        <v>4</v>
      </c>
      <c r="J354" s="1" t="s">
        <v>245</v>
      </c>
      <c r="M354" s="575" t="s">
        <v>264</v>
      </c>
      <c r="N354" s="575"/>
      <c r="O354" s="4">
        <f>SUM(I347)</f>
        <v>19</v>
      </c>
      <c r="P354" s="203">
        <f t="shared" si="61"/>
        <v>0.15573770491803279</v>
      </c>
    </row>
    <row r="355" spans="2:16" x14ac:dyDescent="0.3">
      <c r="B355" s="572" t="s">
        <v>250</v>
      </c>
      <c r="C355" s="573"/>
      <c r="D355" s="573"/>
      <c r="E355" s="573"/>
      <c r="F355" s="573"/>
      <c r="G355" s="573"/>
      <c r="H355" s="574"/>
      <c r="I355" s="205">
        <v>4</v>
      </c>
      <c r="J355" s="1" t="s">
        <v>198</v>
      </c>
      <c r="O355" s="1">
        <f>SUM(O345:O354)</f>
        <v>122</v>
      </c>
    </row>
    <row r="356" spans="2:16" x14ac:dyDescent="0.3">
      <c r="B356" s="572" t="s">
        <v>239</v>
      </c>
      <c r="C356" s="573"/>
      <c r="D356" s="573"/>
      <c r="E356" s="573"/>
      <c r="F356" s="573"/>
      <c r="G356" s="573"/>
      <c r="H356" s="574"/>
      <c r="I356" s="205">
        <v>4</v>
      </c>
      <c r="J356" s="1" t="s">
        <v>198</v>
      </c>
    </row>
    <row r="357" spans="2:16" x14ac:dyDescent="0.3">
      <c r="B357" s="572" t="s">
        <v>251</v>
      </c>
      <c r="C357" s="573"/>
      <c r="D357" s="573"/>
      <c r="E357" s="573"/>
      <c r="F357" s="573"/>
      <c r="G357" s="573"/>
      <c r="H357" s="574"/>
      <c r="I357" s="205">
        <v>2</v>
      </c>
      <c r="J357" s="1" t="s">
        <v>257</v>
      </c>
      <c r="M357" s="43" t="s">
        <v>162</v>
      </c>
    </row>
    <row r="358" spans="2:16" x14ac:dyDescent="0.3">
      <c r="B358" s="572" t="s">
        <v>183</v>
      </c>
      <c r="C358" s="573"/>
      <c r="D358" s="573"/>
      <c r="E358" s="573"/>
      <c r="F358" s="573"/>
      <c r="G358" s="573"/>
      <c r="H358" s="574"/>
      <c r="I358" s="205">
        <v>2</v>
      </c>
      <c r="J358" s="1" t="s">
        <v>200</v>
      </c>
      <c r="M358" s="1" t="s">
        <v>267</v>
      </c>
    </row>
    <row r="359" spans="2:16" x14ac:dyDescent="0.3">
      <c r="B359" s="572" t="s">
        <v>217</v>
      </c>
      <c r="C359" s="573"/>
      <c r="D359" s="573"/>
      <c r="E359" s="573"/>
      <c r="F359" s="573"/>
      <c r="G359" s="573"/>
      <c r="H359" s="574"/>
      <c r="I359" s="205">
        <v>2</v>
      </c>
      <c r="J359" s="1" t="s">
        <v>258</v>
      </c>
      <c r="M359" s="1" t="s">
        <v>268</v>
      </c>
    </row>
    <row r="360" spans="2:16" x14ac:dyDescent="0.3">
      <c r="B360" s="572" t="s">
        <v>179</v>
      </c>
      <c r="C360" s="573"/>
      <c r="D360" s="573"/>
      <c r="E360" s="573"/>
      <c r="F360" s="573"/>
      <c r="G360" s="573"/>
      <c r="H360" s="574"/>
      <c r="I360" s="205">
        <v>2</v>
      </c>
      <c r="J360" s="1" t="s">
        <v>258</v>
      </c>
    </row>
    <row r="361" spans="2:16" x14ac:dyDescent="0.3">
      <c r="B361" s="572" t="s">
        <v>252</v>
      </c>
      <c r="C361" s="573"/>
      <c r="D361" s="573"/>
      <c r="E361" s="573"/>
      <c r="F361" s="573"/>
      <c r="G361" s="573"/>
      <c r="H361" s="574"/>
      <c r="I361" s="205">
        <v>2</v>
      </c>
      <c r="J361" s="1" t="s">
        <v>258</v>
      </c>
    </row>
    <row r="362" spans="2:16" x14ac:dyDescent="0.3">
      <c r="B362" s="572" t="s">
        <v>253</v>
      </c>
      <c r="C362" s="573"/>
      <c r="D362" s="573"/>
      <c r="E362" s="573"/>
      <c r="F362" s="573"/>
      <c r="G362" s="573"/>
      <c r="H362" s="574"/>
      <c r="I362" s="205">
        <v>1</v>
      </c>
      <c r="J362" s="1" t="s">
        <v>257</v>
      </c>
    </row>
    <row r="363" spans="2:16" ht="15" thickBot="1" x14ac:dyDescent="0.35">
      <c r="B363" s="579" t="s">
        <v>254</v>
      </c>
      <c r="C363" s="580"/>
      <c r="D363" s="580"/>
      <c r="E363" s="580"/>
      <c r="F363" s="580"/>
      <c r="G363" s="580"/>
      <c r="H363" s="581"/>
      <c r="I363" s="206">
        <v>1</v>
      </c>
      <c r="J363" s="1" t="s">
        <v>196</v>
      </c>
    </row>
    <row r="364" spans="2:16" x14ac:dyDescent="0.3">
      <c r="I364" s="1">
        <f>SUM(I345:I363)</f>
        <v>122</v>
      </c>
    </row>
  </sheetData>
  <mergeCells count="755">
    <mergeCell ref="B361:H361"/>
    <mergeCell ref="B362:H362"/>
    <mergeCell ref="B363:H363"/>
    <mergeCell ref="B355:H355"/>
    <mergeCell ref="B356:H356"/>
    <mergeCell ref="B357:H357"/>
    <mergeCell ref="B358:H358"/>
    <mergeCell ref="B359:H359"/>
    <mergeCell ref="B360:H360"/>
    <mergeCell ref="B352:H352"/>
    <mergeCell ref="M352:N352"/>
    <mergeCell ref="B353:H353"/>
    <mergeCell ref="M353:N353"/>
    <mergeCell ref="B354:H354"/>
    <mergeCell ref="M354:N354"/>
    <mergeCell ref="B349:H349"/>
    <mergeCell ref="M349:N349"/>
    <mergeCell ref="B350:H350"/>
    <mergeCell ref="M350:N350"/>
    <mergeCell ref="B351:H351"/>
    <mergeCell ref="M351:N351"/>
    <mergeCell ref="B346:H346"/>
    <mergeCell ref="M346:N346"/>
    <mergeCell ref="B347:H347"/>
    <mergeCell ref="M347:N347"/>
    <mergeCell ref="B348:H348"/>
    <mergeCell ref="M348:N348"/>
    <mergeCell ref="B337:H337"/>
    <mergeCell ref="B338:H338"/>
    <mergeCell ref="B339:H339"/>
    <mergeCell ref="B340:H340"/>
    <mergeCell ref="M343:P343"/>
    <mergeCell ref="B345:H345"/>
    <mergeCell ref="M345:N345"/>
    <mergeCell ref="B331:H331"/>
    <mergeCell ref="B332:H332"/>
    <mergeCell ref="B333:H333"/>
    <mergeCell ref="B334:H334"/>
    <mergeCell ref="B335:H335"/>
    <mergeCell ref="B336:H336"/>
    <mergeCell ref="B328:H328"/>
    <mergeCell ref="M328:N328"/>
    <mergeCell ref="B329:H329"/>
    <mergeCell ref="M329:N329"/>
    <mergeCell ref="B330:H330"/>
    <mergeCell ref="M330:N330"/>
    <mergeCell ref="B326:H326"/>
    <mergeCell ref="M326:N326"/>
    <mergeCell ref="B327:H327"/>
    <mergeCell ref="M327:N327"/>
    <mergeCell ref="B322:H322"/>
    <mergeCell ref="M322:N322"/>
    <mergeCell ref="B323:H323"/>
    <mergeCell ref="M323:N323"/>
    <mergeCell ref="B324:H324"/>
    <mergeCell ref="M324:N324"/>
    <mergeCell ref="M320:P320"/>
    <mergeCell ref="C304:H304"/>
    <mergeCell ref="U304:V304"/>
    <mergeCell ref="W304:X304"/>
    <mergeCell ref="C305:H305"/>
    <mergeCell ref="U305:V305"/>
    <mergeCell ref="W305:X305"/>
    <mergeCell ref="B325:H325"/>
    <mergeCell ref="M325:N325"/>
    <mergeCell ref="U300:V300"/>
    <mergeCell ref="W300:X300"/>
    <mergeCell ref="C301:H301"/>
    <mergeCell ref="U301:V301"/>
    <mergeCell ref="W301:X301"/>
    <mergeCell ref="C306:H306"/>
    <mergeCell ref="U306:V306"/>
    <mergeCell ref="W306:X306"/>
    <mergeCell ref="U307:V307"/>
    <mergeCell ref="W307:X307"/>
    <mergeCell ref="C297:H297"/>
    <mergeCell ref="U297:V297"/>
    <mergeCell ref="W297:X297"/>
    <mergeCell ref="B298:B307"/>
    <mergeCell ref="C298:H298"/>
    <mergeCell ref="U298:V298"/>
    <mergeCell ref="W298:X298"/>
    <mergeCell ref="C299:H299"/>
    <mergeCell ref="U299:V299"/>
    <mergeCell ref="W299:X299"/>
    <mergeCell ref="B215:B297"/>
    <mergeCell ref="C215:H215"/>
    <mergeCell ref="U215:V215"/>
    <mergeCell ref="W215:X215"/>
    <mergeCell ref="C216:H216"/>
    <mergeCell ref="U216:V216"/>
    <mergeCell ref="W216:X216"/>
    <mergeCell ref="C302:H302"/>
    <mergeCell ref="U302:V302"/>
    <mergeCell ref="W302:X302"/>
    <mergeCell ref="C303:H303"/>
    <mergeCell ref="U303:V303"/>
    <mergeCell ref="W303:X303"/>
    <mergeCell ref="C300:H300"/>
    <mergeCell ref="C295:H295"/>
    <mergeCell ref="U295:V295"/>
    <mergeCell ref="W295:X295"/>
    <mergeCell ref="C296:H296"/>
    <mergeCell ref="U296:V296"/>
    <mergeCell ref="W296:X296"/>
    <mergeCell ref="C293:H293"/>
    <mergeCell ref="U293:V293"/>
    <mergeCell ref="W293:X293"/>
    <mergeCell ref="C294:H294"/>
    <mergeCell ref="U294:V294"/>
    <mergeCell ref="W294:X294"/>
    <mergeCell ref="C291:H291"/>
    <mergeCell ref="U291:V291"/>
    <mergeCell ref="W291:X291"/>
    <mergeCell ref="C292:H292"/>
    <mergeCell ref="U292:V292"/>
    <mergeCell ref="W292:X292"/>
    <mergeCell ref="C289:H289"/>
    <mergeCell ref="U289:V289"/>
    <mergeCell ref="W289:X289"/>
    <mergeCell ref="C290:H290"/>
    <mergeCell ref="U290:V290"/>
    <mergeCell ref="W290:X290"/>
    <mergeCell ref="C287:H287"/>
    <mergeCell ref="U287:V287"/>
    <mergeCell ref="W287:X287"/>
    <mergeCell ref="C288:H288"/>
    <mergeCell ref="U288:V288"/>
    <mergeCell ref="W288:X288"/>
    <mergeCell ref="C285:H285"/>
    <mergeCell ref="U285:V285"/>
    <mergeCell ref="W285:X285"/>
    <mergeCell ref="C286:H286"/>
    <mergeCell ref="U286:V286"/>
    <mergeCell ref="W286:X286"/>
    <mergeCell ref="C283:H283"/>
    <mergeCell ref="U283:V283"/>
    <mergeCell ref="W283:X283"/>
    <mergeCell ref="C284:H284"/>
    <mergeCell ref="U284:V284"/>
    <mergeCell ref="W284:X284"/>
    <mergeCell ref="C281:H281"/>
    <mergeCell ref="U281:V281"/>
    <mergeCell ref="W281:X281"/>
    <mergeCell ref="C282:H282"/>
    <mergeCell ref="U282:V282"/>
    <mergeCell ref="W282:X282"/>
    <mergeCell ref="C279:H279"/>
    <mergeCell ref="U279:V279"/>
    <mergeCell ref="W279:X279"/>
    <mergeCell ref="C280:H280"/>
    <mergeCell ref="U280:V280"/>
    <mergeCell ref="W280:X280"/>
    <mergeCell ref="C277:H277"/>
    <mergeCell ref="U277:V277"/>
    <mergeCell ref="W277:X277"/>
    <mergeCell ref="C278:H278"/>
    <mergeCell ref="U278:V278"/>
    <mergeCell ref="W278:X278"/>
    <mergeCell ref="C275:H275"/>
    <mergeCell ref="U275:V275"/>
    <mergeCell ref="W275:X275"/>
    <mergeCell ref="C276:H276"/>
    <mergeCell ref="U276:V276"/>
    <mergeCell ref="W276:X276"/>
    <mergeCell ref="C273:H273"/>
    <mergeCell ref="U273:V273"/>
    <mergeCell ref="W273:X273"/>
    <mergeCell ref="C274:H274"/>
    <mergeCell ref="U274:V274"/>
    <mergeCell ref="W274:X274"/>
    <mergeCell ref="C271:H271"/>
    <mergeCell ref="U271:V271"/>
    <mergeCell ref="W271:X271"/>
    <mergeCell ref="C272:H272"/>
    <mergeCell ref="U272:V272"/>
    <mergeCell ref="W272:X272"/>
    <mergeCell ref="C269:H269"/>
    <mergeCell ref="U269:V269"/>
    <mergeCell ref="W269:X269"/>
    <mergeCell ref="C270:H270"/>
    <mergeCell ref="U270:V270"/>
    <mergeCell ref="W270:X270"/>
    <mergeCell ref="C267:H267"/>
    <mergeCell ref="U267:V267"/>
    <mergeCell ref="W267:X267"/>
    <mergeCell ref="C268:H268"/>
    <mergeCell ref="U268:V268"/>
    <mergeCell ref="W268:X268"/>
    <mergeCell ref="C265:H265"/>
    <mergeCell ref="U265:V265"/>
    <mergeCell ref="W265:X265"/>
    <mergeCell ref="C266:H266"/>
    <mergeCell ref="U266:V266"/>
    <mergeCell ref="W266:X266"/>
    <mergeCell ref="C263:H263"/>
    <mergeCell ref="U263:V263"/>
    <mergeCell ref="W263:X263"/>
    <mergeCell ref="C264:H264"/>
    <mergeCell ref="U264:V264"/>
    <mergeCell ref="W264:X264"/>
    <mergeCell ref="C261:H261"/>
    <mergeCell ref="U261:V261"/>
    <mergeCell ref="W261:X261"/>
    <mergeCell ref="C262:H262"/>
    <mergeCell ref="U262:V262"/>
    <mergeCell ref="W262:X262"/>
    <mergeCell ref="C259:H259"/>
    <mergeCell ref="U259:V259"/>
    <mergeCell ref="W259:X259"/>
    <mergeCell ref="C260:H260"/>
    <mergeCell ref="U260:V260"/>
    <mergeCell ref="W260:X260"/>
    <mergeCell ref="C257:H257"/>
    <mergeCell ref="U257:V257"/>
    <mergeCell ref="W257:X257"/>
    <mergeCell ref="C258:H258"/>
    <mergeCell ref="U258:V258"/>
    <mergeCell ref="W258:X258"/>
    <mergeCell ref="C255:H255"/>
    <mergeCell ref="U255:V255"/>
    <mergeCell ref="W255:X255"/>
    <mergeCell ref="C256:H256"/>
    <mergeCell ref="U256:V256"/>
    <mergeCell ref="W256:X256"/>
    <mergeCell ref="C253:H253"/>
    <mergeCell ref="U253:V253"/>
    <mergeCell ref="W253:X253"/>
    <mergeCell ref="C254:H254"/>
    <mergeCell ref="U254:V254"/>
    <mergeCell ref="W254:X254"/>
    <mergeCell ref="C251:H251"/>
    <mergeCell ref="U251:V251"/>
    <mergeCell ref="W251:X251"/>
    <mergeCell ref="C252:H252"/>
    <mergeCell ref="U252:V252"/>
    <mergeCell ref="W252:X252"/>
    <mergeCell ref="C249:H249"/>
    <mergeCell ref="U249:V249"/>
    <mergeCell ref="W249:X249"/>
    <mergeCell ref="C250:H250"/>
    <mergeCell ref="U250:V250"/>
    <mergeCell ref="W250:X250"/>
    <mergeCell ref="C247:H247"/>
    <mergeCell ref="U247:V247"/>
    <mergeCell ref="W247:X247"/>
    <mergeCell ref="C248:H248"/>
    <mergeCell ref="U248:V248"/>
    <mergeCell ref="W248:X248"/>
    <mergeCell ref="C245:H245"/>
    <mergeCell ref="U245:V245"/>
    <mergeCell ref="W245:X245"/>
    <mergeCell ref="C246:H246"/>
    <mergeCell ref="U246:V246"/>
    <mergeCell ref="W246:X246"/>
    <mergeCell ref="C243:H243"/>
    <mergeCell ref="U243:V243"/>
    <mergeCell ref="W243:X243"/>
    <mergeCell ref="C244:H244"/>
    <mergeCell ref="U244:V244"/>
    <mergeCell ref="W244:X244"/>
    <mergeCell ref="C241:H241"/>
    <mergeCell ref="U241:V241"/>
    <mergeCell ref="W241:X241"/>
    <mergeCell ref="C242:H242"/>
    <mergeCell ref="U242:V242"/>
    <mergeCell ref="W242:X242"/>
    <mergeCell ref="C239:H239"/>
    <mergeCell ref="U239:V239"/>
    <mergeCell ref="W239:X239"/>
    <mergeCell ref="C240:H240"/>
    <mergeCell ref="U240:V240"/>
    <mergeCell ref="W240:X240"/>
    <mergeCell ref="C237:H237"/>
    <mergeCell ref="U237:V237"/>
    <mergeCell ref="W237:X237"/>
    <mergeCell ref="C238:H238"/>
    <mergeCell ref="U238:V238"/>
    <mergeCell ref="W238:X238"/>
    <mergeCell ref="C235:H235"/>
    <mergeCell ref="U235:V235"/>
    <mergeCell ref="W235:X235"/>
    <mergeCell ref="C236:H236"/>
    <mergeCell ref="U236:V236"/>
    <mergeCell ref="W236:X236"/>
    <mergeCell ref="C233:H233"/>
    <mergeCell ref="U233:V233"/>
    <mergeCell ref="W233:X233"/>
    <mergeCell ref="C234:H234"/>
    <mergeCell ref="U234:V234"/>
    <mergeCell ref="W234:X234"/>
    <mergeCell ref="C231:H231"/>
    <mergeCell ref="U231:V231"/>
    <mergeCell ref="W231:X231"/>
    <mergeCell ref="C232:H232"/>
    <mergeCell ref="U232:V232"/>
    <mergeCell ref="W232:X232"/>
    <mergeCell ref="C229:H229"/>
    <mergeCell ref="U229:V229"/>
    <mergeCell ref="W229:X229"/>
    <mergeCell ref="C230:H230"/>
    <mergeCell ref="U230:V230"/>
    <mergeCell ref="W230:X230"/>
    <mergeCell ref="C227:H227"/>
    <mergeCell ref="U227:V227"/>
    <mergeCell ref="W227:X227"/>
    <mergeCell ref="C228:H228"/>
    <mergeCell ref="U228:V228"/>
    <mergeCell ref="W228:X228"/>
    <mergeCell ref="C225:H225"/>
    <mergeCell ref="U225:V225"/>
    <mergeCell ref="W225:X225"/>
    <mergeCell ref="C226:H226"/>
    <mergeCell ref="U226:V226"/>
    <mergeCell ref="W226:X226"/>
    <mergeCell ref="C223:H223"/>
    <mergeCell ref="U223:V223"/>
    <mergeCell ref="W223:X223"/>
    <mergeCell ref="C224:H224"/>
    <mergeCell ref="U224:V224"/>
    <mergeCell ref="W224:X224"/>
    <mergeCell ref="C221:H221"/>
    <mergeCell ref="U221:V221"/>
    <mergeCell ref="W221:X221"/>
    <mergeCell ref="C222:H222"/>
    <mergeCell ref="U222:V222"/>
    <mergeCell ref="W222:X222"/>
    <mergeCell ref="C219:H219"/>
    <mergeCell ref="U219:V219"/>
    <mergeCell ref="W219:X219"/>
    <mergeCell ref="C220:H220"/>
    <mergeCell ref="U220:V220"/>
    <mergeCell ref="W220:X220"/>
    <mergeCell ref="C217:H217"/>
    <mergeCell ref="U217:V217"/>
    <mergeCell ref="W217:X217"/>
    <mergeCell ref="C218:H218"/>
    <mergeCell ref="U218:V218"/>
    <mergeCell ref="W218:X218"/>
    <mergeCell ref="C213:H213"/>
    <mergeCell ref="U213:V213"/>
    <mergeCell ref="W213:X213"/>
    <mergeCell ref="C214:H214"/>
    <mergeCell ref="U214:V214"/>
    <mergeCell ref="W214:X214"/>
    <mergeCell ref="C211:H211"/>
    <mergeCell ref="U211:V211"/>
    <mergeCell ref="W211:X211"/>
    <mergeCell ref="C212:H212"/>
    <mergeCell ref="U212:V212"/>
    <mergeCell ref="W212:X212"/>
    <mergeCell ref="C209:H209"/>
    <mergeCell ref="U209:V209"/>
    <mergeCell ref="W209:X209"/>
    <mergeCell ref="C210:H210"/>
    <mergeCell ref="U210:V210"/>
    <mergeCell ref="W210:X210"/>
    <mergeCell ref="C207:H207"/>
    <mergeCell ref="U207:V207"/>
    <mergeCell ref="W207:X207"/>
    <mergeCell ref="C208:H208"/>
    <mergeCell ref="U208:V208"/>
    <mergeCell ref="W208:X208"/>
    <mergeCell ref="W199:X199"/>
    <mergeCell ref="C200:H200"/>
    <mergeCell ref="U200:V200"/>
    <mergeCell ref="W200:X200"/>
    <mergeCell ref="C205:H205"/>
    <mergeCell ref="U205:V205"/>
    <mergeCell ref="W205:X205"/>
    <mergeCell ref="C206:H206"/>
    <mergeCell ref="U206:V206"/>
    <mergeCell ref="W206:X206"/>
    <mergeCell ref="C203:H203"/>
    <mergeCell ref="U203:V203"/>
    <mergeCell ref="W203:X203"/>
    <mergeCell ref="C204:H204"/>
    <mergeCell ref="U204:V204"/>
    <mergeCell ref="W204:X204"/>
    <mergeCell ref="C197:H197"/>
    <mergeCell ref="U197:V197"/>
    <mergeCell ref="W197:X197"/>
    <mergeCell ref="C198:H198"/>
    <mergeCell ref="U198:V198"/>
    <mergeCell ref="W198:X198"/>
    <mergeCell ref="B194:B214"/>
    <mergeCell ref="C194:H194"/>
    <mergeCell ref="U194:V194"/>
    <mergeCell ref="W194:X194"/>
    <mergeCell ref="C195:H195"/>
    <mergeCell ref="U195:V195"/>
    <mergeCell ref="W195:X195"/>
    <mergeCell ref="C196:H196"/>
    <mergeCell ref="U196:V196"/>
    <mergeCell ref="W196:X196"/>
    <mergeCell ref="C201:H201"/>
    <mergeCell ref="U201:V201"/>
    <mergeCell ref="W201:X201"/>
    <mergeCell ref="C202:H202"/>
    <mergeCell ref="U202:V202"/>
    <mergeCell ref="W202:X202"/>
    <mergeCell ref="C199:H199"/>
    <mergeCell ref="U199:V199"/>
    <mergeCell ref="U188:V188"/>
    <mergeCell ref="W188:X188"/>
    <mergeCell ref="B192:H192"/>
    <mergeCell ref="U192:V192"/>
    <mergeCell ref="W192:X192"/>
    <mergeCell ref="B193:H193"/>
    <mergeCell ref="C186:H186"/>
    <mergeCell ref="U186:V186"/>
    <mergeCell ref="W186:X186"/>
    <mergeCell ref="C187:H187"/>
    <mergeCell ref="U187:V187"/>
    <mergeCell ref="W187:X187"/>
    <mergeCell ref="B179:B188"/>
    <mergeCell ref="C179:H179"/>
    <mergeCell ref="U179:V179"/>
    <mergeCell ref="W179:X179"/>
    <mergeCell ref="C180:H180"/>
    <mergeCell ref="U180:V180"/>
    <mergeCell ref="W180:X180"/>
    <mergeCell ref="C181:H181"/>
    <mergeCell ref="U181:V181"/>
    <mergeCell ref="W181:X181"/>
    <mergeCell ref="C184:H184"/>
    <mergeCell ref="U184:V184"/>
    <mergeCell ref="W184:X184"/>
    <mergeCell ref="C185:H185"/>
    <mergeCell ref="U185:V185"/>
    <mergeCell ref="W185:X185"/>
    <mergeCell ref="C182:H182"/>
    <mergeCell ref="U182:V182"/>
    <mergeCell ref="W182:X182"/>
    <mergeCell ref="C183:H183"/>
    <mergeCell ref="U183:V183"/>
    <mergeCell ref="W183:X183"/>
    <mergeCell ref="C177:H177"/>
    <mergeCell ref="U177:V177"/>
    <mergeCell ref="W177:X177"/>
    <mergeCell ref="C178:H178"/>
    <mergeCell ref="U178:V178"/>
    <mergeCell ref="W178:X178"/>
    <mergeCell ref="C175:H175"/>
    <mergeCell ref="U175:V175"/>
    <mergeCell ref="W175:X175"/>
    <mergeCell ref="C176:H176"/>
    <mergeCell ref="U176:V176"/>
    <mergeCell ref="W176:X176"/>
    <mergeCell ref="C173:H173"/>
    <mergeCell ref="U173:V173"/>
    <mergeCell ref="W173:X173"/>
    <mergeCell ref="C174:H174"/>
    <mergeCell ref="U174:V174"/>
    <mergeCell ref="W174:X174"/>
    <mergeCell ref="C171:H171"/>
    <mergeCell ref="U171:V171"/>
    <mergeCell ref="W171:X171"/>
    <mergeCell ref="C172:H172"/>
    <mergeCell ref="U172:V172"/>
    <mergeCell ref="W172:X172"/>
    <mergeCell ref="C169:H169"/>
    <mergeCell ref="U169:V169"/>
    <mergeCell ref="W169:X169"/>
    <mergeCell ref="C170:H170"/>
    <mergeCell ref="U170:V170"/>
    <mergeCell ref="W170:X170"/>
    <mergeCell ref="C167:H167"/>
    <mergeCell ref="U167:V167"/>
    <mergeCell ref="W167:X167"/>
    <mergeCell ref="C168:H168"/>
    <mergeCell ref="U168:V168"/>
    <mergeCell ref="W168:X168"/>
    <mergeCell ref="C165:H165"/>
    <mergeCell ref="U165:V165"/>
    <mergeCell ref="W165:X165"/>
    <mergeCell ref="C166:H166"/>
    <mergeCell ref="U166:V166"/>
    <mergeCell ref="W166:X166"/>
    <mergeCell ref="C163:H163"/>
    <mergeCell ref="U163:V163"/>
    <mergeCell ref="W163:X163"/>
    <mergeCell ref="C164:H164"/>
    <mergeCell ref="U164:V164"/>
    <mergeCell ref="W164:X164"/>
    <mergeCell ref="C161:H161"/>
    <mergeCell ref="U161:V161"/>
    <mergeCell ref="W161:X161"/>
    <mergeCell ref="C162:H162"/>
    <mergeCell ref="U162:V162"/>
    <mergeCell ref="W162:X162"/>
    <mergeCell ref="C159:H159"/>
    <mergeCell ref="U159:V159"/>
    <mergeCell ref="W159:X159"/>
    <mergeCell ref="C160:H160"/>
    <mergeCell ref="U160:V160"/>
    <mergeCell ref="W160:X160"/>
    <mergeCell ref="C157:H157"/>
    <mergeCell ref="U157:V157"/>
    <mergeCell ref="W157:X157"/>
    <mergeCell ref="C158:H158"/>
    <mergeCell ref="U158:V158"/>
    <mergeCell ref="W158:X158"/>
    <mergeCell ref="C155:H155"/>
    <mergeCell ref="U155:V155"/>
    <mergeCell ref="W155:X155"/>
    <mergeCell ref="C156:H156"/>
    <mergeCell ref="U156:V156"/>
    <mergeCell ref="W156:X156"/>
    <mergeCell ref="C153:H153"/>
    <mergeCell ref="U153:V153"/>
    <mergeCell ref="W153:X153"/>
    <mergeCell ref="C154:H154"/>
    <mergeCell ref="U154:V154"/>
    <mergeCell ref="W154:X154"/>
    <mergeCell ref="C151:H151"/>
    <mergeCell ref="U151:V151"/>
    <mergeCell ref="W151:X151"/>
    <mergeCell ref="C152:H152"/>
    <mergeCell ref="U152:V152"/>
    <mergeCell ref="W152:X152"/>
    <mergeCell ref="C149:H149"/>
    <mergeCell ref="U149:V149"/>
    <mergeCell ref="W149:X149"/>
    <mergeCell ref="C150:H150"/>
    <mergeCell ref="U150:V150"/>
    <mergeCell ref="W150:X150"/>
    <mergeCell ref="C147:H147"/>
    <mergeCell ref="U147:V147"/>
    <mergeCell ref="W147:X147"/>
    <mergeCell ref="C148:H148"/>
    <mergeCell ref="U148:V148"/>
    <mergeCell ref="W148:X148"/>
    <mergeCell ref="C145:H145"/>
    <mergeCell ref="U145:V145"/>
    <mergeCell ref="W145:X145"/>
    <mergeCell ref="C146:H146"/>
    <mergeCell ref="U146:V146"/>
    <mergeCell ref="W146:X146"/>
    <mergeCell ref="C143:H143"/>
    <mergeCell ref="U143:V143"/>
    <mergeCell ref="W143:X143"/>
    <mergeCell ref="C144:H144"/>
    <mergeCell ref="U144:V144"/>
    <mergeCell ref="W144:X144"/>
    <mergeCell ref="C141:H141"/>
    <mergeCell ref="U141:V141"/>
    <mergeCell ref="W141:X141"/>
    <mergeCell ref="C142:H142"/>
    <mergeCell ref="U142:V142"/>
    <mergeCell ref="W142:X142"/>
    <mergeCell ref="C139:H139"/>
    <mergeCell ref="U139:V139"/>
    <mergeCell ref="W139:X139"/>
    <mergeCell ref="C140:H140"/>
    <mergeCell ref="U140:V140"/>
    <mergeCell ref="W140:X140"/>
    <mergeCell ref="C137:H137"/>
    <mergeCell ref="U137:V137"/>
    <mergeCell ref="W137:X137"/>
    <mergeCell ref="C138:H138"/>
    <mergeCell ref="U138:V138"/>
    <mergeCell ref="W138:X138"/>
    <mergeCell ref="C135:H135"/>
    <mergeCell ref="U135:V135"/>
    <mergeCell ref="W135:X135"/>
    <mergeCell ref="C136:H136"/>
    <mergeCell ref="U136:V136"/>
    <mergeCell ref="W136:X136"/>
    <mergeCell ref="C133:H133"/>
    <mergeCell ref="U133:V133"/>
    <mergeCell ref="W133:X133"/>
    <mergeCell ref="C134:H134"/>
    <mergeCell ref="U134:V134"/>
    <mergeCell ref="W134:X134"/>
    <mergeCell ref="C131:H131"/>
    <mergeCell ref="U131:V131"/>
    <mergeCell ref="W131:X131"/>
    <mergeCell ref="C132:H132"/>
    <mergeCell ref="U132:V132"/>
    <mergeCell ref="W132:X132"/>
    <mergeCell ref="C129:H129"/>
    <mergeCell ref="U129:V129"/>
    <mergeCell ref="W129:X129"/>
    <mergeCell ref="C130:H130"/>
    <mergeCell ref="U130:V130"/>
    <mergeCell ref="W130:X130"/>
    <mergeCell ref="C127:H127"/>
    <mergeCell ref="U127:V127"/>
    <mergeCell ref="W127:X127"/>
    <mergeCell ref="C128:H128"/>
    <mergeCell ref="U128:V128"/>
    <mergeCell ref="W128:X128"/>
    <mergeCell ref="C125:H125"/>
    <mergeCell ref="U125:V125"/>
    <mergeCell ref="W125:X125"/>
    <mergeCell ref="C126:H126"/>
    <mergeCell ref="U126:V126"/>
    <mergeCell ref="W126:X126"/>
    <mergeCell ref="C123:H123"/>
    <mergeCell ref="U123:V123"/>
    <mergeCell ref="W123:X123"/>
    <mergeCell ref="C124:H124"/>
    <mergeCell ref="U124:V124"/>
    <mergeCell ref="W124:X124"/>
    <mergeCell ref="C121:H121"/>
    <mergeCell ref="U121:V121"/>
    <mergeCell ref="W121:X121"/>
    <mergeCell ref="C122:H122"/>
    <mergeCell ref="U122:V122"/>
    <mergeCell ref="W122:X122"/>
    <mergeCell ref="C119:H119"/>
    <mergeCell ref="U119:V119"/>
    <mergeCell ref="W119:X119"/>
    <mergeCell ref="C120:H120"/>
    <mergeCell ref="U120:V120"/>
    <mergeCell ref="W120:X120"/>
    <mergeCell ref="C117:H117"/>
    <mergeCell ref="U117:V117"/>
    <mergeCell ref="W117:X117"/>
    <mergeCell ref="C118:H118"/>
    <mergeCell ref="U118:V118"/>
    <mergeCell ref="W118:X118"/>
    <mergeCell ref="C115:H115"/>
    <mergeCell ref="U115:V115"/>
    <mergeCell ref="W115:X115"/>
    <mergeCell ref="C116:H116"/>
    <mergeCell ref="U116:V116"/>
    <mergeCell ref="W116:X116"/>
    <mergeCell ref="C113:H113"/>
    <mergeCell ref="U113:V113"/>
    <mergeCell ref="W113:X113"/>
    <mergeCell ref="C114:H114"/>
    <mergeCell ref="U114:V114"/>
    <mergeCell ref="W114:X114"/>
    <mergeCell ref="C111:H111"/>
    <mergeCell ref="U111:V111"/>
    <mergeCell ref="W111:X111"/>
    <mergeCell ref="C112:H112"/>
    <mergeCell ref="U112:V112"/>
    <mergeCell ref="W112:X112"/>
    <mergeCell ref="C109:H109"/>
    <mergeCell ref="U109:V109"/>
    <mergeCell ref="W109:X109"/>
    <mergeCell ref="C110:H110"/>
    <mergeCell ref="U110:V110"/>
    <mergeCell ref="W110:X110"/>
    <mergeCell ref="C107:H107"/>
    <mergeCell ref="U107:V107"/>
    <mergeCell ref="W107:X107"/>
    <mergeCell ref="C108:H108"/>
    <mergeCell ref="U108:V108"/>
    <mergeCell ref="W108:X108"/>
    <mergeCell ref="C106:H106"/>
    <mergeCell ref="U106:V106"/>
    <mergeCell ref="W106:X106"/>
    <mergeCell ref="C103:H103"/>
    <mergeCell ref="U103:V103"/>
    <mergeCell ref="W103:X103"/>
    <mergeCell ref="C104:H104"/>
    <mergeCell ref="U104:V104"/>
    <mergeCell ref="W104:X104"/>
    <mergeCell ref="W102:X102"/>
    <mergeCell ref="C99:H99"/>
    <mergeCell ref="U99:V99"/>
    <mergeCell ref="W99:X99"/>
    <mergeCell ref="C100:H100"/>
    <mergeCell ref="U100:V100"/>
    <mergeCell ref="W100:X100"/>
    <mergeCell ref="C105:H105"/>
    <mergeCell ref="U105:V105"/>
    <mergeCell ref="W105:X105"/>
    <mergeCell ref="B96:B178"/>
    <mergeCell ref="C96:H96"/>
    <mergeCell ref="U96:V96"/>
    <mergeCell ref="W96:X96"/>
    <mergeCell ref="C93:H93"/>
    <mergeCell ref="U93:V93"/>
    <mergeCell ref="W93:X93"/>
    <mergeCell ref="C94:H94"/>
    <mergeCell ref="U94:V94"/>
    <mergeCell ref="W94:X94"/>
    <mergeCell ref="C97:H97"/>
    <mergeCell ref="U97:V97"/>
    <mergeCell ref="W97:X97"/>
    <mergeCell ref="C98:H98"/>
    <mergeCell ref="U98:V98"/>
    <mergeCell ref="W98:X98"/>
    <mergeCell ref="C95:H95"/>
    <mergeCell ref="U95:V95"/>
    <mergeCell ref="W95:X95"/>
    <mergeCell ref="C101:H101"/>
    <mergeCell ref="U101:V101"/>
    <mergeCell ref="W101:X101"/>
    <mergeCell ref="C102:H102"/>
    <mergeCell ref="U102:V102"/>
    <mergeCell ref="C91:H91"/>
    <mergeCell ref="U91:V91"/>
    <mergeCell ref="W91:X91"/>
    <mergeCell ref="C92:H92"/>
    <mergeCell ref="U92:V92"/>
    <mergeCell ref="W92:X92"/>
    <mergeCell ref="C89:H89"/>
    <mergeCell ref="U89:V89"/>
    <mergeCell ref="W89:X89"/>
    <mergeCell ref="C90:H90"/>
    <mergeCell ref="U90:V90"/>
    <mergeCell ref="W90:X90"/>
    <mergeCell ref="C87:H87"/>
    <mergeCell ref="U87:V87"/>
    <mergeCell ref="W87:X87"/>
    <mergeCell ref="C88:H88"/>
    <mergeCell ref="U88:V88"/>
    <mergeCell ref="W88:X88"/>
    <mergeCell ref="C85:H85"/>
    <mergeCell ref="U85:V85"/>
    <mergeCell ref="W85:X85"/>
    <mergeCell ref="C86:H86"/>
    <mergeCell ref="U86:V86"/>
    <mergeCell ref="W86:X86"/>
    <mergeCell ref="U83:V83"/>
    <mergeCell ref="W83:X83"/>
    <mergeCell ref="C84:H84"/>
    <mergeCell ref="U84:V84"/>
    <mergeCell ref="W84:X84"/>
    <mergeCell ref="C81:H81"/>
    <mergeCell ref="U81:V81"/>
    <mergeCell ref="W81:X81"/>
    <mergeCell ref="C82:H82"/>
    <mergeCell ref="U82:V82"/>
    <mergeCell ref="W82:X82"/>
    <mergeCell ref="B73:H73"/>
    <mergeCell ref="U73:V73"/>
    <mergeCell ref="W73:X73"/>
    <mergeCell ref="B74:H74"/>
    <mergeCell ref="B75:B95"/>
    <mergeCell ref="C75:H75"/>
    <mergeCell ref="U75:V75"/>
    <mergeCell ref="W75:X75"/>
    <mergeCell ref="C76:H76"/>
    <mergeCell ref="U76:V76"/>
    <mergeCell ref="C79:H79"/>
    <mergeCell ref="U79:V79"/>
    <mergeCell ref="W79:X79"/>
    <mergeCell ref="C80:H80"/>
    <mergeCell ref="U80:V80"/>
    <mergeCell ref="W80:X80"/>
    <mergeCell ref="W76:X76"/>
    <mergeCell ref="C77:H77"/>
    <mergeCell ref="U77:V77"/>
    <mergeCell ref="W77:X77"/>
    <mergeCell ref="C78:H78"/>
    <mergeCell ref="U78:V78"/>
    <mergeCell ref="W78:X78"/>
    <mergeCell ref="C83:H83"/>
  </mergeCells>
  <phoneticPr fontId="2" type="noConversion"/>
  <conditionalFormatting sqref="H10:H19 J10:J19">
    <cfRule type="cellIs" dxfId="63" priority="3" operator="lessThan">
      <formula>0</formula>
    </cfRule>
    <cfRule type="cellIs" dxfId="62" priority="4" operator="greaterThan">
      <formula>0</formula>
    </cfRule>
    <cfRule type="cellIs" dxfId="61" priority="5" operator="greaterThan">
      <formula>0</formula>
    </cfRule>
    <cfRule type="cellIs" dxfId="60" priority="6" operator="lessThan">
      <formula>0</formula>
    </cfRule>
  </conditionalFormatting>
  <conditionalFormatting sqref="P322:P330">
    <cfRule type="dataBar" priority="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{9AA1A1BB-0617-4C26-84C5-B10234D375BD}</x14:id>
        </ext>
      </extLst>
    </cfRule>
  </conditionalFormatting>
  <conditionalFormatting sqref="P345:P354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{8EBD445E-881B-46F4-8F26-625E5976B9C0}</x14:id>
        </ext>
      </extLst>
    </cfRule>
  </conditionalFormatting>
  <conditionalFormatting sqref="R11:R19">
    <cfRule type="cellIs" dxfId="59" priority="7" operator="greaterThan">
      <formula>0</formula>
    </cfRule>
    <cfRule type="cellIs" dxfId="58" priority="8" operator="lessThan">
      <formula>0</formula>
    </cfRule>
  </conditionalFormatting>
  <pageMargins left="0.7" right="0.7" top="0.75" bottom="0.75" header="0.3" footer="0.3"/>
  <pageSetup paperSize="9" orientation="portrait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9AA1A1BB-0617-4C26-84C5-B10234D375B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P322:P330</xm:sqref>
        </x14:conditionalFormatting>
        <x14:conditionalFormatting xmlns:xm="http://schemas.microsoft.com/office/excel/2006/main">
          <x14:cfRule type="dataBar" id="{8EBD445E-881B-46F4-8F26-625E5976B9C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P345:P354</xm:sqref>
        </x14:conditionalFormatting>
      </x14:conditionalFormatting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12B73A-032D-49D3-B3B1-DC1EEA9208BE}">
  <dimension ref="A1:X308"/>
  <sheetViews>
    <sheetView showGridLines="0" topLeftCell="A10" zoomScale="85" zoomScaleNormal="85" workbookViewId="0">
      <selection activeCell="J173" sqref="J173"/>
    </sheetView>
  </sheetViews>
  <sheetFormatPr defaultColWidth="8.75" defaultRowHeight="14.25" x14ac:dyDescent="0.3"/>
  <cols>
    <col min="1" max="1" width="3.375" style="1" customWidth="1"/>
    <col min="2" max="2" width="12.125" style="1" customWidth="1"/>
    <col min="3" max="4" width="8.75" style="1"/>
    <col min="5" max="5" width="18.25" style="1" customWidth="1"/>
    <col min="6" max="6" width="10.25" style="1" bestFit="1" customWidth="1"/>
    <col min="7" max="8" width="8.875" style="1" bestFit="1" customWidth="1"/>
    <col min="9" max="20" width="13.625" style="1" customWidth="1"/>
    <col min="21" max="16384" width="8.75" style="1"/>
  </cols>
  <sheetData>
    <row r="1" spans="2:21" ht="15.75" customHeight="1" x14ac:dyDescent="0.3"/>
    <row r="2" spans="2:21" ht="20.25" x14ac:dyDescent="0.3">
      <c r="B2" s="7" t="s">
        <v>305</v>
      </c>
      <c r="C2" s="7"/>
      <c r="D2" s="7"/>
      <c r="E2" s="7"/>
      <c r="F2" s="7"/>
    </row>
    <row r="3" spans="2:21" x14ac:dyDescent="0.3">
      <c r="B3" s="8" t="s">
        <v>292</v>
      </c>
    </row>
    <row r="4" spans="2:21" x14ac:dyDescent="0.3">
      <c r="B4" s="9" t="s">
        <v>121</v>
      </c>
    </row>
    <row r="5" spans="2:21" x14ac:dyDescent="0.3">
      <c r="B5" s="9" t="s">
        <v>37</v>
      </c>
    </row>
    <row r="6" spans="2:21" x14ac:dyDescent="0.3">
      <c r="B6" s="9" t="s">
        <v>38</v>
      </c>
    </row>
    <row r="7" spans="2:21" x14ac:dyDescent="0.3">
      <c r="B7" s="9" t="s">
        <v>39</v>
      </c>
    </row>
    <row r="8" spans="2:21" ht="8.1" customHeight="1" x14ac:dyDescent="0.3">
      <c r="H8" s="10"/>
      <c r="J8" s="8"/>
      <c r="K8" s="11"/>
      <c r="L8" s="12"/>
      <c r="P8" s="8"/>
      <c r="Q8" s="8"/>
      <c r="R8" s="8"/>
      <c r="S8" s="8"/>
      <c r="T8" s="8"/>
      <c r="U8" s="8"/>
    </row>
    <row r="9" spans="2:21" ht="18" customHeight="1" x14ac:dyDescent="0.3">
      <c r="O9" s="8"/>
      <c r="P9" s="8"/>
      <c r="Q9" s="8"/>
      <c r="R9" s="8"/>
      <c r="S9" s="8"/>
      <c r="T9" s="8"/>
      <c r="U9" s="8"/>
    </row>
    <row r="10" spans="2:21" x14ac:dyDescent="0.3">
      <c r="B10" s="250" t="s">
        <v>288</v>
      </c>
      <c r="C10" s="250"/>
      <c r="D10" s="250"/>
      <c r="O10" s="8"/>
      <c r="P10" s="8"/>
      <c r="Q10" s="8"/>
      <c r="R10" s="8"/>
      <c r="S10" s="8"/>
      <c r="T10" s="8"/>
      <c r="U10" s="8"/>
    </row>
    <row r="11" spans="2:21" x14ac:dyDescent="0.3">
      <c r="O11" s="8"/>
      <c r="P11" s="8"/>
      <c r="Q11" s="8"/>
      <c r="R11" s="8"/>
      <c r="S11" s="8"/>
      <c r="T11" s="8"/>
      <c r="U11" s="8"/>
    </row>
    <row r="12" spans="2:21" x14ac:dyDescent="0.3">
      <c r="B12" s="1" t="s">
        <v>290</v>
      </c>
      <c r="O12" s="8"/>
      <c r="P12" s="8"/>
      <c r="Q12" s="8"/>
      <c r="R12" s="8"/>
      <c r="S12" s="8"/>
      <c r="T12" s="8"/>
      <c r="U12" s="8"/>
    </row>
    <row r="13" spans="2:21" ht="17.45" customHeight="1" x14ac:dyDescent="0.3">
      <c r="O13" s="8"/>
      <c r="P13" s="8"/>
      <c r="Q13" s="8"/>
      <c r="R13" s="8"/>
      <c r="S13" s="8"/>
      <c r="T13" s="8"/>
      <c r="U13" s="8"/>
    </row>
    <row r="14" spans="2:21" ht="17.45" customHeight="1" x14ac:dyDescent="0.3">
      <c r="O14" s="8"/>
      <c r="P14" s="8"/>
      <c r="Q14" s="8"/>
      <c r="R14" s="8"/>
      <c r="S14" s="8"/>
      <c r="T14" s="8"/>
      <c r="U14" s="8"/>
    </row>
    <row r="15" spans="2:21" ht="18" customHeight="1" x14ac:dyDescent="0.3">
      <c r="O15" s="8" t="s">
        <v>63</v>
      </c>
      <c r="P15" s="8"/>
      <c r="Q15" s="8"/>
      <c r="R15" s="8"/>
      <c r="S15" s="8"/>
      <c r="T15" s="8"/>
      <c r="U15" s="8"/>
    </row>
    <row r="16" spans="2:21" x14ac:dyDescent="0.3">
      <c r="O16" s="8"/>
      <c r="P16" s="8"/>
      <c r="Q16" s="8"/>
      <c r="R16" s="8"/>
      <c r="S16" s="8"/>
      <c r="T16" s="8"/>
      <c r="U16" s="8"/>
    </row>
    <row r="17" spans="1:21" ht="17.45" customHeight="1" x14ac:dyDescent="0.3">
      <c r="O17" s="8"/>
      <c r="P17" s="8"/>
      <c r="Q17" s="8"/>
      <c r="R17" s="8"/>
      <c r="S17" s="8"/>
      <c r="T17" s="8"/>
      <c r="U17" s="8"/>
    </row>
    <row r="18" spans="1:21" ht="17.45" customHeight="1" x14ac:dyDescent="0.3">
      <c r="O18" s="8"/>
      <c r="P18" s="8"/>
      <c r="Q18" s="8"/>
      <c r="R18" s="8"/>
      <c r="S18" s="8"/>
      <c r="T18" s="8"/>
      <c r="U18" s="8"/>
    </row>
    <row r="19" spans="1:21" ht="18" customHeight="1" x14ac:dyDescent="0.3">
      <c r="O19" s="8"/>
      <c r="P19" s="8"/>
      <c r="Q19" s="8"/>
      <c r="R19" s="8"/>
      <c r="S19" s="8"/>
      <c r="T19" s="8"/>
      <c r="U19" s="8"/>
    </row>
    <row r="20" spans="1:21" ht="18" customHeight="1" x14ac:dyDescent="0.3">
      <c r="O20" s="8"/>
      <c r="P20" s="8"/>
      <c r="Q20" s="8"/>
      <c r="R20" s="8"/>
      <c r="S20" s="8"/>
      <c r="T20" s="8"/>
      <c r="U20" s="8"/>
    </row>
    <row r="21" spans="1:21" ht="18" customHeight="1" x14ac:dyDescent="0.3">
      <c r="A21" s="209"/>
      <c r="B21" s="43" t="s">
        <v>162</v>
      </c>
      <c r="C21" s="209"/>
      <c r="D21" s="209"/>
      <c r="E21" s="209"/>
      <c r="F21" s="210"/>
      <c r="G21" s="211"/>
      <c r="H21" s="212"/>
      <c r="I21" s="38"/>
      <c r="J21" s="212"/>
      <c r="O21" s="8"/>
      <c r="P21" s="8"/>
      <c r="Q21" s="8"/>
      <c r="R21" s="8"/>
      <c r="S21" s="8"/>
      <c r="T21" s="8"/>
      <c r="U21" s="8"/>
    </row>
    <row r="22" spans="1:21" x14ac:dyDescent="0.3">
      <c r="A22" s="209"/>
      <c r="B22" s="1" t="s">
        <v>163</v>
      </c>
    </row>
    <row r="23" spans="1:21" x14ac:dyDescent="0.3">
      <c r="B23" s="1" t="s">
        <v>164</v>
      </c>
    </row>
    <row r="24" spans="1:21" x14ac:dyDescent="0.3">
      <c r="B24" s="1" t="s">
        <v>165</v>
      </c>
    </row>
    <row r="28" spans="1:21" x14ac:dyDescent="0.3">
      <c r="R28" s="44"/>
    </row>
    <row r="29" spans="1:21" x14ac:dyDescent="0.3">
      <c r="R29" s="44"/>
    </row>
    <row r="30" spans="1:21" x14ac:dyDescent="0.3">
      <c r="R30" s="44"/>
    </row>
    <row r="31" spans="1:21" x14ac:dyDescent="0.3">
      <c r="R31" s="44"/>
    </row>
    <row r="32" spans="1:21" x14ac:dyDescent="0.3">
      <c r="R32" s="44"/>
    </row>
    <row r="33" spans="18:18" x14ac:dyDescent="0.3">
      <c r="R33" s="44"/>
    </row>
    <row r="34" spans="18:18" x14ac:dyDescent="0.3">
      <c r="R34" s="44"/>
    </row>
    <row r="35" spans="18:18" x14ac:dyDescent="0.3">
      <c r="R35" s="44"/>
    </row>
    <row r="36" spans="18:18" x14ac:dyDescent="0.3">
      <c r="R36" s="44"/>
    </row>
    <row r="37" spans="18:18" x14ac:dyDescent="0.3">
      <c r="R37" s="44"/>
    </row>
    <row r="38" spans="18:18" x14ac:dyDescent="0.3">
      <c r="R38" s="44"/>
    </row>
    <row r="39" spans="18:18" x14ac:dyDescent="0.3">
      <c r="R39" s="44"/>
    </row>
    <row r="40" spans="18:18" x14ac:dyDescent="0.3">
      <c r="R40" s="44"/>
    </row>
    <row r="41" spans="18:18" x14ac:dyDescent="0.3">
      <c r="R41" s="44"/>
    </row>
    <row r="42" spans="18:18" x14ac:dyDescent="0.3">
      <c r="R42" s="44"/>
    </row>
    <row r="43" spans="18:18" x14ac:dyDescent="0.3">
      <c r="R43" s="44"/>
    </row>
    <row r="44" spans="18:18" x14ac:dyDescent="0.3">
      <c r="R44" s="44"/>
    </row>
    <row r="45" spans="18:18" x14ac:dyDescent="0.3">
      <c r="R45" s="44"/>
    </row>
    <row r="46" spans="18:18" x14ac:dyDescent="0.3">
      <c r="R46" s="44"/>
    </row>
    <row r="47" spans="18:18" x14ac:dyDescent="0.3">
      <c r="R47" s="44"/>
    </row>
    <row r="48" spans="18:18" x14ac:dyDescent="0.3">
      <c r="R48" s="44"/>
    </row>
    <row r="49" spans="18:18" x14ac:dyDescent="0.3">
      <c r="R49" s="44"/>
    </row>
    <row r="50" spans="18:18" x14ac:dyDescent="0.3">
      <c r="R50" s="44"/>
    </row>
    <row r="51" spans="18:18" x14ac:dyDescent="0.3">
      <c r="R51" s="44"/>
    </row>
    <row r="52" spans="18:18" x14ac:dyDescent="0.3">
      <c r="R52" s="44"/>
    </row>
    <row r="53" spans="18:18" x14ac:dyDescent="0.3">
      <c r="R53" s="44"/>
    </row>
    <row r="54" spans="18:18" x14ac:dyDescent="0.3">
      <c r="R54" s="44"/>
    </row>
    <row r="55" spans="18:18" x14ac:dyDescent="0.3">
      <c r="R55" s="44"/>
    </row>
    <row r="56" spans="18:18" x14ac:dyDescent="0.3">
      <c r="R56" s="44"/>
    </row>
    <row r="57" spans="18:18" x14ac:dyDescent="0.3">
      <c r="R57" s="44"/>
    </row>
    <row r="58" spans="18:18" x14ac:dyDescent="0.3">
      <c r="R58" s="44"/>
    </row>
    <row r="59" spans="18:18" x14ac:dyDescent="0.3">
      <c r="R59" s="44"/>
    </row>
    <row r="60" spans="18:18" x14ac:dyDescent="0.3">
      <c r="R60" s="44"/>
    </row>
    <row r="61" spans="18:18" x14ac:dyDescent="0.3">
      <c r="R61" s="44"/>
    </row>
    <row r="62" spans="18:18" x14ac:dyDescent="0.3">
      <c r="R62" s="44"/>
    </row>
    <row r="63" spans="18:18" x14ac:dyDescent="0.3">
      <c r="R63" s="44"/>
    </row>
    <row r="64" spans="18:18" x14ac:dyDescent="0.3">
      <c r="R64" s="44"/>
    </row>
    <row r="65" spans="2:24" x14ac:dyDescent="0.3">
      <c r="R65" s="44"/>
    </row>
    <row r="66" spans="2:24" x14ac:dyDescent="0.3">
      <c r="R66" s="44"/>
    </row>
    <row r="67" spans="2:24" x14ac:dyDescent="0.3">
      <c r="R67" s="44"/>
    </row>
    <row r="68" spans="2:24" x14ac:dyDescent="0.3">
      <c r="R68" s="44"/>
    </row>
    <row r="69" spans="2:24" x14ac:dyDescent="0.3">
      <c r="R69" s="44"/>
    </row>
    <row r="70" spans="2:24" x14ac:dyDescent="0.3">
      <c r="R70" s="44"/>
    </row>
    <row r="71" spans="2:24" x14ac:dyDescent="0.3">
      <c r="R71" s="44"/>
    </row>
    <row r="72" spans="2:24" x14ac:dyDescent="0.3">
      <c r="R72" s="44"/>
    </row>
    <row r="73" spans="2:24" x14ac:dyDescent="0.3">
      <c r="R73" s="44"/>
    </row>
    <row r="74" spans="2:24" x14ac:dyDescent="0.3">
      <c r="R74" s="44"/>
    </row>
    <row r="75" spans="2:24" x14ac:dyDescent="0.3">
      <c r="R75" s="44"/>
    </row>
    <row r="76" spans="2:24" x14ac:dyDescent="0.3">
      <c r="R76" s="44"/>
    </row>
    <row r="77" spans="2:24" ht="15" thickBot="1" x14ac:dyDescent="0.35">
      <c r="R77" s="44"/>
    </row>
    <row r="78" spans="2:24" ht="15" thickBot="1" x14ac:dyDescent="0.35">
      <c r="B78" s="279">
        <v>2026</v>
      </c>
      <c r="C78" s="280"/>
      <c r="D78" s="280"/>
      <c r="E78" s="280"/>
      <c r="F78" s="280"/>
      <c r="G78" s="280"/>
      <c r="H78" s="281"/>
      <c r="I78" s="5" t="s">
        <v>46</v>
      </c>
      <c r="J78" s="5" t="s">
        <v>168</v>
      </c>
      <c r="K78" s="5" t="s">
        <v>169</v>
      </c>
      <c r="L78" s="5" t="s">
        <v>51</v>
      </c>
      <c r="M78" s="5" t="s">
        <v>52</v>
      </c>
      <c r="N78" s="5" t="s">
        <v>53</v>
      </c>
      <c r="O78" s="5" t="s">
        <v>54</v>
      </c>
      <c r="P78" s="5" t="s">
        <v>55</v>
      </c>
      <c r="Q78" s="5" t="s">
        <v>56</v>
      </c>
      <c r="R78" s="5" t="s">
        <v>57</v>
      </c>
      <c r="S78" s="5" t="s">
        <v>58</v>
      </c>
      <c r="T78" s="5" t="s">
        <v>59</v>
      </c>
      <c r="U78" s="279" t="s">
        <v>60</v>
      </c>
      <c r="V78" s="281"/>
      <c r="W78" s="279" t="s">
        <v>61</v>
      </c>
      <c r="X78" s="281"/>
    </row>
    <row r="79" spans="2:24" ht="15" thickBot="1" x14ac:dyDescent="0.35">
      <c r="B79" s="421"/>
      <c r="C79" s="421"/>
      <c r="D79" s="421"/>
      <c r="E79" s="421"/>
      <c r="F79" s="421"/>
      <c r="G79" s="421"/>
      <c r="H79" s="421"/>
    </row>
    <row r="80" spans="2:24" x14ac:dyDescent="0.3">
      <c r="B80" s="282" t="s">
        <v>4</v>
      </c>
      <c r="C80" s="285" t="s">
        <v>12</v>
      </c>
      <c r="D80" s="286"/>
      <c r="E80" s="286"/>
      <c r="F80" s="286"/>
      <c r="G80" s="286"/>
      <c r="H80" s="287"/>
      <c r="I80" s="48"/>
      <c r="J80" s="48"/>
      <c r="K80" s="48"/>
      <c r="L80" s="48"/>
      <c r="M80" s="48"/>
      <c r="N80" s="48"/>
      <c r="O80" s="48"/>
      <c r="P80" s="48"/>
      <c r="Q80" s="48"/>
      <c r="R80" s="48"/>
      <c r="S80" s="48"/>
      <c r="T80" s="48"/>
      <c r="U80" s="422"/>
      <c r="V80" s="423"/>
      <c r="W80" s="424"/>
      <c r="X80" s="423"/>
    </row>
    <row r="81" spans="2:24" x14ac:dyDescent="0.3">
      <c r="B81" s="283"/>
      <c r="C81" s="270" t="s">
        <v>48</v>
      </c>
      <c r="D81" s="271"/>
      <c r="E81" s="271"/>
      <c r="F81" s="271"/>
      <c r="G81" s="271"/>
      <c r="H81" s="272"/>
      <c r="I81" s="52">
        <v>110</v>
      </c>
      <c r="J81" s="52">
        <v>93</v>
      </c>
      <c r="K81" s="52"/>
      <c r="L81" s="52"/>
      <c r="M81" s="52"/>
      <c r="N81" s="52"/>
      <c r="O81" s="52"/>
      <c r="P81" s="52"/>
      <c r="Q81" s="52"/>
      <c r="R81" s="52"/>
      <c r="S81" s="52"/>
      <c r="T81" s="52"/>
      <c r="U81" s="311">
        <f t="shared" ref="U81:U93" si="0">AVERAGE(I81:T81)</f>
        <v>101.5</v>
      </c>
      <c r="V81" s="312"/>
      <c r="W81" s="410">
        <f t="shared" ref="W81:W85" si="1">SUM(I81:T81)</f>
        <v>203</v>
      </c>
      <c r="X81" s="312"/>
    </row>
    <row r="82" spans="2:24" x14ac:dyDescent="0.3">
      <c r="B82" s="283"/>
      <c r="C82" s="270" t="s">
        <v>64</v>
      </c>
      <c r="D82" s="271"/>
      <c r="E82" s="271"/>
      <c r="F82" s="271"/>
      <c r="G82" s="271"/>
      <c r="H82" s="272"/>
      <c r="I82" s="52">
        <v>143</v>
      </c>
      <c r="J82" s="52">
        <v>110</v>
      </c>
      <c r="K82" s="52"/>
      <c r="L82" s="52"/>
      <c r="M82" s="52"/>
      <c r="N82" s="52"/>
      <c r="O82" s="52"/>
      <c r="P82" s="52"/>
      <c r="Q82" s="52"/>
      <c r="R82" s="52"/>
      <c r="S82" s="52"/>
      <c r="T82" s="52"/>
      <c r="U82" s="311">
        <f t="shared" si="0"/>
        <v>126.5</v>
      </c>
      <c r="V82" s="312"/>
      <c r="W82" s="410">
        <f t="shared" si="1"/>
        <v>253</v>
      </c>
      <c r="X82" s="312"/>
    </row>
    <row r="83" spans="2:24" x14ac:dyDescent="0.3">
      <c r="B83" s="283"/>
      <c r="C83" s="425" t="s">
        <v>0</v>
      </c>
      <c r="D83" s="426"/>
      <c r="E83" s="426"/>
      <c r="F83" s="426"/>
      <c r="G83" s="426"/>
      <c r="H83" s="427"/>
      <c r="I83" s="56"/>
      <c r="J83" s="60"/>
      <c r="K83" s="56"/>
      <c r="L83" s="56"/>
      <c r="M83" s="56"/>
      <c r="N83" s="56"/>
      <c r="O83" s="56"/>
      <c r="P83" s="56"/>
      <c r="Q83" s="56"/>
      <c r="R83" s="56"/>
      <c r="S83" s="56"/>
      <c r="T83" s="56"/>
      <c r="U83" s="428"/>
      <c r="V83" s="420"/>
      <c r="W83" s="419"/>
      <c r="X83" s="420"/>
    </row>
    <row r="84" spans="2:24" x14ac:dyDescent="0.3">
      <c r="B84" s="283"/>
      <c r="C84" s="318" t="s">
        <v>23</v>
      </c>
      <c r="D84" s="319"/>
      <c r="E84" s="319"/>
      <c r="F84" s="319"/>
      <c r="G84" s="319"/>
      <c r="H84" s="320"/>
      <c r="I84" s="219">
        <v>71</v>
      </c>
      <c r="J84" s="252">
        <v>56</v>
      </c>
      <c r="K84" s="219"/>
      <c r="L84" s="219"/>
      <c r="M84" s="219"/>
      <c r="N84" s="219"/>
      <c r="O84" s="219"/>
      <c r="P84" s="219"/>
      <c r="Q84" s="219"/>
      <c r="R84" s="219"/>
      <c r="S84" s="219"/>
      <c r="T84" s="219"/>
      <c r="U84" s="311">
        <f t="shared" si="0"/>
        <v>63.5</v>
      </c>
      <c r="V84" s="312"/>
      <c r="W84" s="313">
        <f t="shared" si="1"/>
        <v>127</v>
      </c>
      <c r="X84" s="310"/>
    </row>
    <row r="85" spans="2:24" ht="16.5" customHeight="1" x14ac:dyDescent="0.3">
      <c r="B85" s="283"/>
      <c r="C85" s="318" t="s">
        <v>166</v>
      </c>
      <c r="D85" s="319"/>
      <c r="E85" s="319"/>
      <c r="F85" s="319"/>
      <c r="G85" s="319"/>
      <c r="H85" s="320"/>
      <c r="I85" s="220">
        <v>107</v>
      </c>
      <c r="J85" s="220">
        <v>77</v>
      </c>
      <c r="K85" s="220"/>
      <c r="L85" s="220"/>
      <c r="M85" s="220"/>
      <c r="N85" s="220"/>
      <c r="O85" s="220"/>
      <c r="P85" s="220"/>
      <c r="Q85" s="220"/>
      <c r="R85" s="220"/>
      <c r="S85" s="220"/>
      <c r="T85" s="220"/>
      <c r="U85" s="434">
        <f t="shared" si="0"/>
        <v>92</v>
      </c>
      <c r="V85" s="435"/>
      <c r="W85" s="473">
        <f t="shared" si="1"/>
        <v>184</v>
      </c>
      <c r="X85" s="474"/>
    </row>
    <row r="86" spans="2:24" x14ac:dyDescent="0.3">
      <c r="B86" s="283"/>
      <c r="C86" s="270" t="s">
        <v>13</v>
      </c>
      <c r="D86" s="271"/>
      <c r="E86" s="271"/>
      <c r="F86" s="271"/>
      <c r="G86" s="271"/>
      <c r="H86" s="272"/>
      <c r="I86" s="221">
        <f>I85-I87</f>
        <v>51</v>
      </c>
      <c r="J86" s="221">
        <f>J85-J87</f>
        <v>36</v>
      </c>
      <c r="K86" s="221"/>
      <c r="L86" s="221"/>
      <c r="M86" s="221"/>
      <c r="N86" s="221"/>
      <c r="O86" s="221"/>
      <c r="P86" s="221"/>
      <c r="Q86" s="221"/>
      <c r="R86" s="221"/>
      <c r="S86" s="221"/>
      <c r="T86" s="221"/>
      <c r="U86" s="311">
        <f t="shared" si="0"/>
        <v>43.5</v>
      </c>
      <c r="V86" s="312"/>
      <c r="W86" s="410">
        <f>W85-W87</f>
        <v>87</v>
      </c>
      <c r="X86" s="312"/>
    </row>
    <row r="87" spans="2:24" x14ac:dyDescent="0.3">
      <c r="B87" s="283"/>
      <c r="C87" s="270" t="s">
        <v>14</v>
      </c>
      <c r="D87" s="271"/>
      <c r="E87" s="271"/>
      <c r="F87" s="271"/>
      <c r="G87" s="271"/>
      <c r="H87" s="272"/>
      <c r="I87" s="52">
        <v>56</v>
      </c>
      <c r="J87" s="52">
        <v>41</v>
      </c>
      <c r="K87" s="52"/>
      <c r="L87" s="52"/>
      <c r="M87" s="52"/>
      <c r="N87" s="52"/>
      <c r="O87" s="52"/>
      <c r="P87" s="52"/>
      <c r="Q87" s="52"/>
      <c r="R87" s="52"/>
      <c r="S87" s="52"/>
      <c r="T87" s="52"/>
      <c r="U87" s="311">
        <f t="shared" si="0"/>
        <v>48.5</v>
      </c>
      <c r="V87" s="312"/>
      <c r="W87" s="313">
        <f t="shared" ref="W87:W93" si="2">SUM(I87:T87)</f>
        <v>97</v>
      </c>
      <c r="X87" s="310"/>
    </row>
    <row r="88" spans="2:24" x14ac:dyDescent="0.3">
      <c r="B88" s="283"/>
      <c r="C88" s="300" t="s">
        <v>5</v>
      </c>
      <c r="D88" s="301"/>
      <c r="E88" s="301"/>
      <c r="F88" s="301"/>
      <c r="G88" s="301"/>
      <c r="H88" s="302"/>
      <c r="I88" s="136">
        <v>43</v>
      </c>
      <c r="J88" s="136">
        <v>36</v>
      </c>
      <c r="K88" s="136"/>
      <c r="L88" s="136"/>
      <c r="M88" s="136"/>
      <c r="N88" s="136"/>
      <c r="O88" s="136"/>
      <c r="P88" s="136"/>
      <c r="Q88" s="136"/>
      <c r="R88" s="136"/>
      <c r="S88" s="136"/>
      <c r="T88" s="136"/>
      <c r="U88" s="311">
        <f t="shared" si="0"/>
        <v>39.5</v>
      </c>
      <c r="V88" s="312"/>
      <c r="W88" s="313">
        <f t="shared" si="2"/>
        <v>79</v>
      </c>
      <c r="X88" s="310"/>
    </row>
    <row r="89" spans="2:24" x14ac:dyDescent="0.3">
      <c r="B89" s="283"/>
      <c r="C89" s="363" t="s">
        <v>49</v>
      </c>
      <c r="D89" s="364"/>
      <c r="E89" s="364"/>
      <c r="F89" s="364"/>
      <c r="G89" s="364"/>
      <c r="H89" s="365"/>
      <c r="I89" s="140">
        <f>I85-I86-I88</f>
        <v>13</v>
      </c>
      <c r="J89" s="140">
        <f>J85-J86-J88</f>
        <v>5</v>
      </c>
      <c r="K89" s="140"/>
      <c r="L89" s="140"/>
      <c r="M89" s="140"/>
      <c r="N89" s="140"/>
      <c r="O89" s="140"/>
      <c r="P89" s="140"/>
      <c r="Q89" s="140"/>
      <c r="R89" s="140"/>
      <c r="S89" s="140"/>
      <c r="T89" s="140"/>
      <c r="U89" s="390">
        <f t="shared" si="0"/>
        <v>9</v>
      </c>
      <c r="V89" s="391"/>
      <c r="W89" s="429">
        <f t="shared" si="2"/>
        <v>18</v>
      </c>
      <c r="X89" s="315"/>
    </row>
    <row r="90" spans="2:24" x14ac:dyDescent="0.3">
      <c r="B90" s="283"/>
      <c r="C90" s="411" t="s">
        <v>107</v>
      </c>
      <c r="D90" s="412"/>
      <c r="E90" s="412"/>
      <c r="F90" s="412"/>
      <c r="G90" s="412"/>
      <c r="H90" s="413"/>
      <c r="I90" s="82">
        <v>96</v>
      </c>
      <c r="J90" s="82">
        <v>73</v>
      </c>
      <c r="K90" s="82"/>
      <c r="L90" s="82"/>
      <c r="M90" s="82"/>
      <c r="N90" s="82"/>
      <c r="O90" s="82"/>
      <c r="P90" s="82"/>
      <c r="Q90" s="82"/>
      <c r="R90" s="82"/>
      <c r="S90" s="82"/>
      <c r="T90" s="82"/>
      <c r="U90" s="414">
        <f t="shared" si="0"/>
        <v>84.5</v>
      </c>
      <c r="V90" s="415"/>
      <c r="W90" s="416">
        <f t="shared" si="2"/>
        <v>169</v>
      </c>
      <c r="X90" s="415"/>
    </row>
    <row r="91" spans="2:24" x14ac:dyDescent="0.3">
      <c r="B91" s="283"/>
      <c r="C91" s="395" t="s">
        <v>1</v>
      </c>
      <c r="D91" s="396"/>
      <c r="E91" s="396"/>
      <c r="F91" s="396"/>
      <c r="G91" s="396"/>
      <c r="H91" s="397"/>
      <c r="I91" s="86"/>
      <c r="J91" s="86"/>
      <c r="K91" s="86"/>
      <c r="L91" s="86"/>
      <c r="M91" s="86"/>
      <c r="N91" s="86"/>
      <c r="O91" s="86"/>
      <c r="P91" s="86"/>
      <c r="Q91" s="86"/>
      <c r="R91" s="86"/>
      <c r="S91" s="86"/>
      <c r="T91" s="86"/>
      <c r="U91" s="417"/>
      <c r="V91" s="418"/>
      <c r="W91" s="419"/>
      <c r="X91" s="420"/>
    </row>
    <row r="92" spans="2:24" x14ac:dyDescent="0.3">
      <c r="B92" s="283"/>
      <c r="C92" s="347" t="s">
        <v>23</v>
      </c>
      <c r="D92" s="348"/>
      <c r="E92" s="348"/>
      <c r="F92" s="348"/>
      <c r="G92" s="348"/>
      <c r="H92" s="349"/>
      <c r="I92" s="90">
        <v>28</v>
      </c>
      <c r="J92" s="90">
        <v>18</v>
      </c>
      <c r="K92" s="90"/>
      <c r="L92" s="90"/>
      <c r="M92" s="90"/>
      <c r="N92" s="90"/>
      <c r="O92" s="90"/>
      <c r="P92" s="90"/>
      <c r="Q92" s="90"/>
      <c r="R92" s="90"/>
      <c r="S92" s="90"/>
      <c r="T92" s="90"/>
      <c r="U92" s="361">
        <f t="shared" si="0"/>
        <v>23</v>
      </c>
      <c r="V92" s="362"/>
      <c r="W92" s="409">
        <f t="shared" si="2"/>
        <v>46</v>
      </c>
      <c r="X92" s="362"/>
    </row>
    <row r="93" spans="2:24" x14ac:dyDescent="0.3">
      <c r="B93" s="283"/>
      <c r="C93" s="270" t="s">
        <v>65</v>
      </c>
      <c r="D93" s="271"/>
      <c r="E93" s="271"/>
      <c r="F93" s="271"/>
      <c r="G93" s="271"/>
      <c r="H93" s="272"/>
      <c r="I93" s="52">
        <v>41</v>
      </c>
      <c r="J93" s="52">
        <v>38</v>
      </c>
      <c r="K93" s="52"/>
      <c r="L93" s="52"/>
      <c r="M93" s="52"/>
      <c r="N93" s="52"/>
      <c r="O93" s="52"/>
      <c r="P93" s="52"/>
      <c r="Q93" s="52"/>
      <c r="R93" s="52"/>
      <c r="S93" s="52"/>
      <c r="T93" s="52"/>
      <c r="U93" s="311">
        <f t="shared" si="0"/>
        <v>39.5</v>
      </c>
      <c r="V93" s="312"/>
      <c r="W93" s="410">
        <f t="shared" si="2"/>
        <v>79</v>
      </c>
      <c r="X93" s="312"/>
    </row>
    <row r="94" spans="2:24" x14ac:dyDescent="0.3">
      <c r="B94" s="283"/>
      <c r="C94" s="306" t="s">
        <v>6</v>
      </c>
      <c r="D94" s="307"/>
      <c r="E94" s="307"/>
      <c r="F94" s="307"/>
      <c r="G94" s="307"/>
      <c r="H94" s="308"/>
      <c r="I94" s="94"/>
      <c r="J94" s="94"/>
      <c r="K94" s="94"/>
      <c r="L94" s="94"/>
      <c r="M94" s="94"/>
      <c r="N94" s="94"/>
      <c r="O94" s="94"/>
      <c r="P94" s="94"/>
      <c r="Q94" s="94"/>
      <c r="R94" s="94"/>
      <c r="S94" s="94"/>
      <c r="T94" s="94"/>
      <c r="U94" s="404"/>
      <c r="V94" s="405"/>
      <c r="W94" s="406"/>
      <c r="X94" s="407"/>
    </row>
    <row r="95" spans="2:24" x14ac:dyDescent="0.3">
      <c r="B95" s="283"/>
      <c r="C95" s="347" t="s">
        <v>23</v>
      </c>
      <c r="D95" s="348"/>
      <c r="E95" s="348"/>
      <c r="F95" s="348"/>
      <c r="G95" s="348"/>
      <c r="H95" s="349"/>
      <c r="I95" s="98">
        <f t="shared" ref="I95" si="3">I81/I84</f>
        <v>1.5492957746478873</v>
      </c>
      <c r="J95" s="98">
        <f>J81/J84</f>
        <v>1.6607142857142858</v>
      </c>
      <c r="K95" s="98"/>
      <c r="L95" s="98"/>
      <c r="M95" s="98"/>
      <c r="N95" s="98"/>
      <c r="O95" s="98"/>
      <c r="P95" s="98"/>
      <c r="Q95" s="98"/>
      <c r="R95" s="98"/>
      <c r="S95" s="98"/>
      <c r="T95" s="98"/>
      <c r="U95" s="361" t="s">
        <v>62</v>
      </c>
      <c r="V95" s="362"/>
      <c r="W95" s="408">
        <f>SUM(I95:T95)</f>
        <v>3.2100100603621731</v>
      </c>
      <c r="X95" s="351"/>
    </row>
    <row r="96" spans="2:24" x14ac:dyDescent="0.3">
      <c r="B96" s="283"/>
      <c r="C96" s="270" t="s">
        <v>167</v>
      </c>
      <c r="D96" s="271"/>
      <c r="E96" s="271"/>
      <c r="F96" s="271"/>
      <c r="G96" s="271"/>
      <c r="H96" s="272"/>
      <c r="I96" s="100">
        <f t="shared" ref="I96" si="4">I82/I85</f>
        <v>1.3364485981308412</v>
      </c>
      <c r="J96" s="100">
        <f>J82/J85</f>
        <v>1.4285714285714286</v>
      </c>
      <c r="K96" s="100"/>
      <c r="L96" s="100"/>
      <c r="M96" s="100"/>
      <c r="N96" s="100"/>
      <c r="O96" s="100"/>
      <c r="P96" s="100"/>
      <c r="Q96" s="100"/>
      <c r="R96" s="100"/>
      <c r="S96" s="100"/>
      <c r="T96" s="100"/>
      <c r="U96" s="311" t="s">
        <v>62</v>
      </c>
      <c r="V96" s="312"/>
      <c r="W96" s="408">
        <f>SUM(I96:T96)</f>
        <v>2.7650200267022695</v>
      </c>
      <c r="X96" s="351"/>
    </row>
    <row r="97" spans="2:24" s="231" customFormat="1" x14ac:dyDescent="0.3">
      <c r="B97" s="283"/>
      <c r="C97" s="430" t="s">
        <v>106</v>
      </c>
      <c r="D97" s="431"/>
      <c r="E97" s="431"/>
      <c r="F97" s="431"/>
      <c r="G97" s="431"/>
      <c r="H97" s="432"/>
      <c r="I97" s="230">
        <f>I90/I85</f>
        <v>0.89719626168224298</v>
      </c>
      <c r="J97" s="230">
        <f>J90/J85</f>
        <v>0.94805194805194803</v>
      </c>
      <c r="K97" s="230"/>
      <c r="L97" s="230"/>
      <c r="M97" s="230"/>
      <c r="N97" s="230"/>
      <c r="O97" s="230"/>
      <c r="P97" s="230"/>
      <c r="Q97" s="230"/>
      <c r="R97" s="230"/>
      <c r="S97" s="230"/>
      <c r="T97" s="230"/>
      <c r="U97" s="433" t="s">
        <v>62</v>
      </c>
      <c r="V97" s="403"/>
      <c r="W97" s="402">
        <f t="shared" ref="W97:X97" si="5">W90/W85</f>
        <v>0.91847826086956519</v>
      </c>
      <c r="X97" s="403" t="e">
        <f t="shared" si="5"/>
        <v>#DIV/0!</v>
      </c>
    </row>
    <row r="98" spans="2:24" x14ac:dyDescent="0.3">
      <c r="B98" s="283"/>
      <c r="C98" s="291" t="s">
        <v>3</v>
      </c>
      <c r="D98" s="292"/>
      <c r="E98" s="292"/>
      <c r="F98" s="292"/>
      <c r="G98" s="292"/>
      <c r="H98" s="293"/>
      <c r="I98" s="108"/>
      <c r="J98" s="108"/>
      <c r="K98" s="108"/>
      <c r="L98" s="108"/>
      <c r="M98" s="108"/>
      <c r="N98" s="108"/>
      <c r="O98" s="108"/>
      <c r="P98" s="108"/>
      <c r="Q98" s="108"/>
      <c r="R98" s="108"/>
      <c r="S98" s="108"/>
      <c r="T98" s="108"/>
      <c r="U98" s="380"/>
      <c r="V98" s="381"/>
      <c r="W98" s="394"/>
      <c r="X98" s="339"/>
    </row>
    <row r="99" spans="2:24" x14ac:dyDescent="0.3">
      <c r="B99" s="283"/>
      <c r="C99" s="347" t="s">
        <v>23</v>
      </c>
      <c r="D99" s="348"/>
      <c r="E99" s="348"/>
      <c r="F99" s="348"/>
      <c r="G99" s="348"/>
      <c r="H99" s="349"/>
      <c r="I99" s="112">
        <f t="shared" ref="I99" si="6">I92/I84</f>
        <v>0.39436619718309857</v>
      </c>
      <c r="J99" s="112">
        <f>J92/J84</f>
        <v>0.32142857142857145</v>
      </c>
      <c r="K99" s="112"/>
      <c r="L99" s="112"/>
      <c r="M99" s="112"/>
      <c r="N99" s="112"/>
      <c r="O99" s="112"/>
      <c r="P99" s="112"/>
      <c r="Q99" s="112"/>
      <c r="R99" s="112"/>
      <c r="S99" s="112"/>
      <c r="T99" s="112"/>
      <c r="U99" s="361" t="s">
        <v>62</v>
      </c>
      <c r="V99" s="362"/>
      <c r="W99" s="392">
        <f>W92/W84</f>
        <v>0.36220472440944884</v>
      </c>
      <c r="X99" s="393"/>
    </row>
    <row r="100" spans="2:24" ht="15" thickBot="1" x14ac:dyDescent="0.35">
      <c r="B100" s="284"/>
      <c r="C100" s="294" t="s">
        <v>65</v>
      </c>
      <c r="D100" s="295"/>
      <c r="E100" s="295"/>
      <c r="F100" s="295"/>
      <c r="G100" s="295"/>
      <c r="H100" s="296"/>
      <c r="I100" s="116">
        <f t="shared" ref="I100" si="7">I93/I85</f>
        <v>0.38317757009345793</v>
      </c>
      <c r="J100" s="116">
        <f>J93/J85</f>
        <v>0.4935064935064935</v>
      </c>
      <c r="K100" s="116"/>
      <c r="L100" s="116"/>
      <c r="M100" s="116"/>
      <c r="N100" s="116"/>
      <c r="O100" s="116"/>
      <c r="P100" s="116"/>
      <c r="Q100" s="116"/>
      <c r="R100" s="116"/>
      <c r="S100" s="116"/>
      <c r="T100" s="116"/>
      <c r="U100" s="366" t="s">
        <v>62</v>
      </c>
      <c r="V100" s="367"/>
      <c r="W100" s="392">
        <f>W93/W85</f>
        <v>0.42934782608695654</v>
      </c>
      <c r="X100" s="393"/>
    </row>
    <row r="101" spans="2:24" ht="17.25" customHeight="1" x14ac:dyDescent="0.3">
      <c r="B101" s="436" t="s">
        <v>7</v>
      </c>
      <c r="C101" s="303" t="s">
        <v>15</v>
      </c>
      <c r="D101" s="304"/>
      <c r="E101" s="304"/>
      <c r="F101" s="304"/>
      <c r="G101" s="304"/>
      <c r="H101" s="305"/>
      <c r="I101" s="120">
        <v>118</v>
      </c>
      <c r="J101" s="120">
        <v>115</v>
      </c>
      <c r="K101" s="120"/>
      <c r="L101" s="120"/>
      <c r="M101" s="120"/>
      <c r="N101" s="120"/>
      <c r="O101" s="120"/>
      <c r="P101" s="120"/>
      <c r="Q101" s="120"/>
      <c r="R101" s="120"/>
      <c r="S101" s="120"/>
      <c r="T101" s="120"/>
      <c r="U101" s="400">
        <f t="shared" ref="U101:U164" si="8">AVERAGE(I101:T101)</f>
        <v>116.5</v>
      </c>
      <c r="V101" s="401"/>
      <c r="W101" s="400" t="s">
        <v>62</v>
      </c>
      <c r="X101" s="401"/>
    </row>
    <row r="102" spans="2:24" x14ac:dyDescent="0.3">
      <c r="B102" s="437"/>
      <c r="C102" s="395" t="s">
        <v>66</v>
      </c>
      <c r="D102" s="396"/>
      <c r="E102" s="396"/>
      <c r="F102" s="396"/>
      <c r="G102" s="396"/>
      <c r="H102" s="397"/>
      <c r="I102" s="124">
        <v>336</v>
      </c>
      <c r="J102" s="124">
        <v>242</v>
      </c>
      <c r="K102" s="124"/>
      <c r="L102" s="124"/>
      <c r="M102" s="124"/>
      <c r="N102" s="124"/>
      <c r="O102" s="124"/>
      <c r="P102" s="124"/>
      <c r="Q102" s="124"/>
      <c r="R102" s="124"/>
      <c r="S102" s="124"/>
      <c r="T102" s="124"/>
      <c r="U102" s="398">
        <f t="shared" si="8"/>
        <v>289</v>
      </c>
      <c r="V102" s="399"/>
      <c r="W102" s="398">
        <f t="shared" ref="W102:W165" si="9">SUM(I102:T102)</f>
        <v>578</v>
      </c>
      <c r="X102" s="399"/>
    </row>
    <row r="103" spans="2:24" x14ac:dyDescent="0.3">
      <c r="B103" s="437"/>
      <c r="C103" s="387" t="s">
        <v>17</v>
      </c>
      <c r="D103" s="388"/>
      <c r="E103" s="388"/>
      <c r="F103" s="388"/>
      <c r="G103" s="388"/>
      <c r="H103" s="389"/>
      <c r="I103" s="128">
        <v>30</v>
      </c>
      <c r="J103" s="128">
        <v>19</v>
      </c>
      <c r="K103" s="128"/>
      <c r="L103" s="128"/>
      <c r="M103" s="128"/>
      <c r="N103" s="128"/>
      <c r="O103" s="128"/>
      <c r="P103" s="128"/>
      <c r="Q103" s="128"/>
      <c r="R103" s="128"/>
      <c r="S103" s="128"/>
      <c r="T103" s="128"/>
      <c r="U103" s="390">
        <f t="shared" si="8"/>
        <v>24.5</v>
      </c>
      <c r="V103" s="391"/>
      <c r="W103" s="382">
        <f t="shared" si="9"/>
        <v>49</v>
      </c>
      <c r="X103" s="383"/>
    </row>
    <row r="104" spans="2:24" x14ac:dyDescent="0.3">
      <c r="B104" s="437"/>
      <c r="C104" s="438" t="s">
        <v>18</v>
      </c>
      <c r="D104" s="439"/>
      <c r="E104" s="439"/>
      <c r="F104" s="439"/>
      <c r="G104" s="439"/>
      <c r="H104" s="440"/>
      <c r="I104" s="132">
        <f>SUM(I105:I106)</f>
        <v>47</v>
      </c>
      <c r="J104" s="132">
        <f>SUM(J105:J106)</f>
        <v>28</v>
      </c>
      <c r="K104" s="132"/>
      <c r="L104" s="132"/>
      <c r="M104" s="132"/>
      <c r="N104" s="132"/>
      <c r="O104" s="132"/>
      <c r="P104" s="132"/>
      <c r="Q104" s="132"/>
      <c r="R104" s="132"/>
      <c r="S104" s="132"/>
      <c r="T104" s="132"/>
      <c r="U104" s="434">
        <f t="shared" si="8"/>
        <v>37.5</v>
      </c>
      <c r="V104" s="435"/>
      <c r="W104" s="309">
        <f t="shared" si="9"/>
        <v>75</v>
      </c>
      <c r="X104" s="310"/>
    </row>
    <row r="105" spans="2:24" x14ac:dyDescent="0.3">
      <c r="B105" s="437"/>
      <c r="C105" s="300" t="s">
        <v>24</v>
      </c>
      <c r="D105" s="301"/>
      <c r="E105" s="301"/>
      <c r="F105" s="301"/>
      <c r="G105" s="301"/>
      <c r="H105" s="302"/>
      <c r="I105" s="136">
        <v>5</v>
      </c>
      <c r="J105" s="136">
        <v>2</v>
      </c>
      <c r="K105" s="136"/>
      <c r="L105" s="136"/>
      <c r="M105" s="136"/>
      <c r="N105" s="136"/>
      <c r="O105" s="136"/>
      <c r="P105" s="136"/>
      <c r="Q105" s="136"/>
      <c r="R105" s="136"/>
      <c r="S105" s="136"/>
      <c r="T105" s="136"/>
      <c r="U105" s="309">
        <f t="shared" si="8"/>
        <v>3.5</v>
      </c>
      <c r="V105" s="310"/>
      <c r="W105" s="309">
        <f t="shared" si="9"/>
        <v>7</v>
      </c>
      <c r="X105" s="310"/>
    </row>
    <row r="106" spans="2:24" x14ac:dyDescent="0.3">
      <c r="B106" s="437"/>
      <c r="C106" s="363" t="s">
        <v>25</v>
      </c>
      <c r="D106" s="364"/>
      <c r="E106" s="364"/>
      <c r="F106" s="364"/>
      <c r="G106" s="364"/>
      <c r="H106" s="365"/>
      <c r="I106" s="140">
        <v>42</v>
      </c>
      <c r="J106" s="140">
        <v>26</v>
      </c>
      <c r="K106" s="140"/>
      <c r="L106" s="140"/>
      <c r="M106" s="140"/>
      <c r="N106" s="140"/>
      <c r="O106" s="140"/>
      <c r="P106" s="140"/>
      <c r="Q106" s="140"/>
      <c r="R106" s="140"/>
      <c r="S106" s="140"/>
      <c r="T106" s="140"/>
      <c r="U106" s="314">
        <f t="shared" si="8"/>
        <v>34</v>
      </c>
      <c r="V106" s="315"/>
      <c r="W106" s="309">
        <f t="shared" si="9"/>
        <v>68</v>
      </c>
      <c r="X106" s="310"/>
    </row>
    <row r="107" spans="2:24" x14ac:dyDescent="0.3">
      <c r="B107" s="437"/>
      <c r="C107" s="384" t="s">
        <v>19</v>
      </c>
      <c r="D107" s="385"/>
      <c r="E107" s="385"/>
      <c r="F107" s="385"/>
      <c r="G107" s="385"/>
      <c r="H107" s="386"/>
      <c r="I107" s="52">
        <f t="shared" ref="I107:J107" si="10">SUM(I108+I142)</f>
        <v>38</v>
      </c>
      <c r="J107" s="52">
        <f t="shared" si="10"/>
        <v>39</v>
      </c>
      <c r="K107" s="52"/>
      <c r="L107" s="52"/>
      <c r="M107" s="52"/>
      <c r="N107" s="52"/>
      <c r="O107" s="52"/>
      <c r="P107" s="52"/>
      <c r="Q107" s="52"/>
      <c r="R107" s="52"/>
      <c r="S107" s="52"/>
      <c r="T107" s="52"/>
      <c r="U107" s="309">
        <f t="shared" si="8"/>
        <v>38.5</v>
      </c>
      <c r="V107" s="310"/>
      <c r="W107" s="473">
        <f t="shared" si="9"/>
        <v>77</v>
      </c>
      <c r="X107" s="474"/>
    </row>
    <row r="108" spans="2:24" x14ac:dyDescent="0.3">
      <c r="B108" s="437"/>
      <c r="C108" s="300" t="s">
        <v>24</v>
      </c>
      <c r="D108" s="301"/>
      <c r="E108" s="301"/>
      <c r="F108" s="301"/>
      <c r="G108" s="301"/>
      <c r="H108" s="302"/>
      <c r="I108" s="52">
        <f t="shared" ref="I108" si="11">I109+I130+I141</f>
        <v>30</v>
      </c>
      <c r="J108" s="52">
        <f>J109+J130+J141</f>
        <v>32</v>
      </c>
      <c r="K108" s="52"/>
      <c r="L108" s="52"/>
      <c r="M108" s="52"/>
      <c r="N108" s="52"/>
      <c r="O108" s="52"/>
      <c r="P108" s="52"/>
      <c r="Q108" s="52"/>
      <c r="R108" s="52"/>
      <c r="S108" s="52"/>
      <c r="T108" s="52"/>
      <c r="U108" s="309">
        <f t="shared" si="8"/>
        <v>31</v>
      </c>
      <c r="V108" s="310"/>
      <c r="W108" s="309">
        <f t="shared" si="9"/>
        <v>62</v>
      </c>
      <c r="X108" s="310"/>
    </row>
    <row r="109" spans="2:24" x14ac:dyDescent="0.3">
      <c r="B109" s="437"/>
      <c r="C109" s="300" t="s">
        <v>29</v>
      </c>
      <c r="D109" s="301"/>
      <c r="E109" s="301"/>
      <c r="F109" s="301"/>
      <c r="G109" s="301"/>
      <c r="H109" s="302"/>
      <c r="I109" s="52">
        <f>SUM(I110:I129)</f>
        <v>8</v>
      </c>
      <c r="J109" s="52">
        <f>SUM(J110:J129)</f>
        <v>11</v>
      </c>
      <c r="K109" s="52"/>
      <c r="L109" s="52"/>
      <c r="M109" s="52"/>
      <c r="N109" s="52"/>
      <c r="O109" s="52"/>
      <c r="P109" s="52"/>
      <c r="Q109" s="52"/>
      <c r="R109" s="52"/>
      <c r="S109" s="52"/>
      <c r="T109" s="52"/>
      <c r="U109" s="309">
        <f t="shared" si="8"/>
        <v>9.5</v>
      </c>
      <c r="V109" s="310"/>
      <c r="W109" s="309">
        <f t="shared" si="9"/>
        <v>19</v>
      </c>
      <c r="X109" s="310"/>
    </row>
    <row r="110" spans="2:24" x14ac:dyDescent="0.3">
      <c r="B110" s="437"/>
      <c r="C110" s="321" t="s">
        <v>67</v>
      </c>
      <c r="D110" s="322"/>
      <c r="E110" s="322"/>
      <c r="F110" s="322"/>
      <c r="G110" s="322"/>
      <c r="H110" s="323"/>
      <c r="I110" s="52">
        <v>0</v>
      </c>
      <c r="J110" s="52">
        <v>4</v>
      </c>
      <c r="K110" s="52"/>
      <c r="L110" s="52"/>
      <c r="M110" s="52"/>
      <c r="N110" s="52"/>
      <c r="O110" s="52"/>
      <c r="P110" s="52"/>
      <c r="Q110" s="52"/>
      <c r="R110" s="52"/>
      <c r="S110" s="52"/>
      <c r="T110" s="52"/>
      <c r="U110" s="309">
        <f t="shared" si="8"/>
        <v>2</v>
      </c>
      <c r="V110" s="310"/>
      <c r="W110" s="309">
        <f t="shared" si="9"/>
        <v>4</v>
      </c>
      <c r="X110" s="310"/>
    </row>
    <row r="111" spans="2:24" x14ac:dyDescent="0.3">
      <c r="B111" s="437"/>
      <c r="C111" s="321" t="s">
        <v>68</v>
      </c>
      <c r="D111" s="322"/>
      <c r="E111" s="322"/>
      <c r="F111" s="322"/>
      <c r="G111" s="322"/>
      <c r="H111" s="323"/>
      <c r="I111" s="52">
        <v>2</v>
      </c>
      <c r="J111" s="52">
        <v>1</v>
      </c>
      <c r="K111" s="52"/>
      <c r="L111" s="52"/>
      <c r="M111" s="52"/>
      <c r="N111" s="52"/>
      <c r="O111" s="52"/>
      <c r="P111" s="52"/>
      <c r="Q111" s="52"/>
      <c r="R111" s="52"/>
      <c r="S111" s="52"/>
      <c r="T111" s="52"/>
      <c r="U111" s="309">
        <f t="shared" si="8"/>
        <v>1.5</v>
      </c>
      <c r="V111" s="310"/>
      <c r="W111" s="309">
        <f t="shared" si="9"/>
        <v>3</v>
      </c>
      <c r="X111" s="310"/>
    </row>
    <row r="112" spans="2:24" x14ac:dyDescent="0.3">
      <c r="B112" s="437"/>
      <c r="C112" s="321" t="s">
        <v>69</v>
      </c>
      <c r="D112" s="322"/>
      <c r="E112" s="322"/>
      <c r="F112" s="322"/>
      <c r="G112" s="322"/>
      <c r="H112" s="323"/>
      <c r="I112" s="52">
        <v>0</v>
      </c>
      <c r="J112" s="52"/>
      <c r="K112" s="52"/>
      <c r="L112" s="52"/>
      <c r="M112" s="52"/>
      <c r="N112" s="52"/>
      <c r="O112" s="52"/>
      <c r="P112" s="52"/>
      <c r="Q112" s="52"/>
      <c r="R112" s="52"/>
      <c r="S112" s="52"/>
      <c r="T112" s="52"/>
      <c r="U112" s="309">
        <f t="shared" si="8"/>
        <v>0</v>
      </c>
      <c r="V112" s="310"/>
      <c r="W112" s="309">
        <f t="shared" si="9"/>
        <v>0</v>
      </c>
      <c r="X112" s="310"/>
    </row>
    <row r="113" spans="2:24" x14ac:dyDescent="0.3">
      <c r="B113" s="437"/>
      <c r="C113" s="321" t="s">
        <v>70</v>
      </c>
      <c r="D113" s="322"/>
      <c r="E113" s="322"/>
      <c r="F113" s="322"/>
      <c r="G113" s="322"/>
      <c r="H113" s="323"/>
      <c r="I113" s="52">
        <v>0</v>
      </c>
      <c r="J113" s="52"/>
      <c r="K113" s="52"/>
      <c r="L113" s="52"/>
      <c r="M113" s="52"/>
      <c r="N113" s="52"/>
      <c r="O113" s="52"/>
      <c r="P113" s="52"/>
      <c r="Q113" s="52"/>
      <c r="R113" s="52"/>
      <c r="S113" s="52"/>
      <c r="T113" s="52"/>
      <c r="U113" s="309">
        <f t="shared" si="8"/>
        <v>0</v>
      </c>
      <c r="V113" s="310"/>
      <c r="W113" s="309">
        <f t="shared" si="9"/>
        <v>0</v>
      </c>
      <c r="X113" s="310"/>
    </row>
    <row r="114" spans="2:24" x14ac:dyDescent="0.3">
      <c r="B114" s="437"/>
      <c r="C114" s="321" t="s">
        <v>71</v>
      </c>
      <c r="D114" s="322"/>
      <c r="E114" s="322"/>
      <c r="F114" s="322"/>
      <c r="G114" s="322"/>
      <c r="H114" s="323"/>
      <c r="I114" s="52">
        <v>1</v>
      </c>
      <c r="J114" s="52">
        <v>1</v>
      </c>
      <c r="K114" s="52"/>
      <c r="L114" s="52"/>
      <c r="M114" s="52"/>
      <c r="N114" s="52"/>
      <c r="O114" s="52"/>
      <c r="P114" s="52"/>
      <c r="Q114" s="52"/>
      <c r="R114" s="52"/>
      <c r="S114" s="52"/>
      <c r="T114" s="52"/>
      <c r="U114" s="309">
        <f t="shared" si="8"/>
        <v>1</v>
      </c>
      <c r="V114" s="310"/>
      <c r="W114" s="309">
        <f t="shared" si="9"/>
        <v>2</v>
      </c>
      <c r="X114" s="310"/>
    </row>
    <row r="115" spans="2:24" x14ac:dyDescent="0.3">
      <c r="B115" s="437"/>
      <c r="C115" s="321" t="s">
        <v>72</v>
      </c>
      <c r="D115" s="322"/>
      <c r="E115" s="322"/>
      <c r="F115" s="322"/>
      <c r="G115" s="322"/>
      <c r="H115" s="323"/>
      <c r="I115" s="52">
        <v>0</v>
      </c>
      <c r="J115" s="52">
        <v>1</v>
      </c>
      <c r="K115" s="52"/>
      <c r="L115" s="52"/>
      <c r="M115" s="52"/>
      <c r="N115" s="52"/>
      <c r="O115" s="52"/>
      <c r="P115" s="52"/>
      <c r="Q115" s="52"/>
      <c r="R115" s="52"/>
      <c r="S115" s="52"/>
      <c r="T115" s="52"/>
      <c r="U115" s="309">
        <f t="shared" si="8"/>
        <v>0.5</v>
      </c>
      <c r="V115" s="310"/>
      <c r="W115" s="309">
        <f t="shared" si="9"/>
        <v>1</v>
      </c>
      <c r="X115" s="310"/>
    </row>
    <row r="116" spans="2:24" x14ac:dyDescent="0.3">
      <c r="B116" s="437"/>
      <c r="C116" s="321" t="s">
        <v>73</v>
      </c>
      <c r="D116" s="322"/>
      <c r="E116" s="322"/>
      <c r="F116" s="322"/>
      <c r="G116" s="322"/>
      <c r="H116" s="323"/>
      <c r="I116" s="52">
        <v>0</v>
      </c>
      <c r="J116" s="52">
        <v>1</v>
      </c>
      <c r="K116" s="52"/>
      <c r="L116" s="52"/>
      <c r="M116" s="52"/>
      <c r="N116" s="52"/>
      <c r="O116" s="52"/>
      <c r="P116" s="52"/>
      <c r="Q116" s="52"/>
      <c r="R116" s="52"/>
      <c r="S116" s="52"/>
      <c r="T116" s="52"/>
      <c r="U116" s="309">
        <f t="shared" si="8"/>
        <v>0.5</v>
      </c>
      <c r="V116" s="310"/>
      <c r="W116" s="309">
        <f t="shared" si="9"/>
        <v>1</v>
      </c>
      <c r="X116" s="310"/>
    </row>
    <row r="117" spans="2:24" x14ac:dyDescent="0.3">
      <c r="B117" s="437"/>
      <c r="C117" s="321" t="s">
        <v>86</v>
      </c>
      <c r="D117" s="322"/>
      <c r="E117" s="322"/>
      <c r="F117" s="322"/>
      <c r="G117" s="322"/>
      <c r="H117" s="323"/>
      <c r="I117" s="52">
        <v>0</v>
      </c>
      <c r="J117" s="52">
        <v>1</v>
      </c>
      <c r="K117" s="52"/>
      <c r="L117" s="52"/>
      <c r="M117" s="52"/>
      <c r="N117" s="52"/>
      <c r="O117" s="52"/>
      <c r="P117" s="52"/>
      <c r="Q117" s="52"/>
      <c r="R117" s="52"/>
      <c r="S117" s="52"/>
      <c r="T117" s="52"/>
      <c r="U117" s="309">
        <f t="shared" si="8"/>
        <v>0.5</v>
      </c>
      <c r="V117" s="310"/>
      <c r="W117" s="309">
        <f t="shared" si="9"/>
        <v>1</v>
      </c>
      <c r="X117" s="310"/>
    </row>
    <row r="118" spans="2:24" x14ac:dyDescent="0.3">
      <c r="B118" s="437"/>
      <c r="C118" s="321" t="s">
        <v>74</v>
      </c>
      <c r="D118" s="322"/>
      <c r="E118" s="322"/>
      <c r="F118" s="322"/>
      <c r="G118" s="322"/>
      <c r="H118" s="323"/>
      <c r="I118" s="52">
        <v>1</v>
      </c>
      <c r="J118" s="52"/>
      <c r="K118" s="52"/>
      <c r="L118" s="52"/>
      <c r="M118" s="52"/>
      <c r="N118" s="52"/>
      <c r="O118" s="52"/>
      <c r="P118" s="52"/>
      <c r="Q118" s="52"/>
      <c r="R118" s="52"/>
      <c r="S118" s="52"/>
      <c r="T118" s="52"/>
      <c r="U118" s="309">
        <f t="shared" si="8"/>
        <v>1</v>
      </c>
      <c r="V118" s="310"/>
      <c r="W118" s="309">
        <f t="shared" si="9"/>
        <v>1</v>
      </c>
      <c r="X118" s="310"/>
    </row>
    <row r="119" spans="2:24" x14ac:dyDescent="0.3">
      <c r="B119" s="437"/>
      <c r="C119" s="321" t="s">
        <v>75</v>
      </c>
      <c r="D119" s="322"/>
      <c r="E119" s="322"/>
      <c r="F119" s="322"/>
      <c r="G119" s="322"/>
      <c r="H119" s="323"/>
      <c r="I119" s="52">
        <v>0</v>
      </c>
      <c r="J119" s="52"/>
      <c r="K119" s="52"/>
      <c r="L119" s="52"/>
      <c r="M119" s="52"/>
      <c r="N119" s="52"/>
      <c r="O119" s="52"/>
      <c r="P119" s="52"/>
      <c r="Q119" s="52"/>
      <c r="R119" s="52"/>
      <c r="S119" s="52"/>
      <c r="T119" s="52"/>
      <c r="U119" s="309">
        <f t="shared" si="8"/>
        <v>0</v>
      </c>
      <c r="V119" s="310"/>
      <c r="W119" s="309">
        <f t="shared" si="9"/>
        <v>0</v>
      </c>
      <c r="X119" s="310"/>
    </row>
    <row r="120" spans="2:24" x14ac:dyDescent="0.3">
      <c r="B120" s="437"/>
      <c r="C120" s="321" t="s">
        <v>76</v>
      </c>
      <c r="D120" s="322"/>
      <c r="E120" s="322"/>
      <c r="F120" s="322"/>
      <c r="G120" s="322"/>
      <c r="H120" s="323"/>
      <c r="I120" s="52">
        <v>0</v>
      </c>
      <c r="J120" s="52"/>
      <c r="K120" s="52"/>
      <c r="L120" s="52"/>
      <c r="M120" s="52"/>
      <c r="N120" s="52"/>
      <c r="O120" s="52"/>
      <c r="P120" s="52"/>
      <c r="Q120" s="52"/>
      <c r="R120" s="52"/>
      <c r="S120" s="52"/>
      <c r="T120" s="52"/>
      <c r="U120" s="309">
        <f t="shared" si="8"/>
        <v>0</v>
      </c>
      <c r="V120" s="310"/>
      <c r="W120" s="309">
        <f t="shared" si="9"/>
        <v>0</v>
      </c>
      <c r="X120" s="310"/>
    </row>
    <row r="121" spans="2:24" x14ac:dyDescent="0.3">
      <c r="B121" s="437"/>
      <c r="C121" s="321" t="s">
        <v>77</v>
      </c>
      <c r="D121" s="322"/>
      <c r="E121" s="322"/>
      <c r="F121" s="322"/>
      <c r="G121" s="322"/>
      <c r="H121" s="323"/>
      <c r="I121" s="52">
        <v>0</v>
      </c>
      <c r="J121" s="52"/>
      <c r="K121" s="52"/>
      <c r="L121" s="52"/>
      <c r="M121" s="52"/>
      <c r="N121" s="52"/>
      <c r="O121" s="52"/>
      <c r="P121" s="52"/>
      <c r="Q121" s="52"/>
      <c r="R121" s="52"/>
      <c r="S121" s="52"/>
      <c r="T121" s="52"/>
      <c r="U121" s="309">
        <f t="shared" si="8"/>
        <v>0</v>
      </c>
      <c r="V121" s="310"/>
      <c r="W121" s="309">
        <f t="shared" si="9"/>
        <v>0</v>
      </c>
      <c r="X121" s="310"/>
    </row>
    <row r="122" spans="2:24" x14ac:dyDescent="0.3">
      <c r="B122" s="437"/>
      <c r="C122" s="321" t="s">
        <v>78</v>
      </c>
      <c r="D122" s="322"/>
      <c r="E122" s="322"/>
      <c r="F122" s="322"/>
      <c r="G122" s="322"/>
      <c r="H122" s="323"/>
      <c r="I122" s="52">
        <v>1</v>
      </c>
      <c r="J122" s="52"/>
      <c r="K122" s="52"/>
      <c r="L122" s="52"/>
      <c r="M122" s="52"/>
      <c r="N122" s="52"/>
      <c r="O122" s="52"/>
      <c r="P122" s="52"/>
      <c r="Q122" s="52"/>
      <c r="R122" s="52"/>
      <c r="S122" s="52"/>
      <c r="T122" s="52"/>
      <c r="U122" s="309">
        <f t="shared" si="8"/>
        <v>1</v>
      </c>
      <c r="V122" s="310"/>
      <c r="W122" s="309">
        <f t="shared" si="9"/>
        <v>1</v>
      </c>
      <c r="X122" s="310"/>
    </row>
    <row r="123" spans="2:24" x14ac:dyDescent="0.3">
      <c r="B123" s="437"/>
      <c r="C123" s="321" t="s">
        <v>79</v>
      </c>
      <c r="D123" s="322"/>
      <c r="E123" s="322"/>
      <c r="F123" s="322"/>
      <c r="G123" s="322"/>
      <c r="H123" s="323"/>
      <c r="I123" s="52">
        <v>0</v>
      </c>
      <c r="J123" s="52"/>
      <c r="K123" s="52"/>
      <c r="L123" s="52"/>
      <c r="M123" s="52"/>
      <c r="N123" s="52"/>
      <c r="O123" s="52"/>
      <c r="P123" s="52"/>
      <c r="Q123" s="52"/>
      <c r="R123" s="52"/>
      <c r="S123" s="52"/>
      <c r="T123" s="52"/>
      <c r="U123" s="309">
        <f t="shared" si="8"/>
        <v>0</v>
      </c>
      <c r="V123" s="310"/>
      <c r="W123" s="309">
        <f t="shared" si="9"/>
        <v>0</v>
      </c>
      <c r="X123" s="310"/>
    </row>
    <row r="124" spans="2:24" x14ac:dyDescent="0.3">
      <c r="B124" s="437"/>
      <c r="C124" s="321" t="s">
        <v>80</v>
      </c>
      <c r="D124" s="322"/>
      <c r="E124" s="322"/>
      <c r="F124" s="322"/>
      <c r="G124" s="322"/>
      <c r="H124" s="323"/>
      <c r="I124" s="52">
        <v>1</v>
      </c>
      <c r="J124" s="52"/>
      <c r="K124" s="52"/>
      <c r="L124" s="52"/>
      <c r="M124" s="52"/>
      <c r="N124" s="52"/>
      <c r="O124" s="52"/>
      <c r="P124" s="52"/>
      <c r="Q124" s="52"/>
      <c r="R124" s="52"/>
      <c r="S124" s="52"/>
      <c r="T124" s="52"/>
      <c r="U124" s="309">
        <f t="shared" si="8"/>
        <v>1</v>
      </c>
      <c r="V124" s="310"/>
      <c r="W124" s="309">
        <f t="shared" si="9"/>
        <v>1</v>
      </c>
      <c r="X124" s="310"/>
    </row>
    <row r="125" spans="2:24" x14ac:dyDescent="0.3">
      <c r="B125" s="437"/>
      <c r="C125" s="321" t="s">
        <v>81</v>
      </c>
      <c r="D125" s="322"/>
      <c r="E125" s="322"/>
      <c r="F125" s="322"/>
      <c r="G125" s="322"/>
      <c r="H125" s="323"/>
      <c r="I125" s="52">
        <v>0</v>
      </c>
      <c r="J125" s="52"/>
      <c r="K125" s="52"/>
      <c r="L125" s="52"/>
      <c r="M125" s="52"/>
      <c r="N125" s="52"/>
      <c r="O125" s="52"/>
      <c r="P125" s="52"/>
      <c r="Q125" s="52"/>
      <c r="R125" s="52"/>
      <c r="S125" s="52"/>
      <c r="T125" s="52"/>
      <c r="U125" s="309">
        <f t="shared" si="8"/>
        <v>0</v>
      </c>
      <c r="V125" s="310"/>
      <c r="W125" s="309">
        <f t="shared" si="9"/>
        <v>0</v>
      </c>
      <c r="X125" s="310"/>
    </row>
    <row r="126" spans="2:24" x14ac:dyDescent="0.3">
      <c r="B126" s="437"/>
      <c r="C126" s="321" t="s">
        <v>82</v>
      </c>
      <c r="D126" s="322"/>
      <c r="E126" s="322"/>
      <c r="F126" s="322"/>
      <c r="G126" s="322"/>
      <c r="H126" s="323"/>
      <c r="I126" s="52">
        <v>0</v>
      </c>
      <c r="J126" s="52"/>
      <c r="K126" s="52"/>
      <c r="L126" s="52"/>
      <c r="M126" s="52"/>
      <c r="N126" s="52"/>
      <c r="O126" s="52"/>
      <c r="P126" s="52"/>
      <c r="Q126" s="52"/>
      <c r="R126" s="52"/>
      <c r="S126" s="52"/>
      <c r="T126" s="52"/>
      <c r="U126" s="309">
        <f t="shared" si="8"/>
        <v>0</v>
      </c>
      <c r="V126" s="310"/>
      <c r="W126" s="309">
        <f t="shared" si="9"/>
        <v>0</v>
      </c>
      <c r="X126" s="310"/>
    </row>
    <row r="127" spans="2:24" x14ac:dyDescent="0.3">
      <c r="B127" s="437"/>
      <c r="C127" s="321" t="s">
        <v>83</v>
      </c>
      <c r="D127" s="322"/>
      <c r="E127" s="322"/>
      <c r="F127" s="322"/>
      <c r="G127" s="322"/>
      <c r="H127" s="323"/>
      <c r="I127" s="52">
        <v>0</v>
      </c>
      <c r="J127" s="52"/>
      <c r="K127" s="52"/>
      <c r="L127" s="52"/>
      <c r="M127" s="52"/>
      <c r="N127" s="52"/>
      <c r="O127" s="52"/>
      <c r="P127" s="52"/>
      <c r="Q127" s="52"/>
      <c r="R127" s="52"/>
      <c r="S127" s="52"/>
      <c r="T127" s="52"/>
      <c r="U127" s="309">
        <f t="shared" si="8"/>
        <v>0</v>
      </c>
      <c r="V127" s="310"/>
      <c r="W127" s="309">
        <f t="shared" si="9"/>
        <v>0</v>
      </c>
      <c r="X127" s="310"/>
    </row>
    <row r="128" spans="2:24" x14ac:dyDescent="0.3">
      <c r="B128" s="437"/>
      <c r="C128" s="321" t="s">
        <v>84</v>
      </c>
      <c r="D128" s="322"/>
      <c r="E128" s="322"/>
      <c r="F128" s="322"/>
      <c r="G128" s="322"/>
      <c r="H128" s="323"/>
      <c r="I128" s="52">
        <v>0</v>
      </c>
      <c r="J128" s="52">
        <v>1</v>
      </c>
      <c r="K128" s="52"/>
      <c r="L128" s="52"/>
      <c r="M128" s="52"/>
      <c r="N128" s="52"/>
      <c r="O128" s="52"/>
      <c r="P128" s="52"/>
      <c r="Q128" s="52"/>
      <c r="R128" s="52"/>
      <c r="S128" s="52"/>
      <c r="T128" s="52"/>
      <c r="U128" s="309">
        <f t="shared" si="8"/>
        <v>0.5</v>
      </c>
      <c r="V128" s="310"/>
      <c r="W128" s="309">
        <f t="shared" si="9"/>
        <v>1</v>
      </c>
      <c r="X128" s="310"/>
    </row>
    <row r="129" spans="2:24" x14ac:dyDescent="0.3">
      <c r="B129" s="437"/>
      <c r="C129" s="324" t="s">
        <v>85</v>
      </c>
      <c r="D129" s="325"/>
      <c r="E129" s="325"/>
      <c r="F129" s="325"/>
      <c r="G129" s="325"/>
      <c r="H129" s="326"/>
      <c r="I129" s="128">
        <v>2</v>
      </c>
      <c r="J129" s="128">
        <v>1</v>
      </c>
      <c r="K129" s="128"/>
      <c r="L129" s="128"/>
      <c r="M129" s="128"/>
      <c r="N129" s="128"/>
      <c r="O129" s="128"/>
      <c r="P129" s="128"/>
      <c r="Q129" s="128"/>
      <c r="R129" s="128"/>
      <c r="S129" s="128"/>
      <c r="T129" s="208"/>
      <c r="U129" s="314">
        <f t="shared" si="8"/>
        <v>1.5</v>
      </c>
      <c r="V129" s="315"/>
      <c r="W129" s="314">
        <f t="shared" si="9"/>
        <v>3</v>
      </c>
      <c r="X129" s="315"/>
    </row>
    <row r="130" spans="2:24" x14ac:dyDescent="0.3">
      <c r="B130" s="437"/>
      <c r="C130" s="300" t="s">
        <v>30</v>
      </c>
      <c r="D130" s="301"/>
      <c r="E130" s="301"/>
      <c r="F130" s="301"/>
      <c r="G130" s="301"/>
      <c r="H130" s="302"/>
      <c r="I130" s="136">
        <f>SUM(I131:I140)</f>
        <v>0</v>
      </c>
      <c r="J130" s="136">
        <f>SUM(J131:J140)</f>
        <v>8</v>
      </c>
      <c r="K130" s="136"/>
      <c r="L130" s="136"/>
      <c r="M130" s="136"/>
      <c r="N130" s="136"/>
      <c r="O130" s="136"/>
      <c r="P130" s="136"/>
      <c r="Q130" s="136"/>
      <c r="R130" s="136"/>
      <c r="S130" s="136"/>
      <c r="T130" s="136"/>
      <c r="U130" s="309">
        <f t="shared" si="8"/>
        <v>4</v>
      </c>
      <c r="V130" s="310"/>
      <c r="W130" s="309">
        <f t="shared" si="9"/>
        <v>8</v>
      </c>
      <c r="X130" s="310"/>
    </row>
    <row r="131" spans="2:24" x14ac:dyDescent="0.3">
      <c r="B131" s="437"/>
      <c r="C131" s="321" t="s">
        <v>87</v>
      </c>
      <c r="D131" s="322"/>
      <c r="E131" s="322"/>
      <c r="F131" s="322"/>
      <c r="G131" s="322"/>
      <c r="H131" s="323"/>
      <c r="I131" s="52">
        <v>0</v>
      </c>
      <c r="J131" s="136"/>
      <c r="K131" s="136"/>
      <c r="L131" s="136"/>
      <c r="M131" s="136"/>
      <c r="N131" s="136"/>
      <c r="O131" s="136"/>
      <c r="P131" s="136"/>
      <c r="Q131" s="136"/>
      <c r="R131" s="136"/>
      <c r="S131" s="136"/>
      <c r="T131" s="136"/>
      <c r="U131" s="309">
        <f t="shared" si="8"/>
        <v>0</v>
      </c>
      <c r="V131" s="310"/>
      <c r="W131" s="309">
        <f t="shared" si="9"/>
        <v>0</v>
      </c>
      <c r="X131" s="310"/>
    </row>
    <row r="132" spans="2:24" x14ac:dyDescent="0.3">
      <c r="B132" s="437"/>
      <c r="C132" s="333" t="s">
        <v>31</v>
      </c>
      <c r="D132" s="334"/>
      <c r="E132" s="334"/>
      <c r="F132" s="334"/>
      <c r="G132" s="334"/>
      <c r="H132" s="335"/>
      <c r="I132" s="52">
        <v>0</v>
      </c>
      <c r="J132" s="136"/>
      <c r="K132" s="136"/>
      <c r="L132" s="136"/>
      <c r="M132" s="136"/>
      <c r="N132" s="136"/>
      <c r="O132" s="136"/>
      <c r="P132" s="136"/>
      <c r="Q132" s="136"/>
      <c r="R132" s="136"/>
      <c r="S132" s="136"/>
      <c r="T132" s="136"/>
      <c r="U132" s="309">
        <f t="shared" si="8"/>
        <v>0</v>
      </c>
      <c r="V132" s="310"/>
      <c r="W132" s="309">
        <f t="shared" si="9"/>
        <v>0</v>
      </c>
      <c r="X132" s="310"/>
    </row>
    <row r="133" spans="2:24" x14ac:dyDescent="0.3">
      <c r="B133" s="437"/>
      <c r="C133" s="333" t="s">
        <v>32</v>
      </c>
      <c r="D133" s="334"/>
      <c r="E133" s="334"/>
      <c r="F133" s="334"/>
      <c r="G133" s="334"/>
      <c r="H133" s="335"/>
      <c r="I133" s="52">
        <v>0</v>
      </c>
      <c r="J133" s="136"/>
      <c r="K133" s="136"/>
      <c r="L133" s="136"/>
      <c r="M133" s="136"/>
      <c r="N133" s="136"/>
      <c r="O133" s="136"/>
      <c r="P133" s="136"/>
      <c r="Q133" s="136"/>
      <c r="R133" s="136"/>
      <c r="S133" s="136"/>
      <c r="T133" s="136"/>
      <c r="U133" s="309">
        <f t="shared" si="8"/>
        <v>0</v>
      </c>
      <c r="V133" s="310"/>
      <c r="W133" s="309">
        <f t="shared" si="9"/>
        <v>0</v>
      </c>
      <c r="X133" s="310"/>
    </row>
    <row r="134" spans="2:24" x14ac:dyDescent="0.3">
      <c r="B134" s="437"/>
      <c r="C134" s="321" t="s">
        <v>110</v>
      </c>
      <c r="D134" s="322"/>
      <c r="E134" s="322"/>
      <c r="F134" s="322"/>
      <c r="G134" s="322"/>
      <c r="H134" s="323"/>
      <c r="I134" s="52">
        <v>0</v>
      </c>
      <c r="J134" s="136"/>
      <c r="K134" s="136"/>
      <c r="L134" s="136"/>
      <c r="M134" s="136"/>
      <c r="N134" s="136"/>
      <c r="O134" s="136"/>
      <c r="P134" s="136"/>
      <c r="Q134" s="136"/>
      <c r="R134" s="136"/>
      <c r="S134" s="136"/>
      <c r="T134" s="136"/>
      <c r="U134" s="309">
        <f t="shared" si="8"/>
        <v>0</v>
      </c>
      <c r="V134" s="310"/>
      <c r="W134" s="309">
        <f t="shared" si="9"/>
        <v>0</v>
      </c>
      <c r="X134" s="310"/>
    </row>
    <row r="135" spans="2:24" x14ac:dyDescent="0.3">
      <c r="B135" s="437"/>
      <c r="C135" s="321" t="s">
        <v>111</v>
      </c>
      <c r="D135" s="322"/>
      <c r="E135" s="322"/>
      <c r="F135" s="322"/>
      <c r="G135" s="322"/>
      <c r="H135" s="323"/>
      <c r="I135" s="52">
        <v>0</v>
      </c>
      <c r="J135" s="136">
        <v>3</v>
      </c>
      <c r="K135" s="136"/>
      <c r="L135" s="136"/>
      <c r="M135" s="136"/>
      <c r="N135" s="136"/>
      <c r="O135" s="136"/>
      <c r="P135" s="136"/>
      <c r="Q135" s="136"/>
      <c r="R135" s="136"/>
      <c r="S135" s="136"/>
      <c r="T135" s="136"/>
      <c r="U135" s="309">
        <f t="shared" si="8"/>
        <v>1.5</v>
      </c>
      <c r="V135" s="310"/>
      <c r="W135" s="309">
        <f t="shared" si="9"/>
        <v>3</v>
      </c>
      <c r="X135" s="310"/>
    </row>
    <row r="136" spans="2:24" x14ac:dyDescent="0.3">
      <c r="B136" s="437"/>
      <c r="C136" s="321" t="s">
        <v>112</v>
      </c>
      <c r="D136" s="322"/>
      <c r="E136" s="322"/>
      <c r="F136" s="322"/>
      <c r="G136" s="322"/>
      <c r="H136" s="323"/>
      <c r="I136" s="52">
        <v>0</v>
      </c>
      <c r="J136" s="136">
        <v>1</v>
      </c>
      <c r="K136" s="136"/>
      <c r="L136" s="136"/>
      <c r="M136" s="136"/>
      <c r="N136" s="136"/>
      <c r="O136" s="136"/>
      <c r="P136" s="136"/>
      <c r="Q136" s="136"/>
      <c r="R136" s="136"/>
      <c r="S136" s="136"/>
      <c r="T136" s="136"/>
      <c r="U136" s="309">
        <f t="shared" si="8"/>
        <v>0.5</v>
      </c>
      <c r="V136" s="310"/>
      <c r="W136" s="309">
        <f t="shared" si="9"/>
        <v>1</v>
      </c>
      <c r="X136" s="310"/>
    </row>
    <row r="137" spans="2:24" x14ac:dyDescent="0.3">
      <c r="B137" s="437"/>
      <c r="C137" s="321" t="s">
        <v>113</v>
      </c>
      <c r="D137" s="322"/>
      <c r="E137" s="322"/>
      <c r="F137" s="322"/>
      <c r="G137" s="322"/>
      <c r="H137" s="323"/>
      <c r="I137" s="52">
        <v>0</v>
      </c>
      <c r="J137" s="136">
        <v>1</v>
      </c>
      <c r="K137" s="136"/>
      <c r="L137" s="136"/>
      <c r="M137" s="136"/>
      <c r="N137" s="136"/>
      <c r="O137" s="136"/>
      <c r="P137" s="136"/>
      <c r="Q137" s="136"/>
      <c r="R137" s="136"/>
      <c r="S137" s="136"/>
      <c r="T137" s="136"/>
      <c r="U137" s="309">
        <f t="shared" si="8"/>
        <v>0.5</v>
      </c>
      <c r="V137" s="310"/>
      <c r="W137" s="309">
        <f t="shared" si="9"/>
        <v>1</v>
      </c>
      <c r="X137" s="310"/>
    </row>
    <row r="138" spans="2:24" x14ac:dyDescent="0.3">
      <c r="B138" s="437"/>
      <c r="C138" s="321" t="s">
        <v>114</v>
      </c>
      <c r="D138" s="322"/>
      <c r="E138" s="322"/>
      <c r="F138" s="322"/>
      <c r="G138" s="322"/>
      <c r="H138" s="323"/>
      <c r="I138" s="52">
        <v>0</v>
      </c>
      <c r="J138" s="136"/>
      <c r="K138" s="136"/>
      <c r="L138" s="136"/>
      <c r="M138" s="136"/>
      <c r="N138" s="136"/>
      <c r="O138" s="136"/>
      <c r="P138" s="136"/>
      <c r="Q138" s="136"/>
      <c r="R138" s="136"/>
      <c r="S138" s="136"/>
      <c r="T138" s="136"/>
      <c r="U138" s="309">
        <f t="shared" si="8"/>
        <v>0</v>
      </c>
      <c r="V138" s="310"/>
      <c r="W138" s="309">
        <f t="shared" si="9"/>
        <v>0</v>
      </c>
      <c r="X138" s="310"/>
    </row>
    <row r="139" spans="2:24" x14ac:dyDescent="0.3">
      <c r="B139" s="437"/>
      <c r="C139" s="321" t="s">
        <v>115</v>
      </c>
      <c r="D139" s="322"/>
      <c r="E139" s="322"/>
      <c r="F139" s="322"/>
      <c r="G139" s="322"/>
      <c r="H139" s="323"/>
      <c r="I139" s="52">
        <v>0</v>
      </c>
      <c r="J139" s="136">
        <v>2</v>
      </c>
      <c r="K139" s="136"/>
      <c r="L139" s="136"/>
      <c r="M139" s="136"/>
      <c r="N139" s="136"/>
      <c r="O139" s="136"/>
      <c r="P139" s="136"/>
      <c r="Q139" s="136"/>
      <c r="R139" s="136"/>
      <c r="S139" s="136"/>
      <c r="T139" s="136"/>
      <c r="U139" s="309">
        <f t="shared" si="8"/>
        <v>1</v>
      </c>
      <c r="V139" s="310"/>
      <c r="W139" s="309">
        <f t="shared" si="9"/>
        <v>2</v>
      </c>
      <c r="X139" s="310"/>
    </row>
    <row r="140" spans="2:24" x14ac:dyDescent="0.3">
      <c r="B140" s="437"/>
      <c r="C140" s="324" t="s">
        <v>88</v>
      </c>
      <c r="D140" s="325"/>
      <c r="E140" s="325"/>
      <c r="F140" s="325"/>
      <c r="G140" s="325"/>
      <c r="H140" s="326"/>
      <c r="I140" s="52">
        <v>0</v>
      </c>
      <c r="J140" s="136">
        <v>1</v>
      </c>
      <c r="K140" s="140"/>
      <c r="L140" s="140"/>
      <c r="M140" s="140"/>
      <c r="N140" s="140"/>
      <c r="O140" s="140"/>
      <c r="P140" s="140"/>
      <c r="Q140" s="140"/>
      <c r="R140" s="140"/>
      <c r="S140" s="140"/>
      <c r="T140" s="141"/>
      <c r="U140" s="314">
        <f t="shared" si="8"/>
        <v>0.5</v>
      </c>
      <c r="V140" s="315"/>
      <c r="W140" s="314">
        <f t="shared" si="9"/>
        <v>1</v>
      </c>
      <c r="X140" s="315"/>
    </row>
    <row r="141" spans="2:24" x14ac:dyDescent="0.3">
      <c r="B141" s="437"/>
      <c r="C141" s="300" t="s">
        <v>34</v>
      </c>
      <c r="D141" s="301"/>
      <c r="E141" s="301"/>
      <c r="F141" s="301"/>
      <c r="G141" s="301"/>
      <c r="H141" s="302"/>
      <c r="I141" s="136">
        <v>22</v>
      </c>
      <c r="J141" s="251">
        <v>13</v>
      </c>
      <c r="K141" s="136"/>
      <c r="L141" s="136"/>
      <c r="M141" s="136"/>
      <c r="N141" s="136"/>
      <c r="O141" s="136"/>
      <c r="P141" s="136"/>
      <c r="Q141" s="136"/>
      <c r="R141" s="136"/>
      <c r="S141" s="136"/>
      <c r="T141" s="136"/>
      <c r="U141" s="309">
        <f t="shared" si="8"/>
        <v>17.5</v>
      </c>
      <c r="V141" s="310"/>
      <c r="W141" s="309">
        <f t="shared" si="9"/>
        <v>35</v>
      </c>
      <c r="X141" s="310"/>
    </row>
    <row r="142" spans="2:24" x14ac:dyDescent="0.3">
      <c r="B142" s="437"/>
      <c r="C142" s="300" t="s">
        <v>25</v>
      </c>
      <c r="D142" s="301"/>
      <c r="E142" s="301"/>
      <c r="F142" s="301"/>
      <c r="G142" s="301"/>
      <c r="H142" s="302"/>
      <c r="I142" s="52">
        <f t="shared" ref="I142" si="12">I143+I164+I172</f>
        <v>8</v>
      </c>
      <c r="J142" s="52">
        <f>J143+J164+J172</f>
        <v>7</v>
      </c>
      <c r="K142" s="52"/>
      <c r="L142" s="52"/>
      <c r="M142" s="52"/>
      <c r="N142" s="52"/>
      <c r="O142" s="52"/>
      <c r="P142" s="52"/>
      <c r="Q142" s="52"/>
      <c r="R142" s="52"/>
      <c r="S142" s="52"/>
      <c r="T142" s="52"/>
      <c r="U142" s="309">
        <f t="shared" si="8"/>
        <v>7.5</v>
      </c>
      <c r="V142" s="310"/>
      <c r="W142" s="309">
        <f t="shared" si="9"/>
        <v>15</v>
      </c>
      <c r="X142" s="310"/>
    </row>
    <row r="143" spans="2:24" x14ac:dyDescent="0.3">
      <c r="B143" s="437"/>
      <c r="C143" s="300" t="s">
        <v>29</v>
      </c>
      <c r="D143" s="301"/>
      <c r="E143" s="301"/>
      <c r="F143" s="301"/>
      <c r="G143" s="301"/>
      <c r="H143" s="302"/>
      <c r="I143" s="52">
        <f>SUM(I144:I163)</f>
        <v>0</v>
      </c>
      <c r="J143" s="52">
        <f>SUM(J144:J163)</f>
        <v>0</v>
      </c>
      <c r="K143" s="52"/>
      <c r="L143" s="52"/>
      <c r="M143" s="52"/>
      <c r="N143" s="52"/>
      <c r="O143" s="52"/>
      <c r="P143" s="52"/>
      <c r="Q143" s="52"/>
      <c r="R143" s="52"/>
      <c r="S143" s="52"/>
      <c r="T143" s="52"/>
      <c r="U143" s="309">
        <f t="shared" si="8"/>
        <v>0</v>
      </c>
      <c r="V143" s="310"/>
      <c r="W143" s="309">
        <f t="shared" si="9"/>
        <v>0</v>
      </c>
      <c r="X143" s="310"/>
    </row>
    <row r="144" spans="2:24" x14ac:dyDescent="0.3">
      <c r="B144" s="437"/>
      <c r="C144" s="321" t="s">
        <v>67</v>
      </c>
      <c r="D144" s="322"/>
      <c r="E144" s="322"/>
      <c r="F144" s="322"/>
      <c r="G144" s="322"/>
      <c r="H144" s="323"/>
      <c r="I144" s="52">
        <v>0</v>
      </c>
      <c r="J144" s="52"/>
      <c r="K144" s="52"/>
      <c r="L144" s="52"/>
      <c r="M144" s="52"/>
      <c r="N144" s="52"/>
      <c r="O144" s="52"/>
      <c r="P144" s="52"/>
      <c r="Q144" s="52"/>
      <c r="R144" s="52"/>
      <c r="S144" s="52"/>
      <c r="T144" s="52"/>
      <c r="U144" s="309">
        <f t="shared" si="8"/>
        <v>0</v>
      </c>
      <c r="V144" s="310"/>
      <c r="W144" s="309">
        <f t="shared" si="9"/>
        <v>0</v>
      </c>
      <c r="X144" s="310"/>
    </row>
    <row r="145" spans="2:24" x14ac:dyDescent="0.3">
      <c r="B145" s="437"/>
      <c r="C145" s="321" t="s">
        <v>68</v>
      </c>
      <c r="D145" s="322"/>
      <c r="E145" s="322"/>
      <c r="F145" s="322"/>
      <c r="G145" s="322"/>
      <c r="H145" s="323"/>
      <c r="I145" s="52">
        <v>0</v>
      </c>
      <c r="J145" s="52"/>
      <c r="K145" s="52"/>
      <c r="L145" s="52"/>
      <c r="M145" s="52"/>
      <c r="N145" s="52"/>
      <c r="O145" s="52"/>
      <c r="P145" s="52"/>
      <c r="Q145" s="52"/>
      <c r="R145" s="52"/>
      <c r="S145" s="52"/>
      <c r="T145" s="52"/>
      <c r="U145" s="309">
        <f t="shared" si="8"/>
        <v>0</v>
      </c>
      <c r="V145" s="310"/>
      <c r="W145" s="309">
        <f t="shared" si="9"/>
        <v>0</v>
      </c>
      <c r="X145" s="310"/>
    </row>
    <row r="146" spans="2:24" x14ac:dyDescent="0.3">
      <c r="B146" s="437"/>
      <c r="C146" s="321" t="s">
        <v>89</v>
      </c>
      <c r="D146" s="322"/>
      <c r="E146" s="322"/>
      <c r="F146" s="322"/>
      <c r="G146" s="322"/>
      <c r="H146" s="323"/>
      <c r="I146" s="52">
        <v>0</v>
      </c>
      <c r="J146" s="136"/>
      <c r="K146" s="52"/>
      <c r="L146" s="52"/>
      <c r="M146" s="52"/>
      <c r="N146" s="52"/>
      <c r="O146" s="52"/>
      <c r="P146" s="52"/>
      <c r="Q146" s="52"/>
      <c r="R146" s="52"/>
      <c r="S146" s="52"/>
      <c r="T146" s="52"/>
      <c r="U146" s="309">
        <f t="shared" si="8"/>
        <v>0</v>
      </c>
      <c r="V146" s="310"/>
      <c r="W146" s="309">
        <f t="shared" si="9"/>
        <v>0</v>
      </c>
      <c r="X146" s="310"/>
    </row>
    <row r="147" spans="2:24" x14ac:dyDescent="0.3">
      <c r="B147" s="437"/>
      <c r="C147" s="321" t="s">
        <v>85</v>
      </c>
      <c r="D147" s="322"/>
      <c r="E147" s="322"/>
      <c r="F147" s="322"/>
      <c r="G147" s="322"/>
      <c r="H147" s="323"/>
      <c r="I147" s="52">
        <v>0</v>
      </c>
      <c r="J147" s="52"/>
      <c r="K147" s="52"/>
      <c r="L147" s="52"/>
      <c r="M147" s="52"/>
      <c r="N147" s="52"/>
      <c r="O147" s="52"/>
      <c r="P147" s="52"/>
      <c r="Q147" s="52"/>
      <c r="R147" s="52"/>
      <c r="S147" s="52"/>
      <c r="T147" s="52"/>
      <c r="U147" s="309">
        <f t="shared" si="8"/>
        <v>0</v>
      </c>
      <c r="V147" s="310"/>
      <c r="W147" s="309">
        <f t="shared" si="9"/>
        <v>0</v>
      </c>
      <c r="X147" s="310"/>
    </row>
    <row r="148" spans="2:24" x14ac:dyDescent="0.3">
      <c r="B148" s="437"/>
      <c r="C148" s="321" t="s">
        <v>90</v>
      </c>
      <c r="D148" s="322"/>
      <c r="E148" s="322"/>
      <c r="F148" s="322"/>
      <c r="G148" s="322"/>
      <c r="H148" s="323"/>
      <c r="I148" s="52">
        <v>0</v>
      </c>
      <c r="J148" s="52"/>
      <c r="K148" s="52"/>
      <c r="L148" s="52"/>
      <c r="M148" s="52"/>
      <c r="N148" s="52"/>
      <c r="O148" s="52"/>
      <c r="P148" s="52"/>
      <c r="Q148" s="52"/>
      <c r="R148" s="52"/>
      <c r="S148" s="52"/>
      <c r="T148" s="52"/>
      <c r="U148" s="309">
        <f t="shared" si="8"/>
        <v>0</v>
      </c>
      <c r="V148" s="310"/>
      <c r="W148" s="309">
        <f t="shared" si="9"/>
        <v>0</v>
      </c>
      <c r="X148" s="310"/>
    </row>
    <row r="149" spans="2:24" x14ac:dyDescent="0.3">
      <c r="B149" s="437"/>
      <c r="C149" s="321" t="s">
        <v>91</v>
      </c>
      <c r="D149" s="322"/>
      <c r="E149" s="322"/>
      <c r="F149" s="322"/>
      <c r="G149" s="322"/>
      <c r="H149" s="323"/>
      <c r="I149" s="52">
        <v>0</v>
      </c>
      <c r="J149" s="52"/>
      <c r="K149" s="52"/>
      <c r="L149" s="52"/>
      <c r="M149" s="52"/>
      <c r="N149" s="52"/>
      <c r="O149" s="52"/>
      <c r="P149" s="52"/>
      <c r="Q149" s="52"/>
      <c r="R149" s="52"/>
      <c r="S149" s="52"/>
      <c r="T149" s="52"/>
      <c r="U149" s="309">
        <f t="shared" si="8"/>
        <v>0</v>
      </c>
      <c r="V149" s="310"/>
      <c r="W149" s="309">
        <f t="shared" si="9"/>
        <v>0</v>
      </c>
      <c r="X149" s="310"/>
    </row>
    <row r="150" spans="2:24" x14ac:dyDescent="0.3">
      <c r="B150" s="437"/>
      <c r="C150" s="321" t="s">
        <v>92</v>
      </c>
      <c r="D150" s="322"/>
      <c r="E150" s="322"/>
      <c r="F150" s="322"/>
      <c r="G150" s="322"/>
      <c r="H150" s="323"/>
      <c r="I150" s="52">
        <v>0</v>
      </c>
      <c r="J150" s="136"/>
      <c r="K150" s="52"/>
      <c r="L150" s="52"/>
      <c r="M150" s="52"/>
      <c r="N150" s="52"/>
      <c r="O150" s="52"/>
      <c r="P150" s="52"/>
      <c r="Q150" s="52"/>
      <c r="R150" s="52"/>
      <c r="S150" s="52"/>
      <c r="T150" s="52"/>
      <c r="U150" s="309">
        <f t="shared" si="8"/>
        <v>0</v>
      </c>
      <c r="V150" s="310"/>
      <c r="W150" s="309">
        <f t="shared" si="9"/>
        <v>0</v>
      </c>
      <c r="X150" s="310"/>
    </row>
    <row r="151" spans="2:24" x14ac:dyDescent="0.3">
      <c r="B151" s="437"/>
      <c r="C151" s="321" t="s">
        <v>93</v>
      </c>
      <c r="D151" s="322"/>
      <c r="E151" s="322"/>
      <c r="F151" s="322"/>
      <c r="G151" s="322"/>
      <c r="H151" s="323"/>
      <c r="I151" s="52">
        <v>0</v>
      </c>
      <c r="J151" s="136"/>
      <c r="K151" s="52"/>
      <c r="L151" s="52"/>
      <c r="M151" s="52"/>
      <c r="N151" s="52"/>
      <c r="O151" s="52"/>
      <c r="P151" s="52"/>
      <c r="Q151" s="52"/>
      <c r="R151" s="52"/>
      <c r="S151" s="52"/>
      <c r="T151" s="52"/>
      <c r="U151" s="309">
        <f t="shared" si="8"/>
        <v>0</v>
      </c>
      <c r="V151" s="310"/>
      <c r="W151" s="309">
        <f t="shared" si="9"/>
        <v>0</v>
      </c>
      <c r="X151" s="310"/>
    </row>
    <row r="152" spans="2:24" x14ac:dyDescent="0.3">
      <c r="B152" s="437"/>
      <c r="C152" s="321" t="s">
        <v>94</v>
      </c>
      <c r="D152" s="322"/>
      <c r="E152" s="322"/>
      <c r="F152" s="322"/>
      <c r="G152" s="322"/>
      <c r="H152" s="323"/>
      <c r="I152" s="52">
        <v>0</v>
      </c>
      <c r="J152" s="136"/>
      <c r="K152" s="52"/>
      <c r="L152" s="52"/>
      <c r="M152" s="52"/>
      <c r="N152" s="52"/>
      <c r="O152" s="52"/>
      <c r="P152" s="52"/>
      <c r="Q152" s="52"/>
      <c r="R152" s="52"/>
      <c r="S152" s="52"/>
      <c r="T152" s="52"/>
      <c r="U152" s="309">
        <f t="shared" si="8"/>
        <v>0</v>
      </c>
      <c r="V152" s="310"/>
      <c r="W152" s="309">
        <f t="shared" si="9"/>
        <v>0</v>
      </c>
      <c r="X152" s="310"/>
    </row>
    <row r="153" spans="2:24" x14ac:dyDescent="0.3">
      <c r="B153" s="437"/>
      <c r="C153" s="321" t="s">
        <v>79</v>
      </c>
      <c r="D153" s="322"/>
      <c r="E153" s="322"/>
      <c r="F153" s="322"/>
      <c r="G153" s="322"/>
      <c r="H153" s="323"/>
      <c r="I153" s="52">
        <v>0</v>
      </c>
      <c r="J153" s="136"/>
      <c r="K153" s="52"/>
      <c r="L153" s="52"/>
      <c r="M153" s="52"/>
      <c r="N153" s="52"/>
      <c r="O153" s="52"/>
      <c r="P153" s="52"/>
      <c r="Q153" s="52"/>
      <c r="R153" s="52"/>
      <c r="S153" s="52"/>
      <c r="T153" s="52"/>
      <c r="U153" s="309">
        <f t="shared" si="8"/>
        <v>0</v>
      </c>
      <c r="V153" s="310"/>
      <c r="W153" s="309">
        <f t="shared" si="9"/>
        <v>0</v>
      </c>
      <c r="X153" s="310"/>
    </row>
    <row r="154" spans="2:24" x14ac:dyDescent="0.3">
      <c r="B154" s="437"/>
      <c r="C154" s="321" t="s">
        <v>80</v>
      </c>
      <c r="D154" s="322"/>
      <c r="E154" s="322"/>
      <c r="F154" s="322"/>
      <c r="G154" s="322"/>
      <c r="H154" s="323"/>
      <c r="I154" s="52">
        <v>0</v>
      </c>
      <c r="J154" s="136"/>
      <c r="K154" s="52"/>
      <c r="L154" s="52"/>
      <c r="M154" s="52"/>
      <c r="N154" s="52"/>
      <c r="O154" s="52"/>
      <c r="P154" s="52"/>
      <c r="Q154" s="52"/>
      <c r="R154" s="52"/>
      <c r="S154" s="52"/>
      <c r="T154" s="52"/>
      <c r="U154" s="309">
        <f t="shared" si="8"/>
        <v>0</v>
      </c>
      <c r="V154" s="310"/>
      <c r="W154" s="309">
        <f t="shared" si="9"/>
        <v>0</v>
      </c>
      <c r="X154" s="310"/>
    </row>
    <row r="155" spans="2:24" x14ac:dyDescent="0.3">
      <c r="B155" s="437"/>
      <c r="C155" s="321" t="s">
        <v>81</v>
      </c>
      <c r="D155" s="322"/>
      <c r="E155" s="322"/>
      <c r="F155" s="322"/>
      <c r="G155" s="322"/>
      <c r="H155" s="323"/>
      <c r="I155" s="52">
        <v>0</v>
      </c>
      <c r="J155" s="136"/>
      <c r="K155" s="52"/>
      <c r="L155" s="52"/>
      <c r="M155" s="52"/>
      <c r="N155" s="52"/>
      <c r="O155" s="52"/>
      <c r="P155" s="52"/>
      <c r="Q155" s="52"/>
      <c r="R155" s="52"/>
      <c r="S155" s="52"/>
      <c r="T155" s="52"/>
      <c r="U155" s="309">
        <f t="shared" si="8"/>
        <v>0</v>
      </c>
      <c r="V155" s="310"/>
      <c r="W155" s="309">
        <f t="shared" si="9"/>
        <v>0</v>
      </c>
      <c r="X155" s="310"/>
    </row>
    <row r="156" spans="2:24" x14ac:dyDescent="0.3">
      <c r="B156" s="437"/>
      <c r="C156" s="321" t="s">
        <v>95</v>
      </c>
      <c r="D156" s="322"/>
      <c r="E156" s="322"/>
      <c r="F156" s="322"/>
      <c r="G156" s="322"/>
      <c r="H156" s="323"/>
      <c r="I156" s="52">
        <v>0</v>
      </c>
      <c r="J156" s="52"/>
      <c r="K156" s="52"/>
      <c r="L156" s="52"/>
      <c r="M156" s="52"/>
      <c r="N156" s="52"/>
      <c r="O156" s="52"/>
      <c r="P156" s="52"/>
      <c r="Q156" s="52"/>
      <c r="R156" s="52"/>
      <c r="S156" s="52"/>
      <c r="T156" s="52"/>
      <c r="U156" s="309">
        <f t="shared" si="8"/>
        <v>0</v>
      </c>
      <c r="V156" s="310"/>
      <c r="W156" s="309">
        <f t="shared" si="9"/>
        <v>0</v>
      </c>
      <c r="X156" s="310"/>
    </row>
    <row r="157" spans="2:24" x14ac:dyDescent="0.3">
      <c r="B157" s="437"/>
      <c r="C157" s="321" t="s">
        <v>83</v>
      </c>
      <c r="D157" s="322"/>
      <c r="E157" s="322"/>
      <c r="F157" s="322"/>
      <c r="G157" s="322"/>
      <c r="H157" s="323"/>
      <c r="I157" s="52">
        <v>0</v>
      </c>
      <c r="J157" s="136"/>
      <c r="K157" s="52"/>
      <c r="L157" s="52"/>
      <c r="M157" s="52"/>
      <c r="N157" s="52"/>
      <c r="O157" s="52"/>
      <c r="P157" s="52"/>
      <c r="Q157" s="52"/>
      <c r="R157" s="52"/>
      <c r="S157" s="52"/>
      <c r="T157" s="52"/>
      <c r="U157" s="309">
        <f t="shared" si="8"/>
        <v>0</v>
      </c>
      <c r="V157" s="310"/>
      <c r="W157" s="309">
        <f t="shared" si="9"/>
        <v>0</v>
      </c>
      <c r="X157" s="310"/>
    </row>
    <row r="158" spans="2:24" x14ac:dyDescent="0.3">
      <c r="B158" s="437"/>
      <c r="C158" s="321" t="s">
        <v>96</v>
      </c>
      <c r="D158" s="322"/>
      <c r="E158" s="322"/>
      <c r="F158" s="322"/>
      <c r="G158" s="322"/>
      <c r="H158" s="323"/>
      <c r="I158" s="52">
        <v>0</v>
      </c>
      <c r="J158" s="52"/>
      <c r="K158" s="52"/>
      <c r="L158" s="52"/>
      <c r="M158" s="52"/>
      <c r="N158" s="52"/>
      <c r="O158" s="52"/>
      <c r="P158" s="52"/>
      <c r="Q158" s="52"/>
      <c r="R158" s="52"/>
      <c r="S158" s="52"/>
      <c r="T158" s="52"/>
      <c r="U158" s="309">
        <f t="shared" si="8"/>
        <v>0</v>
      </c>
      <c r="V158" s="310"/>
      <c r="W158" s="309">
        <f t="shared" si="9"/>
        <v>0</v>
      </c>
      <c r="X158" s="310"/>
    </row>
    <row r="159" spans="2:24" x14ac:dyDescent="0.3">
      <c r="B159" s="437"/>
      <c r="C159" s="321" t="s">
        <v>97</v>
      </c>
      <c r="D159" s="322"/>
      <c r="E159" s="322"/>
      <c r="F159" s="322"/>
      <c r="G159" s="322"/>
      <c r="H159" s="323"/>
      <c r="I159" s="52">
        <v>0</v>
      </c>
      <c r="J159" s="52"/>
      <c r="K159" s="52"/>
      <c r="L159" s="52"/>
      <c r="M159" s="52"/>
      <c r="N159" s="52"/>
      <c r="O159" s="52"/>
      <c r="P159" s="52"/>
      <c r="Q159" s="52"/>
      <c r="R159" s="52"/>
      <c r="S159" s="52"/>
      <c r="T159" s="52"/>
      <c r="U159" s="309">
        <f t="shared" si="8"/>
        <v>0</v>
      </c>
      <c r="V159" s="310"/>
      <c r="W159" s="309">
        <f t="shared" si="9"/>
        <v>0</v>
      </c>
      <c r="X159" s="310"/>
    </row>
    <row r="160" spans="2:24" x14ac:dyDescent="0.3">
      <c r="B160" s="437"/>
      <c r="C160" s="321" t="s">
        <v>71</v>
      </c>
      <c r="D160" s="322"/>
      <c r="E160" s="322"/>
      <c r="F160" s="322"/>
      <c r="G160" s="322"/>
      <c r="H160" s="323"/>
      <c r="I160" s="52">
        <v>0</v>
      </c>
      <c r="J160" s="52"/>
      <c r="K160" s="52"/>
      <c r="L160" s="52"/>
      <c r="M160" s="52"/>
      <c r="N160" s="52"/>
      <c r="O160" s="52"/>
      <c r="P160" s="52"/>
      <c r="Q160" s="52"/>
      <c r="R160" s="52"/>
      <c r="S160" s="52"/>
      <c r="T160" s="52"/>
      <c r="U160" s="309">
        <f t="shared" si="8"/>
        <v>0</v>
      </c>
      <c r="V160" s="310"/>
      <c r="W160" s="309">
        <f t="shared" si="9"/>
        <v>0</v>
      </c>
      <c r="X160" s="310"/>
    </row>
    <row r="161" spans="2:24" x14ac:dyDescent="0.3">
      <c r="B161" s="437"/>
      <c r="C161" s="321" t="s">
        <v>72</v>
      </c>
      <c r="D161" s="322"/>
      <c r="E161" s="322"/>
      <c r="F161" s="322"/>
      <c r="G161" s="322"/>
      <c r="H161" s="323"/>
      <c r="I161" s="52">
        <v>0</v>
      </c>
      <c r="J161" s="52"/>
      <c r="K161" s="52"/>
      <c r="L161" s="52"/>
      <c r="M161" s="52"/>
      <c r="N161" s="52"/>
      <c r="O161" s="52"/>
      <c r="P161" s="52"/>
      <c r="Q161" s="52"/>
      <c r="R161" s="52"/>
      <c r="S161" s="52"/>
      <c r="T161" s="52"/>
      <c r="U161" s="309">
        <f t="shared" si="8"/>
        <v>0</v>
      </c>
      <c r="V161" s="310"/>
      <c r="W161" s="309">
        <f t="shared" si="9"/>
        <v>0</v>
      </c>
      <c r="X161" s="310"/>
    </row>
    <row r="162" spans="2:24" x14ac:dyDescent="0.3">
      <c r="B162" s="437"/>
      <c r="C162" s="321" t="s">
        <v>86</v>
      </c>
      <c r="D162" s="322"/>
      <c r="E162" s="322"/>
      <c r="F162" s="322"/>
      <c r="G162" s="322"/>
      <c r="H162" s="323"/>
      <c r="I162" s="52">
        <v>0</v>
      </c>
      <c r="J162" s="136"/>
      <c r="K162" s="52"/>
      <c r="L162" s="52"/>
      <c r="M162" s="52"/>
      <c r="N162" s="52"/>
      <c r="O162" s="52"/>
      <c r="P162" s="52"/>
      <c r="Q162" s="52"/>
      <c r="R162" s="52"/>
      <c r="S162" s="52"/>
      <c r="T162" s="52"/>
      <c r="U162" s="309">
        <f t="shared" si="8"/>
        <v>0</v>
      </c>
      <c r="V162" s="310"/>
      <c r="W162" s="309">
        <f t="shared" si="9"/>
        <v>0</v>
      </c>
      <c r="X162" s="310"/>
    </row>
    <row r="163" spans="2:24" ht="16.899999999999999" customHeight="1" x14ac:dyDescent="0.3">
      <c r="B163" s="437"/>
      <c r="C163" s="324" t="s">
        <v>73</v>
      </c>
      <c r="D163" s="325"/>
      <c r="E163" s="325"/>
      <c r="F163" s="325"/>
      <c r="G163" s="325"/>
      <c r="H163" s="326"/>
      <c r="I163" s="52">
        <v>0</v>
      </c>
      <c r="J163" s="136"/>
      <c r="K163" s="128"/>
      <c r="L163" s="128"/>
      <c r="M163" s="128"/>
      <c r="N163" s="128"/>
      <c r="O163" s="128"/>
      <c r="P163" s="128"/>
      <c r="Q163" s="128"/>
      <c r="R163" s="128"/>
      <c r="S163" s="128"/>
      <c r="T163" s="208"/>
      <c r="U163" s="314">
        <f t="shared" si="8"/>
        <v>0</v>
      </c>
      <c r="V163" s="315"/>
      <c r="W163" s="314">
        <f t="shared" si="9"/>
        <v>0</v>
      </c>
      <c r="X163" s="315"/>
    </row>
    <row r="164" spans="2:24" x14ac:dyDescent="0.3">
      <c r="B164" s="437"/>
      <c r="C164" s="300" t="s">
        <v>30</v>
      </c>
      <c r="D164" s="301"/>
      <c r="E164" s="301"/>
      <c r="F164" s="301"/>
      <c r="G164" s="301"/>
      <c r="H164" s="302"/>
      <c r="I164" s="136">
        <f>SUM(I165:I171)</f>
        <v>2</v>
      </c>
      <c r="J164" s="251">
        <f>SUM(J165:J171)</f>
        <v>1</v>
      </c>
      <c r="K164" s="136"/>
      <c r="L164" s="136"/>
      <c r="M164" s="136"/>
      <c r="N164" s="136"/>
      <c r="O164" s="136"/>
      <c r="P164" s="136"/>
      <c r="Q164" s="136"/>
      <c r="R164" s="136"/>
      <c r="S164" s="136"/>
      <c r="T164" s="136"/>
      <c r="U164" s="309">
        <f t="shared" si="8"/>
        <v>1.5</v>
      </c>
      <c r="V164" s="310"/>
      <c r="W164" s="309">
        <f t="shared" si="9"/>
        <v>3</v>
      </c>
      <c r="X164" s="310"/>
    </row>
    <row r="165" spans="2:24" x14ac:dyDescent="0.3">
      <c r="B165" s="437"/>
      <c r="C165" s="321" t="s">
        <v>87</v>
      </c>
      <c r="D165" s="322"/>
      <c r="E165" s="322"/>
      <c r="F165" s="322"/>
      <c r="G165" s="322"/>
      <c r="H165" s="323"/>
      <c r="I165" s="52">
        <v>0</v>
      </c>
      <c r="J165" s="136"/>
      <c r="K165" s="136"/>
      <c r="L165" s="136"/>
      <c r="M165" s="136"/>
      <c r="N165" s="136"/>
      <c r="O165" s="136"/>
      <c r="P165" s="136"/>
      <c r="Q165" s="136"/>
      <c r="R165" s="136"/>
      <c r="S165" s="136"/>
      <c r="T165" s="136"/>
      <c r="U165" s="309">
        <f t="shared" ref="U165:U175" si="13">AVERAGE(I165:T165)</f>
        <v>0</v>
      </c>
      <c r="V165" s="310"/>
      <c r="W165" s="309">
        <f t="shared" si="9"/>
        <v>0</v>
      </c>
      <c r="X165" s="310"/>
    </row>
    <row r="166" spans="2:24" x14ac:dyDescent="0.3">
      <c r="B166" s="437"/>
      <c r="C166" s="333" t="s">
        <v>31</v>
      </c>
      <c r="D166" s="334"/>
      <c r="E166" s="334"/>
      <c r="F166" s="334"/>
      <c r="G166" s="334"/>
      <c r="H166" s="335"/>
      <c r="I166" s="52">
        <v>0</v>
      </c>
      <c r="J166" s="136"/>
      <c r="K166" s="136"/>
      <c r="L166" s="136"/>
      <c r="M166" s="136"/>
      <c r="N166" s="136"/>
      <c r="O166" s="136"/>
      <c r="P166" s="136"/>
      <c r="Q166" s="136"/>
      <c r="R166" s="136"/>
      <c r="S166" s="136"/>
      <c r="T166" s="136"/>
      <c r="U166" s="309">
        <f t="shared" si="13"/>
        <v>0</v>
      </c>
      <c r="V166" s="310"/>
      <c r="W166" s="309">
        <f t="shared" ref="W166:W175" si="14">SUM(I166:T166)</f>
        <v>0</v>
      </c>
      <c r="X166" s="310"/>
    </row>
    <row r="167" spans="2:24" x14ac:dyDescent="0.3">
      <c r="B167" s="437"/>
      <c r="C167" s="333" t="s">
        <v>33</v>
      </c>
      <c r="D167" s="334"/>
      <c r="E167" s="334"/>
      <c r="F167" s="334"/>
      <c r="G167" s="334"/>
      <c r="H167" s="335"/>
      <c r="I167" s="52">
        <v>0</v>
      </c>
      <c r="J167" s="136"/>
      <c r="K167" s="136"/>
      <c r="L167" s="136"/>
      <c r="M167" s="136"/>
      <c r="N167" s="136"/>
      <c r="O167" s="136"/>
      <c r="P167" s="136"/>
      <c r="Q167" s="136"/>
      <c r="R167" s="136"/>
      <c r="S167" s="136"/>
      <c r="T167" s="136"/>
      <c r="U167" s="309">
        <f t="shared" si="13"/>
        <v>0</v>
      </c>
      <c r="V167" s="310"/>
      <c r="W167" s="309">
        <f t="shared" si="14"/>
        <v>0</v>
      </c>
      <c r="X167" s="310"/>
    </row>
    <row r="168" spans="2:24" x14ac:dyDescent="0.3">
      <c r="B168" s="437"/>
      <c r="C168" s="321" t="s">
        <v>98</v>
      </c>
      <c r="D168" s="322"/>
      <c r="E168" s="322"/>
      <c r="F168" s="322"/>
      <c r="G168" s="322"/>
      <c r="H168" s="323"/>
      <c r="I168" s="136">
        <v>2</v>
      </c>
      <c r="J168" s="136">
        <v>1</v>
      </c>
      <c r="K168" s="136"/>
      <c r="L168" s="136"/>
      <c r="M168" s="136"/>
      <c r="N168" s="136"/>
      <c r="O168" s="136"/>
      <c r="P168" s="136"/>
      <c r="Q168" s="136"/>
      <c r="R168" s="136"/>
      <c r="S168" s="136"/>
      <c r="T168" s="136"/>
      <c r="U168" s="309">
        <f t="shared" si="13"/>
        <v>1.5</v>
      </c>
      <c r="V168" s="310"/>
      <c r="W168" s="309">
        <f t="shared" si="14"/>
        <v>3</v>
      </c>
      <c r="X168" s="310"/>
    </row>
    <row r="169" spans="2:24" x14ac:dyDescent="0.3">
      <c r="B169" s="437"/>
      <c r="C169" s="321" t="s">
        <v>99</v>
      </c>
      <c r="D169" s="322"/>
      <c r="E169" s="322"/>
      <c r="F169" s="322"/>
      <c r="G169" s="322"/>
      <c r="H169" s="323"/>
      <c r="I169" s="52">
        <v>0</v>
      </c>
      <c r="J169" s="136"/>
      <c r="K169" s="136"/>
      <c r="L169" s="136"/>
      <c r="M169" s="136"/>
      <c r="N169" s="136"/>
      <c r="O169" s="136"/>
      <c r="P169" s="136"/>
      <c r="Q169" s="136"/>
      <c r="R169" s="136"/>
      <c r="S169" s="136"/>
      <c r="T169" s="136"/>
      <c r="U169" s="309">
        <f t="shared" si="13"/>
        <v>0</v>
      </c>
      <c r="V169" s="310"/>
      <c r="W169" s="309">
        <f t="shared" si="14"/>
        <v>0</v>
      </c>
      <c r="X169" s="310"/>
    </row>
    <row r="170" spans="2:24" x14ac:dyDescent="0.3">
      <c r="B170" s="437"/>
      <c r="C170" s="321" t="s">
        <v>100</v>
      </c>
      <c r="D170" s="322"/>
      <c r="E170" s="322"/>
      <c r="F170" s="322"/>
      <c r="G170" s="322"/>
      <c r="H170" s="323"/>
      <c r="I170" s="52">
        <v>0</v>
      </c>
      <c r="J170" s="136"/>
      <c r="K170" s="136"/>
      <c r="L170" s="136"/>
      <c r="M170" s="136"/>
      <c r="N170" s="136"/>
      <c r="O170" s="136"/>
      <c r="P170" s="136"/>
      <c r="Q170" s="136"/>
      <c r="R170" s="136"/>
      <c r="S170" s="136"/>
      <c r="T170" s="136"/>
      <c r="U170" s="309">
        <f t="shared" si="13"/>
        <v>0</v>
      </c>
      <c r="V170" s="310"/>
      <c r="W170" s="309">
        <f t="shared" si="14"/>
        <v>0</v>
      </c>
      <c r="X170" s="310"/>
    </row>
    <row r="171" spans="2:24" x14ac:dyDescent="0.3">
      <c r="B171" s="437"/>
      <c r="C171" s="324" t="s">
        <v>101</v>
      </c>
      <c r="D171" s="325"/>
      <c r="E171" s="325"/>
      <c r="F171" s="325"/>
      <c r="G171" s="325"/>
      <c r="H171" s="326"/>
      <c r="I171" s="52">
        <v>0</v>
      </c>
      <c r="J171" s="140"/>
      <c r="K171" s="140"/>
      <c r="L171" s="140"/>
      <c r="M171" s="140"/>
      <c r="N171" s="140"/>
      <c r="O171" s="140"/>
      <c r="P171" s="140"/>
      <c r="Q171" s="140"/>
      <c r="R171" s="140"/>
      <c r="S171" s="140"/>
      <c r="T171" s="141"/>
      <c r="U171" s="314">
        <f t="shared" si="13"/>
        <v>0</v>
      </c>
      <c r="V171" s="315"/>
      <c r="W171" s="314">
        <f t="shared" si="14"/>
        <v>0</v>
      </c>
      <c r="X171" s="315"/>
    </row>
    <row r="172" spans="2:24" x14ac:dyDescent="0.3">
      <c r="B172" s="437"/>
      <c r="C172" s="300" t="s">
        <v>34</v>
      </c>
      <c r="D172" s="301"/>
      <c r="E172" s="301"/>
      <c r="F172" s="301"/>
      <c r="G172" s="301"/>
      <c r="H172" s="302"/>
      <c r="I172" s="136">
        <v>6</v>
      </c>
      <c r="J172" s="136">
        <v>6</v>
      </c>
      <c r="K172" s="136"/>
      <c r="L172" s="136"/>
      <c r="M172" s="136"/>
      <c r="N172" s="136"/>
      <c r="O172" s="136"/>
      <c r="P172" s="136"/>
      <c r="Q172" s="136"/>
      <c r="R172" s="136"/>
      <c r="S172" s="136"/>
      <c r="T172" s="136"/>
      <c r="U172" s="309">
        <f t="shared" si="13"/>
        <v>6</v>
      </c>
      <c r="V172" s="310"/>
      <c r="W172" s="309">
        <f t="shared" si="14"/>
        <v>12</v>
      </c>
      <c r="X172" s="310"/>
    </row>
    <row r="173" spans="2:24" x14ac:dyDescent="0.3">
      <c r="B173" s="437"/>
      <c r="C173" s="327" t="s">
        <v>26</v>
      </c>
      <c r="D173" s="328"/>
      <c r="E173" s="328"/>
      <c r="F173" s="328"/>
      <c r="G173" s="328"/>
      <c r="H173" s="329"/>
      <c r="I173" s="155">
        <v>1</v>
      </c>
      <c r="J173" s="155">
        <v>6</v>
      </c>
      <c r="K173" s="155"/>
      <c r="L173" s="155"/>
      <c r="M173" s="155"/>
      <c r="N173" s="155"/>
      <c r="O173" s="155"/>
      <c r="P173" s="155"/>
      <c r="Q173" s="155"/>
      <c r="R173" s="155"/>
      <c r="S173" s="155"/>
      <c r="T173" s="155"/>
      <c r="U173" s="316">
        <f t="shared" si="13"/>
        <v>3.5</v>
      </c>
      <c r="V173" s="317"/>
      <c r="W173" s="316">
        <f t="shared" si="14"/>
        <v>7</v>
      </c>
      <c r="X173" s="317"/>
    </row>
    <row r="174" spans="2:24" x14ac:dyDescent="0.3">
      <c r="B174" s="437"/>
      <c r="C174" s="330" t="s">
        <v>161</v>
      </c>
      <c r="D174" s="331"/>
      <c r="E174" s="331"/>
      <c r="F174" s="331"/>
      <c r="G174" s="331"/>
      <c r="H174" s="332"/>
      <c r="I174" s="146">
        <f t="shared" ref="I174:J174" si="15">SUM(I175:I175)</f>
        <v>6</v>
      </c>
      <c r="J174" s="146">
        <f t="shared" si="15"/>
        <v>0</v>
      </c>
      <c r="K174" s="146"/>
      <c r="L174" s="146"/>
      <c r="M174" s="146"/>
      <c r="N174" s="146"/>
      <c r="O174" s="146"/>
      <c r="P174" s="146"/>
      <c r="Q174" s="146"/>
      <c r="R174" s="146"/>
      <c r="S174" s="146"/>
      <c r="T174" s="146"/>
      <c r="U174" s="309">
        <f t="shared" si="13"/>
        <v>3</v>
      </c>
      <c r="V174" s="310"/>
      <c r="W174" s="309">
        <f t="shared" si="14"/>
        <v>6</v>
      </c>
      <c r="X174" s="310"/>
    </row>
    <row r="175" spans="2:24" x14ac:dyDescent="0.3">
      <c r="B175" s="437"/>
      <c r="C175" s="447" t="s">
        <v>30</v>
      </c>
      <c r="D175" s="448"/>
      <c r="E175" s="448"/>
      <c r="F175" s="448"/>
      <c r="G175" s="448"/>
      <c r="H175" s="449"/>
      <c r="I175" s="146">
        <v>6</v>
      </c>
      <c r="J175" s="146"/>
      <c r="K175" s="146"/>
      <c r="L175" s="146"/>
      <c r="M175" s="146"/>
      <c r="N175" s="146"/>
      <c r="O175" s="146"/>
      <c r="P175" s="146"/>
      <c r="Q175" s="146"/>
      <c r="R175" s="146"/>
      <c r="S175" s="146"/>
      <c r="T175" s="146"/>
      <c r="U175" s="445">
        <f t="shared" si="13"/>
        <v>6</v>
      </c>
      <c r="V175" s="446"/>
      <c r="W175" s="309">
        <f t="shared" si="14"/>
        <v>6</v>
      </c>
      <c r="X175" s="310"/>
    </row>
    <row r="176" spans="2:24" x14ac:dyDescent="0.3">
      <c r="B176" s="437"/>
      <c r="C176" s="340" t="s">
        <v>2</v>
      </c>
      <c r="D176" s="341"/>
      <c r="E176" s="341"/>
      <c r="F176" s="341"/>
      <c r="G176" s="341"/>
      <c r="H176" s="342"/>
      <c r="I176" s="159"/>
      <c r="J176" s="159"/>
      <c r="K176" s="159"/>
      <c r="L176" s="159"/>
      <c r="M176" s="159"/>
      <c r="N176" s="159"/>
      <c r="O176" s="159"/>
      <c r="P176" s="159"/>
      <c r="Q176" s="159"/>
      <c r="R176" s="159"/>
      <c r="S176" s="159"/>
      <c r="T176" s="159"/>
      <c r="U176" s="343"/>
      <c r="V176" s="344"/>
      <c r="W176" s="345"/>
      <c r="X176" s="346"/>
    </row>
    <row r="177" spans="2:24" x14ac:dyDescent="0.3">
      <c r="B177" s="437"/>
      <c r="C177" s="347" t="s">
        <v>102</v>
      </c>
      <c r="D177" s="348"/>
      <c r="E177" s="348"/>
      <c r="F177" s="348"/>
      <c r="G177" s="348"/>
      <c r="H177" s="349"/>
      <c r="I177" s="163">
        <f t="shared" ref="I177:J177" si="16">I102/I85</f>
        <v>3.1401869158878504</v>
      </c>
      <c r="J177" s="163">
        <f t="shared" si="16"/>
        <v>3.1428571428571428</v>
      </c>
      <c r="K177" s="163"/>
      <c r="L177" s="163"/>
      <c r="M177" s="163"/>
      <c r="N177" s="163"/>
      <c r="O177" s="163"/>
      <c r="P177" s="163"/>
      <c r="Q177" s="163"/>
      <c r="R177" s="163"/>
      <c r="S177" s="163"/>
      <c r="T177" s="163"/>
      <c r="U177" s="350" t="s">
        <v>62</v>
      </c>
      <c r="V177" s="351"/>
      <c r="W177" s="350">
        <f t="shared" ref="W177:X177" si="17">W102/W85</f>
        <v>3.1413043478260869</v>
      </c>
      <c r="X177" s="351" t="e">
        <f t="shared" si="17"/>
        <v>#DIV/0!</v>
      </c>
    </row>
    <row r="178" spans="2:24" x14ac:dyDescent="0.3">
      <c r="B178" s="437"/>
      <c r="C178" s="273" t="s">
        <v>103</v>
      </c>
      <c r="D178" s="274"/>
      <c r="E178" s="274"/>
      <c r="F178" s="274"/>
      <c r="G178" s="274"/>
      <c r="H178" s="275"/>
      <c r="I178" s="167">
        <f t="shared" ref="I178:J178" si="18">(I104+I108+I142+I173+I174)/I85</f>
        <v>0.85981308411214952</v>
      </c>
      <c r="J178" s="167">
        <f t="shared" si="18"/>
        <v>0.94805194805194803</v>
      </c>
      <c r="K178" s="167"/>
      <c r="L178" s="167"/>
      <c r="M178" s="167"/>
      <c r="N178" s="167"/>
      <c r="O178" s="167"/>
      <c r="P178" s="167"/>
      <c r="Q178" s="167"/>
      <c r="R178" s="167"/>
      <c r="S178" s="167"/>
      <c r="T178" s="167"/>
      <c r="U178" s="352" t="s">
        <v>62</v>
      </c>
      <c r="V178" s="353"/>
      <c r="W178" s="352">
        <f t="shared" ref="W178:X178" si="19">(W104+W108+W142+W173+W174)/W85</f>
        <v>0.89673913043478259</v>
      </c>
      <c r="X178" s="353" t="e">
        <f t="shared" si="19"/>
        <v>#DIV/0!</v>
      </c>
    </row>
    <row r="179" spans="2:24" x14ac:dyDescent="0.3">
      <c r="B179" s="437"/>
      <c r="C179" s="291" t="s">
        <v>8</v>
      </c>
      <c r="D179" s="292"/>
      <c r="E179" s="292"/>
      <c r="F179" s="292"/>
      <c r="G179" s="292"/>
      <c r="H179" s="293"/>
      <c r="I179" s="169">
        <f>I181/I180</f>
        <v>0</v>
      </c>
      <c r="J179" s="169">
        <f>J181/J180</f>
        <v>0</v>
      </c>
      <c r="K179" s="169"/>
      <c r="L179" s="169"/>
      <c r="M179" s="169"/>
      <c r="N179" s="169"/>
      <c r="O179" s="169"/>
      <c r="P179" s="169"/>
      <c r="Q179" s="169"/>
      <c r="R179" s="169"/>
      <c r="S179" s="169"/>
      <c r="T179" s="169"/>
      <c r="U179" s="336" t="s">
        <v>62</v>
      </c>
      <c r="V179" s="337"/>
      <c r="W179" s="338">
        <f>W181/W180</f>
        <v>0</v>
      </c>
      <c r="X179" s="339"/>
    </row>
    <row r="180" spans="2:24" x14ac:dyDescent="0.3">
      <c r="B180" s="437"/>
      <c r="C180" s="358" t="s">
        <v>20</v>
      </c>
      <c r="D180" s="359"/>
      <c r="E180" s="359"/>
      <c r="F180" s="359"/>
      <c r="G180" s="359"/>
      <c r="H180" s="360"/>
      <c r="I180" s="90">
        <f t="shared" ref="I180:J180" si="20">I85</f>
        <v>107</v>
      </c>
      <c r="J180" s="90">
        <f t="shared" si="20"/>
        <v>77</v>
      </c>
      <c r="K180" s="90"/>
      <c r="L180" s="90"/>
      <c r="M180" s="90"/>
      <c r="N180" s="90"/>
      <c r="O180" s="90"/>
      <c r="P180" s="90"/>
      <c r="Q180" s="90"/>
      <c r="R180" s="90"/>
      <c r="S180" s="90"/>
      <c r="T180" s="90"/>
      <c r="U180" s="361" t="s">
        <v>62</v>
      </c>
      <c r="V180" s="362"/>
      <c r="W180" s="361">
        <f>SUM(I180:T180)</f>
        <v>184</v>
      </c>
      <c r="X180" s="362"/>
    </row>
    <row r="181" spans="2:24" ht="15" thickBot="1" x14ac:dyDescent="0.35">
      <c r="B181" s="437"/>
      <c r="C181" s="358" t="s">
        <v>104</v>
      </c>
      <c r="D181" s="359"/>
      <c r="E181" s="359"/>
      <c r="F181" s="359"/>
      <c r="G181" s="359"/>
      <c r="H181" s="360"/>
      <c r="I181" s="52"/>
      <c r="J181" s="52"/>
      <c r="K181" s="52"/>
      <c r="L181" s="52"/>
      <c r="M181" s="52"/>
      <c r="N181" s="52"/>
      <c r="O181" s="52"/>
      <c r="P181" s="52"/>
      <c r="Q181" s="52"/>
      <c r="R181" s="52"/>
      <c r="S181" s="52"/>
      <c r="T181" s="52"/>
      <c r="U181" s="366" t="s">
        <v>62</v>
      </c>
      <c r="V181" s="367"/>
      <c r="W181" s="311">
        <f>SUM(I181:T181)</f>
        <v>0</v>
      </c>
      <c r="X181" s="312"/>
    </row>
    <row r="182" spans="2:24" ht="15" thickBot="1" x14ac:dyDescent="0.35">
      <c r="B182" s="288" t="s">
        <v>9</v>
      </c>
      <c r="C182" s="297" t="s">
        <v>108</v>
      </c>
      <c r="D182" s="298"/>
      <c r="E182" s="298"/>
      <c r="F182" s="298"/>
      <c r="G182" s="298"/>
      <c r="H182" s="299"/>
      <c r="I182" s="176">
        <f>I185/I184</f>
        <v>0.41860465116279072</v>
      </c>
      <c r="J182" s="176">
        <f>J185/J184</f>
        <v>0.35294117647058826</v>
      </c>
      <c r="K182" s="176"/>
      <c r="L182" s="176"/>
      <c r="M182" s="176"/>
      <c r="N182" s="176"/>
      <c r="O182" s="176"/>
      <c r="P182" s="176"/>
      <c r="Q182" s="176"/>
      <c r="R182" s="176"/>
      <c r="S182" s="176"/>
      <c r="T182" s="176"/>
      <c r="U182" s="484">
        <f t="shared" ref="U182:V182" si="21">U185/U184</f>
        <v>0.38961038961038963</v>
      </c>
      <c r="V182" s="485" t="e">
        <f t="shared" si="21"/>
        <v>#DIV/0!</v>
      </c>
      <c r="W182" s="370" t="s">
        <v>62</v>
      </c>
      <c r="X182" s="371"/>
    </row>
    <row r="183" spans="2:24" x14ac:dyDescent="0.3">
      <c r="B183" s="289"/>
      <c r="C183" s="297" t="s">
        <v>43</v>
      </c>
      <c r="D183" s="298"/>
      <c r="E183" s="298"/>
      <c r="F183" s="298"/>
      <c r="G183" s="298"/>
      <c r="H183" s="299"/>
      <c r="I183" s="180">
        <f>I186/I184</f>
        <v>0.22093023255813954</v>
      </c>
      <c r="J183" s="180">
        <f>J186/J184</f>
        <v>0.25</v>
      </c>
      <c r="K183" s="180"/>
      <c r="L183" s="180"/>
      <c r="M183" s="180"/>
      <c r="N183" s="180"/>
      <c r="O183" s="180"/>
      <c r="P183" s="180"/>
      <c r="Q183" s="180"/>
      <c r="R183" s="180"/>
      <c r="S183" s="180"/>
      <c r="T183" s="180"/>
      <c r="U183" s="484">
        <f t="shared" ref="U183:V183" si="22">U186/U184</f>
        <v>0.23376623376623376</v>
      </c>
      <c r="V183" s="485" t="e">
        <f t="shared" si="22"/>
        <v>#DIV/0!</v>
      </c>
      <c r="W183" s="370" t="s">
        <v>62</v>
      </c>
      <c r="X183" s="371"/>
    </row>
    <row r="184" spans="2:24" x14ac:dyDescent="0.3">
      <c r="B184" s="289"/>
      <c r="C184" s="270" t="s">
        <v>65</v>
      </c>
      <c r="D184" s="271"/>
      <c r="E184" s="271"/>
      <c r="F184" s="271"/>
      <c r="G184" s="271"/>
      <c r="H184" s="272"/>
      <c r="I184" s="52">
        <v>86</v>
      </c>
      <c r="J184" s="52">
        <v>68</v>
      </c>
      <c r="K184" s="52"/>
      <c r="L184" s="52"/>
      <c r="M184" s="52"/>
      <c r="N184" s="52"/>
      <c r="O184" s="52"/>
      <c r="P184" s="52"/>
      <c r="Q184" s="52"/>
      <c r="R184" s="52"/>
      <c r="S184" s="52"/>
      <c r="T184" s="52"/>
      <c r="U184" s="361">
        <f>AVERAGE(I184:T184)</f>
        <v>77</v>
      </c>
      <c r="V184" s="362"/>
      <c r="W184" s="481" t="s">
        <v>62</v>
      </c>
      <c r="X184" s="482"/>
    </row>
    <row r="185" spans="2:24" x14ac:dyDescent="0.3">
      <c r="B185" s="289"/>
      <c r="C185" s="300" t="s">
        <v>27</v>
      </c>
      <c r="D185" s="301"/>
      <c r="E185" s="301"/>
      <c r="F185" s="301"/>
      <c r="G185" s="301"/>
      <c r="H185" s="302"/>
      <c r="I185" s="52">
        <v>36</v>
      </c>
      <c r="J185" s="52">
        <v>24</v>
      </c>
      <c r="K185" s="52"/>
      <c r="L185" s="52"/>
      <c r="M185" s="52"/>
      <c r="N185" s="52"/>
      <c r="O185" s="52"/>
      <c r="P185" s="52"/>
      <c r="Q185" s="52"/>
      <c r="R185" s="52"/>
      <c r="S185" s="52"/>
      <c r="T185" s="52"/>
      <c r="U185" s="361">
        <f>AVERAGE(I185:T185)</f>
        <v>30</v>
      </c>
      <c r="V185" s="362"/>
      <c r="W185" s="361" t="s">
        <v>62</v>
      </c>
      <c r="X185" s="362"/>
    </row>
    <row r="186" spans="2:24" x14ac:dyDescent="0.3">
      <c r="B186" s="289"/>
      <c r="C186" s="273" t="s">
        <v>28</v>
      </c>
      <c r="D186" s="274"/>
      <c r="E186" s="274"/>
      <c r="F186" s="274"/>
      <c r="G186" s="274"/>
      <c r="H186" s="275"/>
      <c r="I186" s="184">
        <v>19</v>
      </c>
      <c r="J186" s="184">
        <v>17</v>
      </c>
      <c r="K186" s="184"/>
      <c r="L186" s="184"/>
      <c r="M186" s="184"/>
      <c r="N186" s="184"/>
      <c r="O186" s="184"/>
      <c r="P186" s="184"/>
      <c r="Q186" s="184"/>
      <c r="R186" s="184"/>
      <c r="S186" s="184"/>
      <c r="T186" s="184"/>
      <c r="U186" s="372">
        <f>AVERAGE(I186:T186)</f>
        <v>18</v>
      </c>
      <c r="V186" s="373"/>
      <c r="W186" s="372" t="s">
        <v>62</v>
      </c>
      <c r="X186" s="373"/>
    </row>
    <row r="187" spans="2:24" x14ac:dyDescent="0.3">
      <c r="B187" s="289"/>
      <c r="C187" s="276" t="s">
        <v>10</v>
      </c>
      <c r="D187" s="277"/>
      <c r="E187" s="277"/>
      <c r="F187" s="277"/>
      <c r="G187" s="277"/>
      <c r="H187" s="278"/>
      <c r="I187" s="188">
        <f>I190/I189</f>
        <v>3.4883720930232558E-2</v>
      </c>
      <c r="J187" s="188">
        <f>J190/J189</f>
        <v>5.8823529411764705E-2</v>
      </c>
      <c r="K187" s="188"/>
      <c r="L187" s="188"/>
      <c r="M187" s="188"/>
      <c r="N187" s="188"/>
      <c r="O187" s="188"/>
      <c r="P187" s="188"/>
      <c r="Q187" s="188"/>
      <c r="R187" s="188"/>
      <c r="S187" s="188"/>
      <c r="T187" s="188"/>
      <c r="U187" s="354">
        <f>U190/U189</f>
        <v>4.5454545454545456E-2</v>
      </c>
      <c r="V187" s="355"/>
      <c r="W187" s="356" t="s">
        <v>62</v>
      </c>
      <c r="X187" s="357"/>
    </row>
    <row r="188" spans="2:24" x14ac:dyDescent="0.3">
      <c r="B188" s="289"/>
      <c r="C188" s="291" t="s">
        <v>11</v>
      </c>
      <c r="D188" s="292"/>
      <c r="E188" s="292"/>
      <c r="F188" s="292"/>
      <c r="G188" s="292"/>
      <c r="H188" s="293"/>
      <c r="I188" s="192">
        <f>I191/I189</f>
        <v>2.3255813953488372E-2</v>
      </c>
      <c r="J188" s="192">
        <f>J191/J189</f>
        <v>2.9411764705882353E-2</v>
      </c>
      <c r="K188" s="192"/>
      <c r="L188" s="192"/>
      <c r="M188" s="192"/>
      <c r="N188" s="192"/>
      <c r="O188" s="192"/>
      <c r="P188" s="192"/>
      <c r="Q188" s="192"/>
      <c r="R188" s="192"/>
      <c r="S188" s="192"/>
      <c r="T188" s="192"/>
      <c r="U188" s="378">
        <f>U191/U189</f>
        <v>2.5974025974025976E-2</v>
      </c>
      <c r="V188" s="379"/>
      <c r="W188" s="380" t="s">
        <v>62</v>
      </c>
      <c r="X188" s="381"/>
    </row>
    <row r="189" spans="2:24" x14ac:dyDescent="0.3">
      <c r="B189" s="289"/>
      <c r="C189" s="270" t="s">
        <v>65</v>
      </c>
      <c r="D189" s="271"/>
      <c r="E189" s="271"/>
      <c r="F189" s="271"/>
      <c r="G189" s="271"/>
      <c r="H189" s="272"/>
      <c r="I189" s="52">
        <v>86</v>
      </c>
      <c r="J189" s="52">
        <v>68</v>
      </c>
      <c r="K189" s="52"/>
      <c r="L189" s="52"/>
      <c r="M189" s="52"/>
      <c r="N189" s="52"/>
      <c r="O189" s="52"/>
      <c r="P189" s="52"/>
      <c r="Q189" s="52"/>
      <c r="R189" s="52"/>
      <c r="S189" s="52"/>
      <c r="T189" s="52"/>
      <c r="U189" s="311">
        <f>AVERAGE(I189:T189)</f>
        <v>77</v>
      </c>
      <c r="V189" s="312"/>
      <c r="W189" s="311" t="s">
        <v>62</v>
      </c>
      <c r="X189" s="312"/>
    </row>
    <row r="190" spans="2:24" x14ac:dyDescent="0.3">
      <c r="B190" s="289"/>
      <c r="C190" s="270" t="s">
        <v>21</v>
      </c>
      <c r="D190" s="271"/>
      <c r="E190" s="271"/>
      <c r="F190" s="271"/>
      <c r="G190" s="271"/>
      <c r="H190" s="272"/>
      <c r="I190" s="52">
        <v>3</v>
      </c>
      <c r="J190" s="52">
        <v>4</v>
      </c>
      <c r="K190" s="52"/>
      <c r="L190" s="52"/>
      <c r="M190" s="52"/>
      <c r="N190" s="52"/>
      <c r="O190" s="52"/>
      <c r="P190" s="52"/>
      <c r="Q190" s="52"/>
      <c r="R190" s="52"/>
      <c r="S190" s="52"/>
      <c r="T190" s="52"/>
      <c r="U190" s="311">
        <f>AVERAGE(I190:T190)</f>
        <v>3.5</v>
      </c>
      <c r="V190" s="312"/>
      <c r="W190" s="311" t="s">
        <v>62</v>
      </c>
      <c r="X190" s="312"/>
    </row>
    <row r="191" spans="2:24" ht="15" thickBot="1" x14ac:dyDescent="0.35">
      <c r="B191" s="290"/>
      <c r="C191" s="2" t="s">
        <v>22</v>
      </c>
      <c r="D191" s="3"/>
      <c r="E191" s="3"/>
      <c r="F191" s="3"/>
      <c r="G191" s="3"/>
      <c r="H191" s="193"/>
      <c r="I191" s="197">
        <v>2</v>
      </c>
      <c r="J191" s="197">
        <v>2</v>
      </c>
      <c r="K191" s="197"/>
      <c r="L191" s="197"/>
      <c r="M191" s="197"/>
      <c r="N191" s="197"/>
      <c r="O191" s="197"/>
      <c r="P191" s="197"/>
      <c r="Q191" s="197"/>
      <c r="R191" s="197"/>
      <c r="S191" s="197"/>
      <c r="T191" s="197"/>
      <c r="U191" s="366">
        <f>AVERAGE(I191:T191)</f>
        <v>2</v>
      </c>
      <c r="V191" s="367"/>
      <c r="W191" s="366" t="s">
        <v>62</v>
      </c>
      <c r="X191" s="367"/>
    </row>
    <row r="192" spans="2:24" x14ac:dyDescent="0.3">
      <c r="R192" s="44"/>
    </row>
    <row r="193" spans="2:24" x14ac:dyDescent="0.3">
      <c r="R193" s="44"/>
    </row>
    <row r="194" spans="2:24" ht="15" thickBot="1" x14ac:dyDescent="0.35"/>
    <row r="195" spans="2:24" ht="15" thickBot="1" x14ac:dyDescent="0.35">
      <c r="B195" s="279">
        <v>2025</v>
      </c>
      <c r="C195" s="280"/>
      <c r="D195" s="280"/>
      <c r="E195" s="280"/>
      <c r="F195" s="280"/>
      <c r="G195" s="280"/>
      <c r="H195" s="281"/>
      <c r="I195" s="5" t="s">
        <v>46</v>
      </c>
      <c r="J195" s="5" t="s">
        <v>168</v>
      </c>
      <c r="K195" s="5" t="s">
        <v>169</v>
      </c>
      <c r="L195" s="5" t="s">
        <v>51</v>
      </c>
      <c r="M195" s="5" t="s">
        <v>52</v>
      </c>
      <c r="N195" s="5" t="s">
        <v>53</v>
      </c>
      <c r="O195" s="5" t="s">
        <v>54</v>
      </c>
      <c r="P195" s="5" t="s">
        <v>55</v>
      </c>
      <c r="Q195" s="5" t="s">
        <v>56</v>
      </c>
      <c r="R195" s="5" t="s">
        <v>57</v>
      </c>
      <c r="S195" s="5" t="s">
        <v>58</v>
      </c>
      <c r="T195" s="5" t="s">
        <v>59</v>
      </c>
      <c r="U195" s="279" t="s">
        <v>60</v>
      </c>
      <c r="V195" s="281"/>
      <c r="W195" s="279" t="s">
        <v>61</v>
      </c>
      <c r="X195" s="281"/>
    </row>
    <row r="196" spans="2:24" ht="15" thickBot="1" x14ac:dyDescent="0.35">
      <c r="B196" s="421"/>
      <c r="C196" s="421"/>
      <c r="D196" s="421"/>
      <c r="E196" s="421"/>
      <c r="F196" s="421"/>
      <c r="G196" s="421"/>
      <c r="H196" s="421"/>
    </row>
    <row r="197" spans="2:24" x14ac:dyDescent="0.3">
      <c r="B197" s="282" t="s">
        <v>4</v>
      </c>
      <c r="C197" s="285" t="s">
        <v>12</v>
      </c>
      <c r="D197" s="286"/>
      <c r="E197" s="286"/>
      <c r="F197" s="286"/>
      <c r="G197" s="286"/>
      <c r="H197" s="287"/>
      <c r="I197" s="45"/>
      <c r="J197" s="46"/>
      <c r="K197" s="47"/>
      <c r="L197" s="47"/>
      <c r="M197" s="47"/>
      <c r="N197" s="47"/>
      <c r="O197" s="47"/>
      <c r="P197" s="47"/>
      <c r="Q197" s="47"/>
      <c r="R197" s="48"/>
      <c r="S197" s="48"/>
      <c r="T197" s="48"/>
      <c r="U197" s="422"/>
      <c r="V197" s="423"/>
      <c r="W197" s="424"/>
      <c r="X197" s="423"/>
    </row>
    <row r="198" spans="2:24" x14ac:dyDescent="0.3">
      <c r="B198" s="283"/>
      <c r="C198" s="270" t="s">
        <v>48</v>
      </c>
      <c r="D198" s="271"/>
      <c r="E198" s="271"/>
      <c r="F198" s="271"/>
      <c r="G198" s="271"/>
      <c r="H198" s="272"/>
      <c r="I198" s="49"/>
      <c r="J198" s="50"/>
      <c r="K198" s="51"/>
      <c r="L198" s="51"/>
      <c r="M198" s="51"/>
      <c r="N198" s="51"/>
      <c r="O198" s="51"/>
      <c r="P198" s="51"/>
      <c r="Q198" s="51"/>
      <c r="R198" s="52">
        <v>142</v>
      </c>
      <c r="S198" s="52">
        <v>165</v>
      </c>
      <c r="T198" s="52">
        <v>93</v>
      </c>
      <c r="U198" s="311">
        <f t="shared" ref="U198:U210" si="23">AVERAGE(I198:T198)</f>
        <v>133.33333333333334</v>
      </c>
      <c r="V198" s="312"/>
      <c r="W198" s="410">
        <f t="shared" ref="W198:W210" si="24">SUM(I198:T198)</f>
        <v>400</v>
      </c>
      <c r="X198" s="312"/>
    </row>
    <row r="199" spans="2:24" x14ac:dyDescent="0.3">
      <c r="B199" s="283"/>
      <c r="C199" s="270" t="s">
        <v>64</v>
      </c>
      <c r="D199" s="271"/>
      <c r="E199" s="271"/>
      <c r="F199" s="271"/>
      <c r="G199" s="271"/>
      <c r="H199" s="272"/>
      <c r="I199" s="49"/>
      <c r="J199" s="50"/>
      <c r="K199" s="51"/>
      <c r="L199" s="51"/>
      <c r="M199" s="51"/>
      <c r="N199" s="51"/>
      <c r="O199" s="51"/>
      <c r="P199" s="51"/>
      <c r="Q199" s="51"/>
      <c r="R199" s="52">
        <v>20</v>
      </c>
      <c r="S199" s="52">
        <v>141</v>
      </c>
      <c r="T199" s="52">
        <v>126</v>
      </c>
      <c r="U199" s="311">
        <f t="shared" si="23"/>
        <v>95.666666666666671</v>
      </c>
      <c r="V199" s="312"/>
      <c r="W199" s="410">
        <f t="shared" si="24"/>
        <v>287</v>
      </c>
      <c r="X199" s="312"/>
    </row>
    <row r="200" spans="2:24" x14ac:dyDescent="0.3">
      <c r="B200" s="283"/>
      <c r="C200" s="425" t="s">
        <v>0</v>
      </c>
      <c r="D200" s="426"/>
      <c r="E200" s="426"/>
      <c r="F200" s="426"/>
      <c r="G200" s="426"/>
      <c r="H200" s="427"/>
      <c r="I200" s="53"/>
      <c r="J200" s="54"/>
      <c r="K200" s="55"/>
      <c r="L200" s="55"/>
      <c r="M200" s="55"/>
      <c r="N200" s="55"/>
      <c r="O200" s="55"/>
      <c r="P200" s="55"/>
      <c r="Q200" s="55"/>
      <c r="R200" s="56"/>
      <c r="S200" s="56"/>
      <c r="T200" s="56"/>
      <c r="U200" s="428"/>
      <c r="V200" s="420"/>
      <c r="W200" s="419"/>
      <c r="X200" s="420"/>
    </row>
    <row r="201" spans="2:24" x14ac:dyDescent="0.3">
      <c r="B201" s="283"/>
      <c r="C201" s="516" t="s">
        <v>23</v>
      </c>
      <c r="D201" s="517"/>
      <c r="E201" s="517"/>
      <c r="F201" s="517"/>
      <c r="G201" s="517"/>
      <c r="H201" s="518"/>
      <c r="I201" s="57"/>
      <c r="J201" s="58"/>
      <c r="K201" s="59"/>
      <c r="L201" s="59"/>
      <c r="M201" s="59"/>
      <c r="N201" s="59"/>
      <c r="O201" s="59"/>
      <c r="P201" s="59"/>
      <c r="Q201" s="59"/>
      <c r="R201" s="60">
        <v>96</v>
      </c>
      <c r="S201" s="60">
        <v>106</v>
      </c>
      <c r="T201" s="60">
        <v>68</v>
      </c>
      <c r="U201" s="509">
        <f t="shared" si="23"/>
        <v>90</v>
      </c>
      <c r="V201" s="510"/>
      <c r="W201" s="558">
        <f t="shared" si="24"/>
        <v>270</v>
      </c>
      <c r="X201" s="512"/>
    </row>
    <row r="202" spans="2:24" x14ac:dyDescent="0.3">
      <c r="B202" s="283"/>
      <c r="C202" s="516" t="s">
        <v>166</v>
      </c>
      <c r="D202" s="517"/>
      <c r="E202" s="517"/>
      <c r="F202" s="517"/>
      <c r="G202" s="517"/>
      <c r="H202" s="518"/>
      <c r="I202" s="61"/>
      <c r="J202" s="62"/>
      <c r="K202" s="63"/>
      <c r="L202" s="63"/>
      <c r="M202" s="63"/>
      <c r="N202" s="63"/>
      <c r="O202" s="63"/>
      <c r="P202" s="63"/>
      <c r="Q202" s="63"/>
      <c r="R202" s="64">
        <v>11</v>
      </c>
      <c r="S202" s="64">
        <v>112</v>
      </c>
      <c r="T202" s="64">
        <v>103</v>
      </c>
      <c r="U202" s="509">
        <f t="shared" si="23"/>
        <v>75.333333333333329</v>
      </c>
      <c r="V202" s="510"/>
      <c r="W202" s="558">
        <f t="shared" si="24"/>
        <v>226</v>
      </c>
      <c r="X202" s="512"/>
    </row>
    <row r="203" spans="2:24" x14ac:dyDescent="0.3">
      <c r="B203" s="283"/>
      <c r="C203" s="506" t="s">
        <v>13</v>
      </c>
      <c r="D203" s="507"/>
      <c r="E203" s="507"/>
      <c r="F203" s="507"/>
      <c r="G203" s="507"/>
      <c r="H203" s="508"/>
      <c r="I203" s="65"/>
      <c r="J203" s="66"/>
      <c r="K203" s="67"/>
      <c r="L203" s="67"/>
      <c r="M203" s="67"/>
      <c r="N203" s="67"/>
      <c r="O203" s="67"/>
      <c r="P203" s="67"/>
      <c r="Q203" s="67"/>
      <c r="R203" s="68">
        <f t="shared" ref="R203:T203" si="25">R202-R204</f>
        <v>5</v>
      </c>
      <c r="S203" s="68">
        <f t="shared" si="25"/>
        <v>86</v>
      </c>
      <c r="T203" s="68">
        <f t="shared" si="25"/>
        <v>63</v>
      </c>
      <c r="U203" s="509">
        <f t="shared" si="23"/>
        <v>51.333333333333336</v>
      </c>
      <c r="V203" s="510"/>
      <c r="W203" s="559">
        <f>W202-W204</f>
        <v>154</v>
      </c>
      <c r="X203" s="510"/>
    </row>
    <row r="204" spans="2:24" x14ac:dyDescent="0.3">
      <c r="B204" s="283"/>
      <c r="C204" s="506" t="s">
        <v>14</v>
      </c>
      <c r="D204" s="507"/>
      <c r="E204" s="507"/>
      <c r="F204" s="507"/>
      <c r="G204" s="507"/>
      <c r="H204" s="508"/>
      <c r="I204" s="65"/>
      <c r="J204" s="66"/>
      <c r="K204" s="69"/>
      <c r="L204" s="69"/>
      <c r="M204" s="69"/>
      <c r="N204" s="69"/>
      <c r="O204" s="69"/>
      <c r="P204" s="69"/>
      <c r="Q204" s="69"/>
      <c r="R204" s="70">
        <v>6</v>
      </c>
      <c r="S204" s="70">
        <v>26</v>
      </c>
      <c r="T204" s="70">
        <v>40</v>
      </c>
      <c r="U204" s="509">
        <f t="shared" si="23"/>
        <v>24</v>
      </c>
      <c r="V204" s="510"/>
      <c r="W204" s="558">
        <f>SUM(I204:T204)</f>
        <v>72</v>
      </c>
      <c r="X204" s="512"/>
    </row>
    <row r="205" spans="2:24" x14ac:dyDescent="0.3">
      <c r="B205" s="283"/>
      <c r="C205" s="513" t="s">
        <v>5</v>
      </c>
      <c r="D205" s="514"/>
      <c r="E205" s="514"/>
      <c r="F205" s="514"/>
      <c r="G205" s="514"/>
      <c r="H205" s="515"/>
      <c r="I205" s="71"/>
      <c r="J205" s="72"/>
      <c r="K205" s="73"/>
      <c r="L205" s="73"/>
      <c r="M205" s="73"/>
      <c r="N205" s="73"/>
      <c r="O205" s="73"/>
      <c r="P205" s="73"/>
      <c r="Q205" s="73"/>
      <c r="R205" s="74">
        <v>1</v>
      </c>
      <c r="S205" s="74">
        <v>15</v>
      </c>
      <c r="T205" s="74">
        <v>35</v>
      </c>
      <c r="U205" s="509">
        <f t="shared" si="23"/>
        <v>17</v>
      </c>
      <c r="V205" s="510"/>
      <c r="W205" s="558">
        <f>SUM(I205:T205)</f>
        <v>51</v>
      </c>
      <c r="X205" s="512"/>
    </row>
    <row r="206" spans="2:24" x14ac:dyDescent="0.3">
      <c r="B206" s="283"/>
      <c r="C206" s="560" t="s">
        <v>49</v>
      </c>
      <c r="D206" s="561"/>
      <c r="E206" s="561"/>
      <c r="F206" s="561"/>
      <c r="G206" s="561"/>
      <c r="H206" s="562"/>
      <c r="I206" s="75"/>
      <c r="J206" s="76"/>
      <c r="K206" s="77"/>
      <c r="L206" s="77"/>
      <c r="M206" s="77"/>
      <c r="N206" s="77"/>
      <c r="O206" s="77"/>
      <c r="P206" s="77"/>
      <c r="Q206" s="77"/>
      <c r="R206" s="78">
        <f t="shared" ref="R206:T206" si="26">R202-R203-R205</f>
        <v>5</v>
      </c>
      <c r="S206" s="78">
        <f t="shared" si="26"/>
        <v>11</v>
      </c>
      <c r="T206" s="78">
        <f t="shared" si="26"/>
        <v>5</v>
      </c>
      <c r="U206" s="563">
        <f t="shared" si="23"/>
        <v>7</v>
      </c>
      <c r="V206" s="564"/>
      <c r="W206" s="565">
        <f>SUM(I206:T206)</f>
        <v>21</v>
      </c>
      <c r="X206" s="566"/>
    </row>
    <row r="207" spans="2:24" x14ac:dyDescent="0.3">
      <c r="B207" s="283"/>
      <c r="C207" s="411" t="s">
        <v>107</v>
      </c>
      <c r="D207" s="412"/>
      <c r="E207" s="412"/>
      <c r="F207" s="412"/>
      <c r="G207" s="412"/>
      <c r="H207" s="413"/>
      <c r="I207" s="79"/>
      <c r="J207" s="80"/>
      <c r="K207" s="81"/>
      <c r="L207" s="81"/>
      <c r="M207" s="81"/>
      <c r="N207" s="81"/>
      <c r="O207" s="81"/>
      <c r="P207" s="81"/>
      <c r="Q207" s="81"/>
      <c r="R207" s="82">
        <v>9</v>
      </c>
      <c r="S207" s="82">
        <v>98</v>
      </c>
      <c r="T207" s="82">
        <v>86</v>
      </c>
      <c r="U207" s="414">
        <f t="shared" si="23"/>
        <v>64.333333333333329</v>
      </c>
      <c r="V207" s="415"/>
      <c r="W207" s="416">
        <f>SUM(I207:T207)</f>
        <v>193</v>
      </c>
      <c r="X207" s="415"/>
    </row>
    <row r="208" spans="2:24" x14ac:dyDescent="0.3">
      <c r="B208" s="283"/>
      <c r="C208" s="395" t="s">
        <v>1</v>
      </c>
      <c r="D208" s="396"/>
      <c r="E208" s="396"/>
      <c r="F208" s="396"/>
      <c r="G208" s="396"/>
      <c r="H208" s="397"/>
      <c r="I208" s="83"/>
      <c r="J208" s="84"/>
      <c r="K208" s="85"/>
      <c r="L208" s="85"/>
      <c r="M208" s="85"/>
      <c r="N208" s="85"/>
      <c r="O208" s="85"/>
      <c r="P208" s="85"/>
      <c r="Q208" s="85"/>
      <c r="R208" s="86"/>
      <c r="S208" s="86"/>
      <c r="T208" s="86"/>
      <c r="U208" s="417"/>
      <c r="V208" s="418"/>
      <c r="W208" s="419"/>
      <c r="X208" s="420"/>
    </row>
    <row r="209" spans="2:24" x14ac:dyDescent="0.3">
      <c r="B209" s="283"/>
      <c r="C209" s="347" t="s">
        <v>23</v>
      </c>
      <c r="D209" s="348"/>
      <c r="E209" s="348"/>
      <c r="F209" s="348"/>
      <c r="G209" s="348"/>
      <c r="H209" s="349"/>
      <c r="I209" s="87"/>
      <c r="J209" s="88"/>
      <c r="K209" s="89"/>
      <c r="L209" s="89"/>
      <c r="M209" s="89"/>
      <c r="N209" s="89"/>
      <c r="O209" s="89"/>
      <c r="P209" s="89"/>
      <c r="Q209" s="89"/>
      <c r="R209" s="90">
        <v>47</v>
      </c>
      <c r="S209" s="90">
        <v>46</v>
      </c>
      <c r="T209" s="90">
        <v>13</v>
      </c>
      <c r="U209" s="361">
        <f t="shared" si="23"/>
        <v>35.333333333333336</v>
      </c>
      <c r="V209" s="362"/>
      <c r="W209" s="409">
        <f t="shared" si="24"/>
        <v>106</v>
      </c>
      <c r="X209" s="362"/>
    </row>
    <row r="210" spans="2:24" x14ac:dyDescent="0.3">
      <c r="B210" s="283"/>
      <c r="C210" s="270" t="s">
        <v>65</v>
      </c>
      <c r="D210" s="271"/>
      <c r="E210" s="271"/>
      <c r="F210" s="271"/>
      <c r="G210" s="271"/>
      <c r="H210" s="272"/>
      <c r="I210" s="49"/>
      <c r="J210" s="50"/>
      <c r="K210" s="51"/>
      <c r="L210" s="51"/>
      <c r="M210" s="51"/>
      <c r="N210" s="51"/>
      <c r="O210" s="51"/>
      <c r="P210" s="51"/>
      <c r="Q210" s="51"/>
      <c r="R210" s="52">
        <v>4</v>
      </c>
      <c r="S210" s="52">
        <v>28</v>
      </c>
      <c r="T210" s="52">
        <v>40</v>
      </c>
      <c r="U210" s="311">
        <f t="shared" si="23"/>
        <v>24</v>
      </c>
      <c r="V210" s="312"/>
      <c r="W210" s="410">
        <f t="shared" si="24"/>
        <v>72</v>
      </c>
      <c r="X210" s="312"/>
    </row>
    <row r="211" spans="2:24" x14ac:dyDescent="0.3">
      <c r="B211" s="283"/>
      <c r="C211" s="306" t="s">
        <v>6</v>
      </c>
      <c r="D211" s="307"/>
      <c r="E211" s="307"/>
      <c r="F211" s="307"/>
      <c r="G211" s="307"/>
      <c r="H211" s="308"/>
      <c r="I211" s="91"/>
      <c r="J211" s="92"/>
      <c r="K211" s="93"/>
      <c r="L211" s="93"/>
      <c r="M211" s="93"/>
      <c r="N211" s="93"/>
      <c r="O211" s="93"/>
      <c r="P211" s="93"/>
      <c r="Q211" s="93"/>
      <c r="R211" s="94"/>
      <c r="S211" s="94"/>
      <c r="T211" s="94"/>
      <c r="U211" s="404"/>
      <c r="V211" s="405"/>
      <c r="W211" s="406"/>
      <c r="X211" s="407"/>
    </row>
    <row r="212" spans="2:24" x14ac:dyDescent="0.3">
      <c r="B212" s="283"/>
      <c r="C212" s="347" t="s">
        <v>23</v>
      </c>
      <c r="D212" s="348"/>
      <c r="E212" s="348"/>
      <c r="F212" s="348"/>
      <c r="G212" s="348"/>
      <c r="H212" s="349"/>
      <c r="I212" s="95"/>
      <c r="J212" s="96"/>
      <c r="K212" s="97"/>
      <c r="L212" s="97"/>
      <c r="M212" s="97"/>
      <c r="N212" s="97"/>
      <c r="O212" s="97"/>
      <c r="P212" s="97"/>
      <c r="Q212" s="97"/>
      <c r="R212" s="98">
        <f t="shared" ref="R212:T212" si="27">R198/R201</f>
        <v>1.4791666666666667</v>
      </c>
      <c r="S212" s="98">
        <f t="shared" si="27"/>
        <v>1.5566037735849056</v>
      </c>
      <c r="T212" s="98">
        <f t="shared" si="27"/>
        <v>1.3676470588235294</v>
      </c>
      <c r="U212" s="361" t="s">
        <v>62</v>
      </c>
      <c r="V212" s="362"/>
      <c r="W212" s="408">
        <f>SUM(I212:T212)</f>
        <v>4.4034174990751023</v>
      </c>
      <c r="X212" s="351"/>
    </row>
    <row r="213" spans="2:24" x14ac:dyDescent="0.3">
      <c r="B213" s="283"/>
      <c r="C213" s="270" t="s">
        <v>167</v>
      </c>
      <c r="D213" s="271"/>
      <c r="E213" s="271"/>
      <c r="F213" s="271"/>
      <c r="G213" s="271"/>
      <c r="H213" s="272"/>
      <c r="I213" s="95"/>
      <c r="J213" s="96"/>
      <c r="K213" s="99"/>
      <c r="L213" s="99"/>
      <c r="M213" s="99"/>
      <c r="N213" s="99"/>
      <c r="O213" s="99"/>
      <c r="P213" s="99"/>
      <c r="Q213" s="99"/>
      <c r="R213" s="100">
        <f t="shared" ref="R213:T213" si="28">R199/R202</f>
        <v>1.8181818181818181</v>
      </c>
      <c r="S213" s="100">
        <f t="shared" si="28"/>
        <v>1.2589285714285714</v>
      </c>
      <c r="T213" s="100">
        <f t="shared" si="28"/>
        <v>1.2233009708737863</v>
      </c>
      <c r="U213" s="372" t="s">
        <v>62</v>
      </c>
      <c r="V213" s="373"/>
      <c r="W213" s="408">
        <f>SUM(I213:T213)</f>
        <v>4.3004113604841763</v>
      </c>
      <c r="X213" s="351"/>
    </row>
    <row r="214" spans="2:24" s="231" customFormat="1" x14ac:dyDescent="0.3">
      <c r="B214" s="283"/>
      <c r="C214" s="430" t="s">
        <v>106</v>
      </c>
      <c r="D214" s="431"/>
      <c r="E214" s="431"/>
      <c r="F214" s="431"/>
      <c r="G214" s="431"/>
      <c r="H214" s="432"/>
      <c r="I214" s="101"/>
      <c r="J214" s="102"/>
      <c r="K214" s="229"/>
      <c r="L214" s="229"/>
      <c r="M214" s="229"/>
      <c r="N214" s="229"/>
      <c r="O214" s="229"/>
      <c r="P214" s="229"/>
      <c r="Q214" s="229"/>
      <c r="R214" s="230">
        <f t="shared" ref="R214:T214" si="29">R207/R202</f>
        <v>0.81818181818181823</v>
      </c>
      <c r="S214" s="230">
        <f t="shared" si="29"/>
        <v>0.875</v>
      </c>
      <c r="T214" s="230">
        <f t="shared" si="29"/>
        <v>0.83495145631067957</v>
      </c>
      <c r="U214" s="433" t="s">
        <v>62</v>
      </c>
      <c r="V214" s="403"/>
      <c r="W214" s="402">
        <f t="shared" ref="W214:X214" si="30">W207/W202</f>
        <v>0.85398230088495575</v>
      </c>
      <c r="X214" s="403" t="e">
        <f t="shared" si="30"/>
        <v>#DIV/0!</v>
      </c>
    </row>
    <row r="215" spans="2:24" x14ac:dyDescent="0.3">
      <c r="B215" s="283"/>
      <c r="C215" s="291" t="s">
        <v>3</v>
      </c>
      <c r="D215" s="292"/>
      <c r="E215" s="292"/>
      <c r="F215" s="292"/>
      <c r="G215" s="292"/>
      <c r="H215" s="293"/>
      <c r="I215" s="105"/>
      <c r="J215" s="106"/>
      <c r="K215" s="107"/>
      <c r="L215" s="107"/>
      <c r="M215" s="107"/>
      <c r="N215" s="107"/>
      <c r="O215" s="107"/>
      <c r="P215" s="107"/>
      <c r="Q215" s="107"/>
      <c r="R215" s="108"/>
      <c r="S215" s="108"/>
      <c r="T215" s="108"/>
      <c r="U215" s="380"/>
      <c r="V215" s="381"/>
      <c r="W215" s="394"/>
      <c r="X215" s="339"/>
    </row>
    <row r="216" spans="2:24" x14ac:dyDescent="0.3">
      <c r="B216" s="283"/>
      <c r="C216" s="347" t="s">
        <v>23</v>
      </c>
      <c r="D216" s="348"/>
      <c r="E216" s="348"/>
      <c r="F216" s="348"/>
      <c r="G216" s="348"/>
      <c r="H216" s="349"/>
      <c r="I216" s="109"/>
      <c r="J216" s="110"/>
      <c r="K216" s="111"/>
      <c r="L216" s="111"/>
      <c r="M216" s="111"/>
      <c r="N216" s="111"/>
      <c r="O216" s="111"/>
      <c r="P216" s="111"/>
      <c r="Q216" s="111"/>
      <c r="R216" s="112">
        <f t="shared" ref="R216:T216" si="31">R209/R201</f>
        <v>0.48958333333333331</v>
      </c>
      <c r="S216" s="112">
        <f t="shared" si="31"/>
        <v>0.43396226415094341</v>
      </c>
      <c r="T216" s="112">
        <f t="shared" si="31"/>
        <v>0.19117647058823528</v>
      </c>
      <c r="U216" s="361" t="s">
        <v>62</v>
      </c>
      <c r="V216" s="362"/>
      <c r="W216" s="392">
        <f>W209/W201</f>
        <v>0.3925925925925926</v>
      </c>
      <c r="X216" s="393"/>
    </row>
    <row r="217" spans="2:24" ht="15" thickBot="1" x14ac:dyDescent="0.35">
      <c r="B217" s="284"/>
      <c r="C217" s="294" t="s">
        <v>65</v>
      </c>
      <c r="D217" s="295"/>
      <c r="E217" s="295"/>
      <c r="F217" s="295"/>
      <c r="G217" s="295"/>
      <c r="H217" s="296"/>
      <c r="I217" s="113"/>
      <c r="J217" s="114"/>
      <c r="K217" s="115"/>
      <c r="L217" s="115"/>
      <c r="M217" s="115"/>
      <c r="N217" s="115"/>
      <c r="O217" s="115"/>
      <c r="P217" s="115"/>
      <c r="Q217" s="115"/>
      <c r="R217" s="116">
        <f t="shared" ref="R217:T217" si="32">R210/R202</f>
        <v>0.36363636363636365</v>
      </c>
      <c r="S217" s="116">
        <f t="shared" si="32"/>
        <v>0.25</v>
      </c>
      <c r="T217" s="116">
        <f t="shared" si="32"/>
        <v>0.38834951456310679</v>
      </c>
      <c r="U217" s="366" t="s">
        <v>62</v>
      </c>
      <c r="V217" s="367"/>
      <c r="W217" s="392">
        <f>W210/W202</f>
        <v>0.31858407079646017</v>
      </c>
      <c r="X217" s="393"/>
    </row>
    <row r="218" spans="2:24" x14ac:dyDescent="0.3">
      <c r="B218" s="436" t="s">
        <v>7</v>
      </c>
      <c r="C218" s="303" t="s">
        <v>15</v>
      </c>
      <c r="D218" s="304"/>
      <c r="E218" s="304"/>
      <c r="F218" s="304"/>
      <c r="G218" s="304"/>
      <c r="H218" s="305"/>
      <c r="I218" s="117"/>
      <c r="J218" s="118"/>
      <c r="K218" s="119"/>
      <c r="L218" s="119"/>
      <c r="M218" s="119"/>
      <c r="N218" s="119"/>
      <c r="O218" s="119"/>
      <c r="P218" s="119"/>
      <c r="Q218" s="119"/>
      <c r="R218" s="120">
        <v>179</v>
      </c>
      <c r="S218" s="120">
        <v>142</v>
      </c>
      <c r="T218" s="120">
        <v>154</v>
      </c>
      <c r="U218" s="400">
        <f t="shared" ref="U218:U281" si="33">AVERAGE(I218:T218)</f>
        <v>158.33333333333334</v>
      </c>
      <c r="V218" s="401"/>
      <c r="W218" s="400" t="s">
        <v>62</v>
      </c>
      <c r="X218" s="401"/>
    </row>
    <row r="219" spans="2:24" x14ac:dyDescent="0.3">
      <c r="B219" s="437"/>
      <c r="C219" s="395" t="s">
        <v>66</v>
      </c>
      <c r="D219" s="396"/>
      <c r="E219" s="396"/>
      <c r="F219" s="396"/>
      <c r="G219" s="396"/>
      <c r="H219" s="397"/>
      <c r="I219" s="121"/>
      <c r="J219" s="122"/>
      <c r="K219" s="123"/>
      <c r="L219" s="123"/>
      <c r="M219" s="123"/>
      <c r="N219" s="123"/>
      <c r="O219" s="123"/>
      <c r="P219" s="123"/>
      <c r="Q219" s="123"/>
      <c r="R219" s="124">
        <v>87</v>
      </c>
      <c r="S219" s="124">
        <v>354</v>
      </c>
      <c r="T219" s="124">
        <v>297</v>
      </c>
      <c r="U219" s="398">
        <f t="shared" si="33"/>
        <v>246</v>
      </c>
      <c r="V219" s="399"/>
      <c r="W219" s="398">
        <f t="shared" ref="W219:W282" si="34">SUM(I219:T219)</f>
        <v>738</v>
      </c>
      <c r="X219" s="399"/>
    </row>
    <row r="220" spans="2:24" x14ac:dyDescent="0.3">
      <c r="B220" s="437"/>
      <c r="C220" s="387" t="s">
        <v>17</v>
      </c>
      <c r="D220" s="388"/>
      <c r="E220" s="388"/>
      <c r="F220" s="388"/>
      <c r="G220" s="388"/>
      <c r="H220" s="389"/>
      <c r="I220" s="125"/>
      <c r="J220" s="126"/>
      <c r="K220" s="127"/>
      <c r="L220" s="127"/>
      <c r="M220" s="127"/>
      <c r="N220" s="127"/>
      <c r="O220" s="127"/>
      <c r="P220" s="127"/>
      <c r="Q220" s="127"/>
      <c r="R220" s="128"/>
      <c r="S220" s="128">
        <v>46</v>
      </c>
      <c r="T220" s="128">
        <v>26</v>
      </c>
      <c r="U220" s="390">
        <f t="shared" si="33"/>
        <v>36</v>
      </c>
      <c r="V220" s="391"/>
      <c r="W220" s="382">
        <f t="shared" si="34"/>
        <v>72</v>
      </c>
      <c r="X220" s="383"/>
    </row>
    <row r="221" spans="2:24" x14ac:dyDescent="0.3">
      <c r="B221" s="437"/>
      <c r="C221" s="438" t="s">
        <v>18</v>
      </c>
      <c r="D221" s="439"/>
      <c r="E221" s="439"/>
      <c r="F221" s="439"/>
      <c r="G221" s="439"/>
      <c r="H221" s="440"/>
      <c r="I221" s="129"/>
      <c r="J221" s="130"/>
      <c r="K221" s="131"/>
      <c r="L221" s="131"/>
      <c r="M221" s="131"/>
      <c r="N221" s="131"/>
      <c r="O221" s="131"/>
      <c r="P221" s="131"/>
      <c r="Q221" s="131"/>
      <c r="R221" s="132">
        <f t="shared" ref="R221:T221" si="35">SUM(R222:R223)</f>
        <v>0</v>
      </c>
      <c r="S221" s="132">
        <f t="shared" si="35"/>
        <v>67</v>
      </c>
      <c r="T221" s="132">
        <f t="shared" si="35"/>
        <v>56</v>
      </c>
      <c r="U221" s="434">
        <f t="shared" si="33"/>
        <v>41</v>
      </c>
      <c r="V221" s="435"/>
      <c r="W221" s="309">
        <f t="shared" si="34"/>
        <v>123</v>
      </c>
      <c r="X221" s="310"/>
    </row>
    <row r="222" spans="2:24" x14ac:dyDescent="0.3">
      <c r="B222" s="437"/>
      <c r="C222" s="300" t="s">
        <v>24</v>
      </c>
      <c r="D222" s="301"/>
      <c r="E222" s="301"/>
      <c r="F222" s="301"/>
      <c r="G222" s="301"/>
      <c r="H222" s="302"/>
      <c r="I222" s="133"/>
      <c r="J222" s="134"/>
      <c r="K222" s="135"/>
      <c r="L222" s="135"/>
      <c r="M222" s="135"/>
      <c r="N222" s="135"/>
      <c r="O222" s="135"/>
      <c r="P222" s="135"/>
      <c r="Q222" s="135"/>
      <c r="R222" s="136"/>
      <c r="S222" s="136">
        <v>4</v>
      </c>
      <c r="T222" s="136">
        <v>4</v>
      </c>
      <c r="U222" s="309">
        <f t="shared" si="33"/>
        <v>4</v>
      </c>
      <c r="V222" s="310"/>
      <c r="W222" s="309">
        <f t="shared" si="34"/>
        <v>8</v>
      </c>
      <c r="X222" s="310"/>
    </row>
    <row r="223" spans="2:24" x14ac:dyDescent="0.3">
      <c r="B223" s="437"/>
      <c r="C223" s="363" t="s">
        <v>25</v>
      </c>
      <c r="D223" s="364"/>
      <c r="E223" s="364"/>
      <c r="F223" s="364"/>
      <c r="G223" s="364"/>
      <c r="H223" s="365"/>
      <c r="I223" s="137"/>
      <c r="J223" s="138"/>
      <c r="K223" s="139"/>
      <c r="L223" s="139"/>
      <c r="M223" s="139"/>
      <c r="N223" s="139"/>
      <c r="O223" s="139"/>
      <c r="P223" s="139"/>
      <c r="Q223" s="139"/>
      <c r="R223" s="140"/>
      <c r="S223" s="140">
        <v>63</v>
      </c>
      <c r="T223" s="140">
        <v>52</v>
      </c>
      <c r="U223" s="314">
        <f t="shared" si="33"/>
        <v>57.5</v>
      </c>
      <c r="V223" s="315"/>
      <c r="W223" s="314">
        <f t="shared" si="34"/>
        <v>115</v>
      </c>
      <c r="X223" s="315"/>
    </row>
    <row r="224" spans="2:24" x14ac:dyDescent="0.3">
      <c r="B224" s="437"/>
      <c r="C224" s="384" t="s">
        <v>19</v>
      </c>
      <c r="D224" s="385"/>
      <c r="E224" s="385"/>
      <c r="F224" s="385"/>
      <c r="G224" s="385"/>
      <c r="H224" s="386"/>
      <c r="I224" s="49"/>
      <c r="J224" s="142"/>
      <c r="K224" s="51"/>
      <c r="L224" s="51"/>
      <c r="M224" s="51"/>
      <c r="N224" s="51"/>
      <c r="O224" s="51"/>
      <c r="P224" s="51"/>
      <c r="Q224" s="51"/>
      <c r="R224" s="52">
        <f t="shared" ref="R224:T224" si="36">SUM(R225+R259)</f>
        <v>0</v>
      </c>
      <c r="S224" s="52">
        <f t="shared" si="36"/>
        <v>37</v>
      </c>
      <c r="T224" s="52">
        <f t="shared" si="36"/>
        <v>54</v>
      </c>
      <c r="U224" s="309">
        <f t="shared" si="33"/>
        <v>30.333333333333332</v>
      </c>
      <c r="V224" s="310"/>
      <c r="W224" s="309">
        <f t="shared" si="34"/>
        <v>91</v>
      </c>
      <c r="X224" s="310"/>
    </row>
    <row r="225" spans="2:24" x14ac:dyDescent="0.3">
      <c r="B225" s="437"/>
      <c r="C225" s="300" t="s">
        <v>24</v>
      </c>
      <c r="D225" s="301"/>
      <c r="E225" s="301"/>
      <c r="F225" s="301"/>
      <c r="G225" s="301"/>
      <c r="H225" s="302"/>
      <c r="I225" s="49"/>
      <c r="J225" s="142"/>
      <c r="K225" s="51"/>
      <c r="L225" s="51"/>
      <c r="M225" s="51"/>
      <c r="N225" s="51"/>
      <c r="O225" s="51"/>
      <c r="P225" s="51"/>
      <c r="Q225" s="51"/>
      <c r="R225" s="52">
        <f t="shared" ref="R225:T225" si="37">R226+R247+R258</f>
        <v>0</v>
      </c>
      <c r="S225" s="52">
        <f t="shared" si="37"/>
        <v>27</v>
      </c>
      <c r="T225" s="52">
        <f t="shared" si="37"/>
        <v>40</v>
      </c>
      <c r="U225" s="309">
        <f t="shared" si="33"/>
        <v>22.333333333333332</v>
      </c>
      <c r="V225" s="310"/>
      <c r="W225" s="309">
        <f t="shared" si="34"/>
        <v>67</v>
      </c>
      <c r="X225" s="310"/>
    </row>
    <row r="226" spans="2:24" x14ac:dyDescent="0.3">
      <c r="B226" s="437"/>
      <c r="C226" s="300" t="s">
        <v>29</v>
      </c>
      <c r="D226" s="301"/>
      <c r="E226" s="301"/>
      <c r="F226" s="301"/>
      <c r="G226" s="301"/>
      <c r="H226" s="302"/>
      <c r="I226" s="49"/>
      <c r="J226" s="142"/>
      <c r="K226" s="51"/>
      <c r="L226" s="51"/>
      <c r="M226" s="51"/>
      <c r="N226" s="51"/>
      <c r="O226" s="51"/>
      <c r="P226" s="51"/>
      <c r="Q226" s="51"/>
      <c r="R226" s="52">
        <f t="shared" ref="R226:T226" si="38">SUM(R227:R246)</f>
        <v>0</v>
      </c>
      <c r="S226" s="52">
        <f t="shared" si="38"/>
        <v>0</v>
      </c>
      <c r="T226" s="52">
        <f t="shared" si="38"/>
        <v>21</v>
      </c>
      <c r="U226" s="309">
        <f t="shared" si="33"/>
        <v>7</v>
      </c>
      <c r="V226" s="310"/>
      <c r="W226" s="309">
        <f t="shared" si="34"/>
        <v>21</v>
      </c>
      <c r="X226" s="310"/>
    </row>
    <row r="227" spans="2:24" x14ac:dyDescent="0.3">
      <c r="B227" s="437"/>
      <c r="C227" s="321" t="s">
        <v>67</v>
      </c>
      <c r="D227" s="322"/>
      <c r="E227" s="322"/>
      <c r="F227" s="322"/>
      <c r="G227" s="322"/>
      <c r="H227" s="323"/>
      <c r="I227" s="49"/>
      <c r="J227" s="142"/>
      <c r="K227" s="51"/>
      <c r="L227" s="51"/>
      <c r="M227" s="51"/>
      <c r="N227" s="51"/>
      <c r="O227" s="51"/>
      <c r="P227" s="51"/>
      <c r="Q227" s="51"/>
      <c r="R227" s="52"/>
      <c r="S227" s="52"/>
      <c r="T227" s="52">
        <v>7</v>
      </c>
      <c r="U227" s="309">
        <f t="shared" si="33"/>
        <v>7</v>
      </c>
      <c r="V227" s="310"/>
      <c r="W227" s="309">
        <f t="shared" si="34"/>
        <v>7</v>
      </c>
      <c r="X227" s="310"/>
    </row>
    <row r="228" spans="2:24" x14ac:dyDescent="0.3">
      <c r="B228" s="437"/>
      <c r="C228" s="321" t="s">
        <v>68</v>
      </c>
      <c r="D228" s="322"/>
      <c r="E228" s="322"/>
      <c r="F228" s="322"/>
      <c r="G228" s="322"/>
      <c r="H228" s="323"/>
      <c r="I228" s="49"/>
      <c r="J228" s="142"/>
      <c r="K228" s="51"/>
      <c r="L228" s="51"/>
      <c r="M228" s="51"/>
      <c r="N228" s="51"/>
      <c r="O228" s="51"/>
      <c r="P228" s="51"/>
      <c r="Q228" s="51"/>
      <c r="R228" s="52"/>
      <c r="S228" s="52"/>
      <c r="T228" s="52">
        <v>4</v>
      </c>
      <c r="U228" s="309">
        <f t="shared" si="33"/>
        <v>4</v>
      </c>
      <c r="V228" s="310"/>
      <c r="W228" s="309">
        <f t="shared" si="34"/>
        <v>4</v>
      </c>
      <c r="X228" s="310"/>
    </row>
    <row r="229" spans="2:24" x14ac:dyDescent="0.3">
      <c r="B229" s="437"/>
      <c r="C229" s="321" t="s">
        <v>69</v>
      </c>
      <c r="D229" s="322"/>
      <c r="E229" s="322"/>
      <c r="F229" s="322"/>
      <c r="G229" s="322"/>
      <c r="H229" s="323"/>
      <c r="I229" s="49"/>
      <c r="J229" s="142"/>
      <c r="K229" s="51"/>
      <c r="L229" s="51"/>
      <c r="M229" s="51"/>
      <c r="N229" s="51"/>
      <c r="O229" s="51"/>
      <c r="P229" s="51"/>
      <c r="Q229" s="51"/>
      <c r="R229" s="52"/>
      <c r="S229" s="52"/>
      <c r="T229" s="52">
        <v>2</v>
      </c>
      <c r="U229" s="309">
        <f t="shared" si="33"/>
        <v>2</v>
      </c>
      <c r="V229" s="310"/>
      <c r="W229" s="309">
        <f t="shared" si="34"/>
        <v>2</v>
      </c>
      <c r="X229" s="310"/>
    </row>
    <row r="230" spans="2:24" x14ac:dyDescent="0.3">
      <c r="B230" s="437"/>
      <c r="C230" s="321" t="s">
        <v>70</v>
      </c>
      <c r="D230" s="322"/>
      <c r="E230" s="322"/>
      <c r="F230" s="322"/>
      <c r="G230" s="322"/>
      <c r="H230" s="323"/>
      <c r="I230" s="49"/>
      <c r="J230" s="142"/>
      <c r="K230" s="51"/>
      <c r="L230" s="51"/>
      <c r="M230" s="51"/>
      <c r="N230" s="51"/>
      <c r="O230" s="51"/>
      <c r="P230" s="51"/>
      <c r="Q230" s="51"/>
      <c r="R230" s="52"/>
      <c r="S230" s="52"/>
      <c r="T230" s="52">
        <v>0</v>
      </c>
      <c r="U230" s="309">
        <f t="shared" si="33"/>
        <v>0</v>
      </c>
      <c r="V230" s="310"/>
      <c r="W230" s="309">
        <f t="shared" si="34"/>
        <v>0</v>
      </c>
      <c r="X230" s="310"/>
    </row>
    <row r="231" spans="2:24" x14ac:dyDescent="0.3">
      <c r="B231" s="437"/>
      <c r="C231" s="321" t="s">
        <v>71</v>
      </c>
      <c r="D231" s="322"/>
      <c r="E231" s="322"/>
      <c r="F231" s="322"/>
      <c r="G231" s="322"/>
      <c r="H231" s="323"/>
      <c r="I231" s="49"/>
      <c r="J231" s="142"/>
      <c r="K231" s="51"/>
      <c r="L231" s="51"/>
      <c r="M231" s="51"/>
      <c r="N231" s="51"/>
      <c r="O231" s="51"/>
      <c r="P231" s="51"/>
      <c r="Q231" s="51"/>
      <c r="R231" s="52"/>
      <c r="S231" s="52"/>
      <c r="T231" s="52">
        <v>1</v>
      </c>
      <c r="U231" s="309">
        <f t="shared" si="33"/>
        <v>1</v>
      </c>
      <c r="V231" s="310"/>
      <c r="W231" s="309">
        <f t="shared" si="34"/>
        <v>1</v>
      </c>
      <c r="X231" s="310"/>
    </row>
    <row r="232" spans="2:24" x14ac:dyDescent="0.3">
      <c r="B232" s="437"/>
      <c r="C232" s="321" t="s">
        <v>72</v>
      </c>
      <c r="D232" s="322"/>
      <c r="E232" s="322"/>
      <c r="F232" s="322"/>
      <c r="G232" s="322"/>
      <c r="H232" s="323"/>
      <c r="I232" s="49"/>
      <c r="J232" s="142"/>
      <c r="K232" s="51"/>
      <c r="L232" s="51"/>
      <c r="M232" s="51"/>
      <c r="N232" s="51"/>
      <c r="O232" s="51"/>
      <c r="P232" s="51"/>
      <c r="Q232" s="51"/>
      <c r="R232" s="52"/>
      <c r="S232" s="52"/>
      <c r="T232" s="52">
        <v>1</v>
      </c>
      <c r="U232" s="309">
        <f t="shared" si="33"/>
        <v>1</v>
      </c>
      <c r="V232" s="310"/>
      <c r="W232" s="309">
        <f t="shared" si="34"/>
        <v>1</v>
      </c>
      <c r="X232" s="310"/>
    </row>
    <row r="233" spans="2:24" x14ac:dyDescent="0.3">
      <c r="B233" s="437"/>
      <c r="C233" s="321" t="s">
        <v>73</v>
      </c>
      <c r="D233" s="322"/>
      <c r="E233" s="322"/>
      <c r="F233" s="322"/>
      <c r="G233" s="322"/>
      <c r="H233" s="323"/>
      <c r="I233" s="49"/>
      <c r="J233" s="142"/>
      <c r="K233" s="51"/>
      <c r="L233" s="51"/>
      <c r="M233" s="51"/>
      <c r="N233" s="51"/>
      <c r="O233" s="51"/>
      <c r="P233" s="51"/>
      <c r="Q233" s="51"/>
      <c r="R233" s="52"/>
      <c r="S233" s="52"/>
      <c r="T233" s="52">
        <v>0</v>
      </c>
      <c r="U233" s="309">
        <f t="shared" si="33"/>
        <v>0</v>
      </c>
      <c r="V233" s="310"/>
      <c r="W233" s="309">
        <f t="shared" si="34"/>
        <v>0</v>
      </c>
      <c r="X233" s="310"/>
    </row>
    <row r="234" spans="2:24" x14ac:dyDescent="0.3">
      <c r="B234" s="437"/>
      <c r="C234" s="321" t="s">
        <v>86</v>
      </c>
      <c r="D234" s="322"/>
      <c r="E234" s="322"/>
      <c r="F234" s="322"/>
      <c r="G234" s="322"/>
      <c r="H234" s="323"/>
      <c r="I234" s="49"/>
      <c r="J234" s="142"/>
      <c r="K234" s="51"/>
      <c r="L234" s="51"/>
      <c r="M234" s="51"/>
      <c r="N234" s="51"/>
      <c r="O234" s="51"/>
      <c r="P234" s="51"/>
      <c r="Q234" s="51"/>
      <c r="R234" s="52"/>
      <c r="S234" s="52"/>
      <c r="T234" s="52">
        <v>1</v>
      </c>
      <c r="U234" s="309">
        <f t="shared" si="33"/>
        <v>1</v>
      </c>
      <c r="V234" s="310"/>
      <c r="W234" s="309">
        <f t="shared" si="34"/>
        <v>1</v>
      </c>
      <c r="X234" s="310"/>
    </row>
    <row r="235" spans="2:24" x14ac:dyDescent="0.3">
      <c r="B235" s="437"/>
      <c r="C235" s="321" t="s">
        <v>74</v>
      </c>
      <c r="D235" s="322"/>
      <c r="E235" s="322"/>
      <c r="F235" s="322"/>
      <c r="G235" s="322"/>
      <c r="H235" s="323"/>
      <c r="I235" s="49"/>
      <c r="J235" s="142"/>
      <c r="K235" s="51"/>
      <c r="L235" s="51"/>
      <c r="M235" s="51"/>
      <c r="N235" s="51"/>
      <c r="O235" s="51"/>
      <c r="P235" s="51"/>
      <c r="Q235" s="51"/>
      <c r="R235" s="52"/>
      <c r="S235" s="52"/>
      <c r="T235" s="52">
        <v>1</v>
      </c>
      <c r="U235" s="309">
        <f t="shared" si="33"/>
        <v>1</v>
      </c>
      <c r="V235" s="310"/>
      <c r="W235" s="309">
        <f t="shared" si="34"/>
        <v>1</v>
      </c>
      <c r="X235" s="310"/>
    </row>
    <row r="236" spans="2:24" x14ac:dyDescent="0.3">
      <c r="B236" s="437"/>
      <c r="C236" s="321" t="s">
        <v>75</v>
      </c>
      <c r="D236" s="322"/>
      <c r="E236" s="322"/>
      <c r="F236" s="322"/>
      <c r="G236" s="322"/>
      <c r="H236" s="323"/>
      <c r="I236" s="49"/>
      <c r="J236" s="142"/>
      <c r="K236" s="51"/>
      <c r="L236" s="51"/>
      <c r="M236" s="51"/>
      <c r="N236" s="51"/>
      <c r="O236" s="51"/>
      <c r="P236" s="51"/>
      <c r="Q236" s="51"/>
      <c r="R236" s="52"/>
      <c r="S236" s="52"/>
      <c r="T236" s="52">
        <v>0</v>
      </c>
      <c r="U236" s="309">
        <f t="shared" si="33"/>
        <v>0</v>
      </c>
      <c r="V236" s="310"/>
      <c r="W236" s="309">
        <f t="shared" si="34"/>
        <v>0</v>
      </c>
      <c r="X236" s="310"/>
    </row>
    <row r="237" spans="2:24" x14ac:dyDescent="0.3">
      <c r="B237" s="437"/>
      <c r="C237" s="321" t="s">
        <v>76</v>
      </c>
      <c r="D237" s="322"/>
      <c r="E237" s="322"/>
      <c r="F237" s="322"/>
      <c r="G237" s="322"/>
      <c r="H237" s="323"/>
      <c r="I237" s="49"/>
      <c r="J237" s="142"/>
      <c r="K237" s="51"/>
      <c r="L237" s="51"/>
      <c r="M237" s="51"/>
      <c r="N237" s="51"/>
      <c r="O237" s="51"/>
      <c r="P237" s="51"/>
      <c r="Q237" s="51"/>
      <c r="R237" s="52"/>
      <c r="S237" s="52"/>
      <c r="T237" s="52">
        <v>0</v>
      </c>
      <c r="U237" s="309">
        <f t="shared" si="33"/>
        <v>0</v>
      </c>
      <c r="V237" s="310"/>
      <c r="W237" s="309">
        <f t="shared" si="34"/>
        <v>0</v>
      </c>
      <c r="X237" s="310"/>
    </row>
    <row r="238" spans="2:24" x14ac:dyDescent="0.3">
      <c r="B238" s="437"/>
      <c r="C238" s="321" t="s">
        <v>77</v>
      </c>
      <c r="D238" s="322"/>
      <c r="E238" s="322"/>
      <c r="F238" s="322"/>
      <c r="G238" s="322"/>
      <c r="H238" s="323"/>
      <c r="I238" s="49"/>
      <c r="J238" s="142"/>
      <c r="K238" s="51"/>
      <c r="L238" s="51"/>
      <c r="M238" s="51"/>
      <c r="N238" s="51"/>
      <c r="O238" s="51"/>
      <c r="P238" s="51"/>
      <c r="Q238" s="51"/>
      <c r="R238" s="52"/>
      <c r="S238" s="52"/>
      <c r="T238" s="52">
        <v>0</v>
      </c>
      <c r="U238" s="309">
        <f t="shared" si="33"/>
        <v>0</v>
      </c>
      <c r="V238" s="310"/>
      <c r="W238" s="309">
        <f t="shared" si="34"/>
        <v>0</v>
      </c>
      <c r="X238" s="310"/>
    </row>
    <row r="239" spans="2:24" x14ac:dyDescent="0.3">
      <c r="B239" s="437"/>
      <c r="C239" s="321" t="s">
        <v>78</v>
      </c>
      <c r="D239" s="322"/>
      <c r="E239" s="322"/>
      <c r="F239" s="322"/>
      <c r="G239" s="322"/>
      <c r="H239" s="323"/>
      <c r="I239" s="49"/>
      <c r="J239" s="142"/>
      <c r="K239" s="51"/>
      <c r="L239" s="51"/>
      <c r="M239" s="51"/>
      <c r="N239" s="51"/>
      <c r="O239" s="51"/>
      <c r="P239" s="51"/>
      <c r="Q239" s="51"/>
      <c r="R239" s="52"/>
      <c r="S239" s="52"/>
      <c r="T239" s="52">
        <v>1</v>
      </c>
      <c r="U239" s="309">
        <f t="shared" si="33"/>
        <v>1</v>
      </c>
      <c r="V239" s="310"/>
      <c r="W239" s="309">
        <f t="shared" si="34"/>
        <v>1</v>
      </c>
      <c r="X239" s="310"/>
    </row>
    <row r="240" spans="2:24" x14ac:dyDescent="0.3">
      <c r="B240" s="437"/>
      <c r="C240" s="321" t="s">
        <v>79</v>
      </c>
      <c r="D240" s="322"/>
      <c r="E240" s="322"/>
      <c r="F240" s="322"/>
      <c r="G240" s="322"/>
      <c r="H240" s="323"/>
      <c r="I240" s="49"/>
      <c r="J240" s="142"/>
      <c r="K240" s="51"/>
      <c r="L240" s="51"/>
      <c r="M240" s="51"/>
      <c r="N240" s="51"/>
      <c r="O240" s="51"/>
      <c r="P240" s="51"/>
      <c r="Q240" s="51"/>
      <c r="R240" s="52"/>
      <c r="S240" s="52"/>
      <c r="T240" s="52">
        <v>0</v>
      </c>
      <c r="U240" s="309">
        <f t="shared" si="33"/>
        <v>0</v>
      </c>
      <c r="V240" s="310"/>
      <c r="W240" s="309">
        <f t="shared" si="34"/>
        <v>0</v>
      </c>
      <c r="X240" s="310"/>
    </row>
    <row r="241" spans="2:24" x14ac:dyDescent="0.3">
      <c r="B241" s="437"/>
      <c r="C241" s="321" t="s">
        <v>80</v>
      </c>
      <c r="D241" s="322"/>
      <c r="E241" s="322"/>
      <c r="F241" s="322"/>
      <c r="G241" s="322"/>
      <c r="H241" s="323"/>
      <c r="I241" s="49"/>
      <c r="J241" s="142"/>
      <c r="K241" s="51"/>
      <c r="L241" s="51"/>
      <c r="M241" s="51"/>
      <c r="N241" s="51"/>
      <c r="O241" s="51"/>
      <c r="P241" s="51"/>
      <c r="Q241" s="51"/>
      <c r="R241" s="52"/>
      <c r="S241" s="52"/>
      <c r="T241" s="52">
        <v>1</v>
      </c>
      <c r="U241" s="309">
        <f t="shared" si="33"/>
        <v>1</v>
      </c>
      <c r="V241" s="310"/>
      <c r="W241" s="309">
        <f t="shared" si="34"/>
        <v>1</v>
      </c>
      <c r="X241" s="310"/>
    </row>
    <row r="242" spans="2:24" x14ac:dyDescent="0.3">
      <c r="B242" s="437"/>
      <c r="C242" s="321" t="s">
        <v>81</v>
      </c>
      <c r="D242" s="322"/>
      <c r="E242" s="322"/>
      <c r="F242" s="322"/>
      <c r="G242" s="322"/>
      <c r="H242" s="323"/>
      <c r="I242" s="49"/>
      <c r="J242" s="142"/>
      <c r="K242" s="51"/>
      <c r="L242" s="51"/>
      <c r="M242" s="51"/>
      <c r="N242" s="51"/>
      <c r="O242" s="51"/>
      <c r="P242" s="51"/>
      <c r="Q242" s="51"/>
      <c r="R242" s="52"/>
      <c r="S242" s="52"/>
      <c r="T242" s="52">
        <v>0</v>
      </c>
      <c r="U242" s="309">
        <f t="shared" si="33"/>
        <v>0</v>
      </c>
      <c r="V242" s="310"/>
      <c r="W242" s="309">
        <f t="shared" si="34"/>
        <v>0</v>
      </c>
      <c r="X242" s="310"/>
    </row>
    <row r="243" spans="2:24" x14ac:dyDescent="0.3">
      <c r="B243" s="437"/>
      <c r="C243" s="321" t="s">
        <v>82</v>
      </c>
      <c r="D243" s="322"/>
      <c r="E243" s="322"/>
      <c r="F243" s="322"/>
      <c r="G243" s="322"/>
      <c r="H243" s="323"/>
      <c r="I243" s="49"/>
      <c r="J243" s="142"/>
      <c r="K243" s="51"/>
      <c r="L243" s="51"/>
      <c r="M243" s="51"/>
      <c r="N243" s="51"/>
      <c r="O243" s="51"/>
      <c r="P243" s="51"/>
      <c r="Q243" s="51"/>
      <c r="R243" s="52"/>
      <c r="S243" s="52"/>
      <c r="T243" s="52">
        <v>0</v>
      </c>
      <c r="U243" s="309">
        <f t="shared" si="33"/>
        <v>0</v>
      </c>
      <c r="V243" s="310"/>
      <c r="W243" s="309">
        <f t="shared" si="34"/>
        <v>0</v>
      </c>
      <c r="X243" s="310"/>
    </row>
    <row r="244" spans="2:24" x14ac:dyDescent="0.3">
      <c r="B244" s="437"/>
      <c r="C244" s="321" t="s">
        <v>83</v>
      </c>
      <c r="D244" s="322"/>
      <c r="E244" s="322"/>
      <c r="F244" s="322"/>
      <c r="G244" s="322"/>
      <c r="H244" s="323"/>
      <c r="I244" s="49"/>
      <c r="J244" s="142"/>
      <c r="K244" s="51"/>
      <c r="L244" s="51"/>
      <c r="M244" s="51"/>
      <c r="N244" s="51"/>
      <c r="O244" s="51"/>
      <c r="P244" s="51"/>
      <c r="Q244" s="51"/>
      <c r="R244" s="52"/>
      <c r="S244" s="52"/>
      <c r="T244" s="52">
        <v>0</v>
      </c>
      <c r="U244" s="309">
        <f t="shared" si="33"/>
        <v>0</v>
      </c>
      <c r="V244" s="310"/>
      <c r="W244" s="309">
        <f t="shared" si="34"/>
        <v>0</v>
      </c>
      <c r="X244" s="310"/>
    </row>
    <row r="245" spans="2:24" x14ac:dyDescent="0.3">
      <c r="B245" s="437"/>
      <c r="C245" s="321" t="s">
        <v>84</v>
      </c>
      <c r="D245" s="322"/>
      <c r="E245" s="322"/>
      <c r="F245" s="322"/>
      <c r="G245" s="322"/>
      <c r="H245" s="323"/>
      <c r="I245" s="49"/>
      <c r="J245" s="142"/>
      <c r="K245" s="51"/>
      <c r="L245" s="51"/>
      <c r="M245" s="51"/>
      <c r="N245" s="51"/>
      <c r="O245" s="51"/>
      <c r="P245" s="51"/>
      <c r="Q245" s="51"/>
      <c r="R245" s="52"/>
      <c r="S245" s="52"/>
      <c r="T245" s="52">
        <v>0</v>
      </c>
      <c r="U245" s="309">
        <f t="shared" si="33"/>
        <v>0</v>
      </c>
      <c r="V245" s="310"/>
      <c r="W245" s="309">
        <f t="shared" si="34"/>
        <v>0</v>
      </c>
      <c r="X245" s="310"/>
    </row>
    <row r="246" spans="2:24" x14ac:dyDescent="0.3">
      <c r="B246" s="437"/>
      <c r="C246" s="324" t="s">
        <v>85</v>
      </c>
      <c r="D246" s="325"/>
      <c r="E246" s="325"/>
      <c r="F246" s="325"/>
      <c r="G246" s="325"/>
      <c r="H246" s="326"/>
      <c r="I246" s="125"/>
      <c r="J246" s="207"/>
      <c r="K246" s="127"/>
      <c r="L246" s="127"/>
      <c r="M246" s="127"/>
      <c r="N246" s="127"/>
      <c r="O246" s="127"/>
      <c r="P246" s="127"/>
      <c r="Q246" s="127"/>
      <c r="R246" s="128"/>
      <c r="S246" s="128"/>
      <c r="T246" s="128">
        <v>2</v>
      </c>
      <c r="U246" s="314">
        <f t="shared" si="33"/>
        <v>2</v>
      </c>
      <c r="V246" s="315"/>
      <c r="W246" s="314">
        <f t="shared" si="34"/>
        <v>2</v>
      </c>
      <c r="X246" s="315"/>
    </row>
    <row r="247" spans="2:24" x14ac:dyDescent="0.3">
      <c r="B247" s="437"/>
      <c r="C247" s="300" t="s">
        <v>30</v>
      </c>
      <c r="D247" s="301"/>
      <c r="E247" s="301"/>
      <c r="F247" s="301"/>
      <c r="G247" s="301"/>
      <c r="H247" s="302"/>
      <c r="I247" s="133"/>
      <c r="J247" s="134"/>
      <c r="K247" s="135"/>
      <c r="L247" s="135"/>
      <c r="M247" s="135"/>
      <c r="N247" s="135"/>
      <c r="O247" s="135"/>
      <c r="P247" s="135"/>
      <c r="Q247" s="135"/>
      <c r="R247" s="136">
        <f t="shared" ref="R247:T247" si="39">SUM(R248:R257)</f>
        <v>0</v>
      </c>
      <c r="S247" s="136">
        <f t="shared" si="39"/>
        <v>6</v>
      </c>
      <c r="T247" s="136">
        <f t="shared" si="39"/>
        <v>2</v>
      </c>
      <c r="U247" s="309">
        <f t="shared" si="33"/>
        <v>2.6666666666666665</v>
      </c>
      <c r="V247" s="310"/>
      <c r="W247" s="309">
        <f t="shared" si="34"/>
        <v>8</v>
      </c>
      <c r="X247" s="310"/>
    </row>
    <row r="248" spans="2:24" x14ac:dyDescent="0.3">
      <c r="B248" s="437"/>
      <c r="C248" s="321" t="s">
        <v>87</v>
      </c>
      <c r="D248" s="322"/>
      <c r="E248" s="322"/>
      <c r="F248" s="322"/>
      <c r="G248" s="322"/>
      <c r="H248" s="323"/>
      <c r="I248" s="133"/>
      <c r="J248" s="134"/>
      <c r="K248" s="135"/>
      <c r="L248" s="135"/>
      <c r="M248" s="135"/>
      <c r="N248" s="135"/>
      <c r="O248" s="135"/>
      <c r="P248" s="135"/>
      <c r="Q248" s="135"/>
      <c r="R248" s="136"/>
      <c r="S248" s="136"/>
      <c r="T248" s="52">
        <v>0</v>
      </c>
      <c r="U248" s="309">
        <f t="shared" si="33"/>
        <v>0</v>
      </c>
      <c r="V248" s="310"/>
      <c r="W248" s="309">
        <f t="shared" si="34"/>
        <v>0</v>
      </c>
      <c r="X248" s="310"/>
    </row>
    <row r="249" spans="2:24" x14ac:dyDescent="0.3">
      <c r="B249" s="437"/>
      <c r="C249" s="333" t="s">
        <v>31</v>
      </c>
      <c r="D249" s="334"/>
      <c r="E249" s="334"/>
      <c r="F249" s="334"/>
      <c r="G249" s="334"/>
      <c r="H249" s="335"/>
      <c r="I249" s="133"/>
      <c r="J249" s="134"/>
      <c r="K249" s="135"/>
      <c r="L249" s="135"/>
      <c r="M249" s="135"/>
      <c r="N249" s="135"/>
      <c r="O249" s="135"/>
      <c r="P249" s="135"/>
      <c r="Q249" s="135"/>
      <c r="R249" s="136"/>
      <c r="S249" s="136"/>
      <c r="T249" s="52">
        <v>0</v>
      </c>
      <c r="U249" s="309">
        <f t="shared" si="33"/>
        <v>0</v>
      </c>
      <c r="V249" s="310"/>
      <c r="W249" s="309">
        <f t="shared" si="34"/>
        <v>0</v>
      </c>
      <c r="X249" s="310"/>
    </row>
    <row r="250" spans="2:24" x14ac:dyDescent="0.3">
      <c r="B250" s="437"/>
      <c r="C250" s="333" t="s">
        <v>32</v>
      </c>
      <c r="D250" s="334"/>
      <c r="E250" s="334"/>
      <c r="F250" s="334"/>
      <c r="G250" s="334"/>
      <c r="H250" s="335"/>
      <c r="I250" s="133"/>
      <c r="J250" s="134"/>
      <c r="K250" s="135"/>
      <c r="L250" s="135"/>
      <c r="M250" s="135"/>
      <c r="N250" s="135"/>
      <c r="O250" s="135"/>
      <c r="P250" s="135"/>
      <c r="Q250" s="135"/>
      <c r="R250" s="136"/>
      <c r="S250" s="136"/>
      <c r="T250" s="52">
        <v>0</v>
      </c>
      <c r="U250" s="309">
        <f t="shared" si="33"/>
        <v>0</v>
      </c>
      <c r="V250" s="310"/>
      <c r="W250" s="309">
        <f t="shared" si="34"/>
        <v>0</v>
      </c>
      <c r="X250" s="310"/>
    </row>
    <row r="251" spans="2:24" x14ac:dyDescent="0.3">
      <c r="B251" s="437"/>
      <c r="C251" s="321" t="s">
        <v>110</v>
      </c>
      <c r="D251" s="322"/>
      <c r="E251" s="322"/>
      <c r="F251" s="322"/>
      <c r="G251" s="322"/>
      <c r="H251" s="323"/>
      <c r="I251" s="133"/>
      <c r="J251" s="134"/>
      <c r="K251" s="135"/>
      <c r="L251" s="135"/>
      <c r="M251" s="135"/>
      <c r="N251" s="135"/>
      <c r="O251" s="135"/>
      <c r="P251" s="135"/>
      <c r="Q251" s="135"/>
      <c r="R251" s="136"/>
      <c r="S251" s="136">
        <v>1</v>
      </c>
      <c r="T251" s="52">
        <v>0</v>
      </c>
      <c r="U251" s="309">
        <f t="shared" si="33"/>
        <v>0.5</v>
      </c>
      <c r="V251" s="310"/>
      <c r="W251" s="309">
        <f t="shared" si="34"/>
        <v>1</v>
      </c>
      <c r="X251" s="310"/>
    </row>
    <row r="252" spans="2:24" x14ac:dyDescent="0.3">
      <c r="B252" s="437"/>
      <c r="C252" s="321" t="s">
        <v>111</v>
      </c>
      <c r="D252" s="322"/>
      <c r="E252" s="322"/>
      <c r="F252" s="322"/>
      <c r="G252" s="322"/>
      <c r="H252" s="323"/>
      <c r="I252" s="133"/>
      <c r="J252" s="134"/>
      <c r="K252" s="135"/>
      <c r="L252" s="135"/>
      <c r="M252" s="135"/>
      <c r="N252" s="135"/>
      <c r="O252" s="135"/>
      <c r="P252" s="135"/>
      <c r="Q252" s="135"/>
      <c r="R252" s="136"/>
      <c r="S252" s="136">
        <v>1</v>
      </c>
      <c r="T252" s="52">
        <v>0</v>
      </c>
      <c r="U252" s="309">
        <f t="shared" si="33"/>
        <v>0.5</v>
      </c>
      <c r="V252" s="310"/>
      <c r="W252" s="309">
        <f t="shared" si="34"/>
        <v>1</v>
      </c>
      <c r="X252" s="310"/>
    </row>
    <row r="253" spans="2:24" x14ac:dyDescent="0.3">
      <c r="B253" s="437"/>
      <c r="C253" s="321" t="s">
        <v>112</v>
      </c>
      <c r="D253" s="322"/>
      <c r="E253" s="322"/>
      <c r="F253" s="322"/>
      <c r="G253" s="322"/>
      <c r="H253" s="323"/>
      <c r="I253" s="133"/>
      <c r="J253" s="134"/>
      <c r="K253" s="135"/>
      <c r="L253" s="135"/>
      <c r="M253" s="135"/>
      <c r="N253" s="135"/>
      <c r="O253" s="135"/>
      <c r="P253" s="135"/>
      <c r="Q253" s="135"/>
      <c r="R253" s="136"/>
      <c r="S253" s="136"/>
      <c r="T253" s="136">
        <v>2</v>
      </c>
      <c r="U253" s="309">
        <f t="shared" si="33"/>
        <v>2</v>
      </c>
      <c r="V253" s="310"/>
      <c r="W253" s="309">
        <f t="shared" si="34"/>
        <v>2</v>
      </c>
      <c r="X253" s="310"/>
    </row>
    <row r="254" spans="2:24" x14ac:dyDescent="0.3">
      <c r="B254" s="437"/>
      <c r="C254" s="321" t="s">
        <v>113</v>
      </c>
      <c r="D254" s="322"/>
      <c r="E254" s="322"/>
      <c r="F254" s="322"/>
      <c r="G254" s="322"/>
      <c r="H254" s="323"/>
      <c r="I254" s="133"/>
      <c r="J254" s="134"/>
      <c r="K254" s="135"/>
      <c r="L254" s="135"/>
      <c r="M254" s="135"/>
      <c r="N254" s="135"/>
      <c r="O254" s="135"/>
      <c r="P254" s="135"/>
      <c r="Q254" s="135"/>
      <c r="R254" s="136"/>
      <c r="S254" s="136"/>
      <c r="T254" s="52">
        <v>0</v>
      </c>
      <c r="U254" s="309">
        <f t="shared" si="33"/>
        <v>0</v>
      </c>
      <c r="V254" s="310"/>
      <c r="W254" s="309">
        <f t="shared" si="34"/>
        <v>0</v>
      </c>
      <c r="X254" s="310"/>
    </row>
    <row r="255" spans="2:24" x14ac:dyDescent="0.3">
      <c r="B255" s="437"/>
      <c r="C255" s="321" t="s">
        <v>114</v>
      </c>
      <c r="D255" s="322"/>
      <c r="E255" s="322"/>
      <c r="F255" s="322"/>
      <c r="G255" s="322"/>
      <c r="H255" s="323"/>
      <c r="I255" s="133"/>
      <c r="J255" s="134"/>
      <c r="K255" s="135"/>
      <c r="L255" s="135"/>
      <c r="M255" s="135"/>
      <c r="N255" s="135"/>
      <c r="O255" s="135"/>
      <c r="P255" s="135"/>
      <c r="Q255" s="135"/>
      <c r="R255" s="136"/>
      <c r="S255" s="136"/>
      <c r="T255" s="52">
        <v>0</v>
      </c>
      <c r="U255" s="309">
        <f t="shared" si="33"/>
        <v>0</v>
      </c>
      <c r="V255" s="310"/>
      <c r="W255" s="309">
        <f t="shared" si="34"/>
        <v>0</v>
      </c>
      <c r="X255" s="310"/>
    </row>
    <row r="256" spans="2:24" x14ac:dyDescent="0.3">
      <c r="B256" s="437"/>
      <c r="C256" s="321" t="s">
        <v>115</v>
      </c>
      <c r="D256" s="322"/>
      <c r="E256" s="322"/>
      <c r="F256" s="322"/>
      <c r="G256" s="322"/>
      <c r="H256" s="323"/>
      <c r="I256" s="133"/>
      <c r="J256" s="134"/>
      <c r="K256" s="135"/>
      <c r="L256" s="135"/>
      <c r="M256" s="135"/>
      <c r="N256" s="135"/>
      <c r="O256" s="135"/>
      <c r="P256" s="135"/>
      <c r="Q256" s="135"/>
      <c r="R256" s="136"/>
      <c r="S256" s="136">
        <v>3</v>
      </c>
      <c r="T256" s="52">
        <v>0</v>
      </c>
      <c r="U256" s="309">
        <f t="shared" si="33"/>
        <v>1.5</v>
      </c>
      <c r="V256" s="310"/>
      <c r="W256" s="309">
        <f t="shared" si="34"/>
        <v>3</v>
      </c>
      <c r="X256" s="310"/>
    </row>
    <row r="257" spans="2:24" x14ac:dyDescent="0.3">
      <c r="B257" s="437"/>
      <c r="C257" s="324" t="s">
        <v>88</v>
      </c>
      <c r="D257" s="325"/>
      <c r="E257" s="325"/>
      <c r="F257" s="325"/>
      <c r="G257" s="325"/>
      <c r="H257" s="326"/>
      <c r="I257" s="137"/>
      <c r="J257" s="138"/>
      <c r="K257" s="139"/>
      <c r="L257" s="139"/>
      <c r="M257" s="139"/>
      <c r="N257" s="139"/>
      <c r="O257" s="139"/>
      <c r="P257" s="139"/>
      <c r="Q257" s="139"/>
      <c r="R257" s="140"/>
      <c r="S257" s="140">
        <v>1</v>
      </c>
      <c r="T257" s="52">
        <v>0</v>
      </c>
      <c r="U257" s="314">
        <f t="shared" si="33"/>
        <v>0.5</v>
      </c>
      <c r="V257" s="315"/>
      <c r="W257" s="314">
        <f t="shared" si="34"/>
        <v>1</v>
      </c>
      <c r="X257" s="315"/>
    </row>
    <row r="258" spans="2:24" x14ac:dyDescent="0.3">
      <c r="B258" s="437"/>
      <c r="C258" s="300" t="s">
        <v>34</v>
      </c>
      <c r="D258" s="301"/>
      <c r="E258" s="301"/>
      <c r="F258" s="301"/>
      <c r="G258" s="301"/>
      <c r="H258" s="302"/>
      <c r="I258" s="133"/>
      <c r="J258" s="134"/>
      <c r="K258" s="135"/>
      <c r="L258" s="135"/>
      <c r="M258" s="135"/>
      <c r="N258" s="135"/>
      <c r="O258" s="135"/>
      <c r="P258" s="135"/>
      <c r="Q258" s="135"/>
      <c r="R258" s="136"/>
      <c r="S258" s="136">
        <v>21</v>
      </c>
      <c r="T258" s="136">
        <v>17</v>
      </c>
      <c r="U258" s="309">
        <f t="shared" si="33"/>
        <v>19</v>
      </c>
      <c r="V258" s="310"/>
      <c r="W258" s="309">
        <f t="shared" si="34"/>
        <v>38</v>
      </c>
      <c r="X258" s="310"/>
    </row>
    <row r="259" spans="2:24" x14ac:dyDescent="0.3">
      <c r="B259" s="437"/>
      <c r="C259" s="300" t="s">
        <v>25</v>
      </c>
      <c r="D259" s="301"/>
      <c r="E259" s="301"/>
      <c r="F259" s="301"/>
      <c r="G259" s="301"/>
      <c r="H259" s="302"/>
      <c r="I259" s="49"/>
      <c r="J259" s="142"/>
      <c r="K259" s="51"/>
      <c r="L259" s="51"/>
      <c r="M259" s="51"/>
      <c r="N259" s="51"/>
      <c r="O259" s="51"/>
      <c r="P259" s="51"/>
      <c r="Q259" s="51"/>
      <c r="R259" s="52">
        <f t="shared" ref="R259:T259" si="40">R260+R281+R289</f>
        <v>0</v>
      </c>
      <c r="S259" s="52">
        <f t="shared" si="40"/>
        <v>10</v>
      </c>
      <c r="T259" s="52">
        <f t="shared" si="40"/>
        <v>14</v>
      </c>
      <c r="U259" s="309">
        <f t="shared" si="33"/>
        <v>8</v>
      </c>
      <c r="V259" s="310"/>
      <c r="W259" s="309">
        <f t="shared" si="34"/>
        <v>24</v>
      </c>
      <c r="X259" s="310"/>
    </row>
    <row r="260" spans="2:24" x14ac:dyDescent="0.3">
      <c r="B260" s="437"/>
      <c r="C260" s="300" t="s">
        <v>29</v>
      </c>
      <c r="D260" s="301"/>
      <c r="E260" s="301"/>
      <c r="F260" s="301"/>
      <c r="G260" s="301"/>
      <c r="H260" s="302"/>
      <c r="I260" s="49"/>
      <c r="J260" s="142"/>
      <c r="K260" s="51"/>
      <c r="L260" s="51"/>
      <c r="M260" s="51"/>
      <c r="N260" s="51"/>
      <c r="O260" s="51"/>
      <c r="P260" s="51"/>
      <c r="Q260" s="51"/>
      <c r="R260" s="52">
        <f t="shared" ref="R260:T260" si="41">SUM(R261:R280)</f>
        <v>0</v>
      </c>
      <c r="S260" s="52">
        <f t="shared" si="41"/>
        <v>2</v>
      </c>
      <c r="T260" s="52">
        <f t="shared" si="41"/>
        <v>5</v>
      </c>
      <c r="U260" s="309">
        <f t="shared" si="33"/>
        <v>2.3333333333333335</v>
      </c>
      <c r="V260" s="310"/>
      <c r="W260" s="309">
        <f t="shared" si="34"/>
        <v>7</v>
      </c>
      <c r="X260" s="310"/>
    </row>
    <row r="261" spans="2:24" x14ac:dyDescent="0.3">
      <c r="B261" s="437"/>
      <c r="C261" s="321" t="s">
        <v>67</v>
      </c>
      <c r="D261" s="322"/>
      <c r="E261" s="322"/>
      <c r="F261" s="322"/>
      <c r="G261" s="322"/>
      <c r="H261" s="323"/>
      <c r="I261" s="49"/>
      <c r="J261" s="142"/>
      <c r="K261" s="51"/>
      <c r="L261" s="51"/>
      <c r="M261" s="51"/>
      <c r="N261" s="51"/>
      <c r="O261" s="51"/>
      <c r="P261" s="51"/>
      <c r="Q261" s="51"/>
      <c r="R261" s="52"/>
      <c r="S261" s="52"/>
      <c r="T261" s="52">
        <v>1</v>
      </c>
      <c r="U261" s="309">
        <f t="shared" si="33"/>
        <v>1</v>
      </c>
      <c r="V261" s="310"/>
      <c r="W261" s="309">
        <f t="shared" si="34"/>
        <v>1</v>
      </c>
      <c r="X261" s="310"/>
    </row>
    <row r="262" spans="2:24" x14ac:dyDescent="0.3">
      <c r="B262" s="437"/>
      <c r="C262" s="321" t="s">
        <v>68</v>
      </c>
      <c r="D262" s="322"/>
      <c r="E262" s="322"/>
      <c r="F262" s="322"/>
      <c r="G262" s="322"/>
      <c r="H262" s="323"/>
      <c r="I262" s="49"/>
      <c r="J262" s="142"/>
      <c r="K262" s="51"/>
      <c r="L262" s="51"/>
      <c r="M262" s="51"/>
      <c r="N262" s="51"/>
      <c r="O262" s="51"/>
      <c r="P262" s="51"/>
      <c r="Q262" s="51"/>
      <c r="R262" s="52"/>
      <c r="S262" s="52">
        <v>2</v>
      </c>
      <c r="T262" s="52">
        <v>1</v>
      </c>
      <c r="U262" s="309">
        <f t="shared" si="33"/>
        <v>1.5</v>
      </c>
      <c r="V262" s="310"/>
      <c r="W262" s="309">
        <f t="shared" si="34"/>
        <v>3</v>
      </c>
      <c r="X262" s="310"/>
    </row>
    <row r="263" spans="2:24" x14ac:dyDescent="0.3">
      <c r="B263" s="437"/>
      <c r="C263" s="321" t="s">
        <v>89</v>
      </c>
      <c r="D263" s="322"/>
      <c r="E263" s="322"/>
      <c r="F263" s="322"/>
      <c r="G263" s="322"/>
      <c r="H263" s="323"/>
      <c r="I263" s="49"/>
      <c r="J263" s="142"/>
      <c r="K263" s="51"/>
      <c r="L263" s="51"/>
      <c r="M263" s="51"/>
      <c r="N263" s="51"/>
      <c r="O263" s="51"/>
      <c r="P263" s="51"/>
      <c r="Q263" s="51"/>
      <c r="R263" s="52"/>
      <c r="S263" s="52"/>
      <c r="T263" s="52">
        <v>1</v>
      </c>
      <c r="U263" s="309">
        <f t="shared" si="33"/>
        <v>1</v>
      </c>
      <c r="V263" s="310"/>
      <c r="W263" s="309">
        <f t="shared" si="34"/>
        <v>1</v>
      </c>
      <c r="X263" s="310"/>
    </row>
    <row r="264" spans="2:24" x14ac:dyDescent="0.3">
      <c r="B264" s="437"/>
      <c r="C264" s="321" t="s">
        <v>85</v>
      </c>
      <c r="D264" s="322"/>
      <c r="E264" s="322"/>
      <c r="F264" s="322"/>
      <c r="G264" s="322"/>
      <c r="H264" s="323"/>
      <c r="I264" s="49"/>
      <c r="J264" s="142"/>
      <c r="K264" s="51"/>
      <c r="L264" s="51"/>
      <c r="M264" s="51"/>
      <c r="N264" s="51"/>
      <c r="O264" s="51"/>
      <c r="P264" s="51"/>
      <c r="Q264" s="51"/>
      <c r="R264" s="52"/>
      <c r="S264" s="52"/>
      <c r="T264" s="52">
        <v>0</v>
      </c>
      <c r="U264" s="309">
        <f t="shared" si="33"/>
        <v>0</v>
      </c>
      <c r="V264" s="310"/>
      <c r="W264" s="309">
        <f t="shared" si="34"/>
        <v>0</v>
      </c>
      <c r="X264" s="310"/>
    </row>
    <row r="265" spans="2:24" x14ac:dyDescent="0.3">
      <c r="B265" s="437"/>
      <c r="C265" s="321" t="s">
        <v>90</v>
      </c>
      <c r="D265" s="322"/>
      <c r="E265" s="322"/>
      <c r="F265" s="322"/>
      <c r="G265" s="322"/>
      <c r="H265" s="323"/>
      <c r="I265" s="49"/>
      <c r="J265" s="142"/>
      <c r="K265" s="51"/>
      <c r="L265" s="51"/>
      <c r="M265" s="51"/>
      <c r="N265" s="51"/>
      <c r="O265" s="51"/>
      <c r="P265" s="51"/>
      <c r="Q265" s="51"/>
      <c r="R265" s="52"/>
      <c r="S265" s="52"/>
      <c r="T265" s="52">
        <v>0</v>
      </c>
      <c r="U265" s="309">
        <f t="shared" si="33"/>
        <v>0</v>
      </c>
      <c r="V265" s="310"/>
      <c r="W265" s="309">
        <f t="shared" si="34"/>
        <v>0</v>
      </c>
      <c r="X265" s="310"/>
    </row>
    <row r="266" spans="2:24" x14ac:dyDescent="0.3">
      <c r="B266" s="437"/>
      <c r="C266" s="321" t="s">
        <v>91</v>
      </c>
      <c r="D266" s="322"/>
      <c r="E266" s="322"/>
      <c r="F266" s="322"/>
      <c r="G266" s="322"/>
      <c r="H266" s="323"/>
      <c r="I266" s="49"/>
      <c r="J266" s="142"/>
      <c r="K266" s="51"/>
      <c r="L266" s="51"/>
      <c r="M266" s="51"/>
      <c r="N266" s="51"/>
      <c r="O266" s="51"/>
      <c r="P266" s="51"/>
      <c r="Q266" s="51"/>
      <c r="R266" s="52"/>
      <c r="S266" s="52"/>
      <c r="T266" s="52">
        <v>0</v>
      </c>
      <c r="U266" s="309">
        <f t="shared" si="33"/>
        <v>0</v>
      </c>
      <c r="V266" s="310"/>
      <c r="W266" s="309">
        <f t="shared" si="34"/>
        <v>0</v>
      </c>
      <c r="X266" s="310"/>
    </row>
    <row r="267" spans="2:24" x14ac:dyDescent="0.3">
      <c r="B267" s="437"/>
      <c r="C267" s="321" t="s">
        <v>92</v>
      </c>
      <c r="D267" s="322"/>
      <c r="E267" s="322"/>
      <c r="F267" s="322"/>
      <c r="G267" s="322"/>
      <c r="H267" s="323"/>
      <c r="I267" s="49"/>
      <c r="J267" s="142"/>
      <c r="K267" s="51"/>
      <c r="L267" s="51"/>
      <c r="M267" s="51"/>
      <c r="N267" s="51"/>
      <c r="O267" s="51"/>
      <c r="P267" s="51"/>
      <c r="Q267" s="51"/>
      <c r="R267" s="52"/>
      <c r="S267" s="52"/>
      <c r="T267" s="52">
        <v>0</v>
      </c>
      <c r="U267" s="309">
        <f t="shared" si="33"/>
        <v>0</v>
      </c>
      <c r="V267" s="310"/>
      <c r="W267" s="309">
        <f t="shared" si="34"/>
        <v>0</v>
      </c>
      <c r="X267" s="310"/>
    </row>
    <row r="268" spans="2:24" x14ac:dyDescent="0.3">
      <c r="B268" s="437"/>
      <c r="C268" s="321" t="s">
        <v>93</v>
      </c>
      <c r="D268" s="322"/>
      <c r="E268" s="322"/>
      <c r="F268" s="322"/>
      <c r="G268" s="322"/>
      <c r="H268" s="323"/>
      <c r="I268" s="49"/>
      <c r="J268" s="142"/>
      <c r="K268" s="51"/>
      <c r="L268" s="51"/>
      <c r="M268" s="51"/>
      <c r="N268" s="51"/>
      <c r="O268" s="51"/>
      <c r="P268" s="51"/>
      <c r="Q268" s="51"/>
      <c r="R268" s="52"/>
      <c r="S268" s="52"/>
      <c r="T268" s="52">
        <v>0</v>
      </c>
      <c r="U268" s="309">
        <f t="shared" si="33"/>
        <v>0</v>
      </c>
      <c r="V268" s="310"/>
      <c r="W268" s="309">
        <f t="shared" si="34"/>
        <v>0</v>
      </c>
      <c r="X268" s="310"/>
    </row>
    <row r="269" spans="2:24" x14ac:dyDescent="0.3">
      <c r="B269" s="437"/>
      <c r="C269" s="321" t="s">
        <v>94</v>
      </c>
      <c r="D269" s="322"/>
      <c r="E269" s="322"/>
      <c r="F269" s="322"/>
      <c r="G269" s="322"/>
      <c r="H269" s="323"/>
      <c r="I269" s="49"/>
      <c r="J269" s="142"/>
      <c r="K269" s="51"/>
      <c r="L269" s="51"/>
      <c r="M269" s="51"/>
      <c r="N269" s="51"/>
      <c r="O269" s="51"/>
      <c r="P269" s="51"/>
      <c r="Q269" s="51"/>
      <c r="R269" s="52"/>
      <c r="S269" s="52"/>
      <c r="T269" s="52">
        <v>1</v>
      </c>
      <c r="U269" s="309">
        <f t="shared" si="33"/>
        <v>1</v>
      </c>
      <c r="V269" s="310"/>
      <c r="W269" s="309">
        <f t="shared" si="34"/>
        <v>1</v>
      </c>
      <c r="X269" s="310"/>
    </row>
    <row r="270" spans="2:24" x14ac:dyDescent="0.3">
      <c r="B270" s="437"/>
      <c r="C270" s="321" t="s">
        <v>79</v>
      </c>
      <c r="D270" s="322"/>
      <c r="E270" s="322"/>
      <c r="F270" s="322"/>
      <c r="G270" s="322"/>
      <c r="H270" s="323"/>
      <c r="I270" s="49"/>
      <c r="J270" s="142"/>
      <c r="K270" s="51"/>
      <c r="L270" s="51"/>
      <c r="M270" s="51"/>
      <c r="N270" s="51"/>
      <c r="O270" s="51"/>
      <c r="P270" s="51"/>
      <c r="Q270" s="51"/>
      <c r="R270" s="52"/>
      <c r="S270" s="52"/>
      <c r="T270" s="52">
        <v>1</v>
      </c>
      <c r="U270" s="309">
        <f t="shared" si="33"/>
        <v>1</v>
      </c>
      <c r="V270" s="310"/>
      <c r="W270" s="309">
        <f t="shared" si="34"/>
        <v>1</v>
      </c>
      <c r="X270" s="310"/>
    </row>
    <row r="271" spans="2:24" x14ac:dyDescent="0.3">
      <c r="B271" s="437"/>
      <c r="C271" s="321" t="s">
        <v>80</v>
      </c>
      <c r="D271" s="322"/>
      <c r="E271" s="322"/>
      <c r="F271" s="322"/>
      <c r="G271" s="322"/>
      <c r="H271" s="323"/>
      <c r="I271" s="49"/>
      <c r="J271" s="142"/>
      <c r="K271" s="51"/>
      <c r="L271" s="51"/>
      <c r="M271" s="51"/>
      <c r="N271" s="51"/>
      <c r="O271" s="51"/>
      <c r="P271" s="51"/>
      <c r="Q271" s="51"/>
      <c r="R271" s="52"/>
      <c r="S271" s="52"/>
      <c r="T271" s="52">
        <v>0</v>
      </c>
      <c r="U271" s="309">
        <f t="shared" si="33"/>
        <v>0</v>
      </c>
      <c r="V271" s="310"/>
      <c r="W271" s="309">
        <f t="shared" si="34"/>
        <v>0</v>
      </c>
      <c r="X271" s="310"/>
    </row>
    <row r="272" spans="2:24" x14ac:dyDescent="0.3">
      <c r="B272" s="437"/>
      <c r="C272" s="321" t="s">
        <v>81</v>
      </c>
      <c r="D272" s="322"/>
      <c r="E272" s="322"/>
      <c r="F272" s="322"/>
      <c r="G272" s="322"/>
      <c r="H272" s="323"/>
      <c r="I272" s="49"/>
      <c r="J272" s="142"/>
      <c r="K272" s="51"/>
      <c r="L272" s="51"/>
      <c r="M272" s="51"/>
      <c r="N272" s="51"/>
      <c r="O272" s="51"/>
      <c r="P272" s="51"/>
      <c r="Q272" s="51"/>
      <c r="R272" s="52"/>
      <c r="S272" s="52"/>
      <c r="T272" s="52">
        <v>0</v>
      </c>
      <c r="U272" s="309">
        <f t="shared" si="33"/>
        <v>0</v>
      </c>
      <c r="V272" s="310"/>
      <c r="W272" s="309">
        <f t="shared" si="34"/>
        <v>0</v>
      </c>
      <c r="X272" s="310"/>
    </row>
    <row r="273" spans="2:24" x14ac:dyDescent="0.3">
      <c r="B273" s="437"/>
      <c r="C273" s="321" t="s">
        <v>95</v>
      </c>
      <c r="D273" s="322"/>
      <c r="E273" s="322"/>
      <c r="F273" s="322"/>
      <c r="G273" s="322"/>
      <c r="H273" s="323"/>
      <c r="I273" s="49"/>
      <c r="J273" s="142"/>
      <c r="K273" s="51"/>
      <c r="L273" s="51"/>
      <c r="M273" s="51"/>
      <c r="N273" s="51"/>
      <c r="O273" s="51"/>
      <c r="P273" s="51"/>
      <c r="Q273" s="51"/>
      <c r="R273" s="52"/>
      <c r="S273" s="52"/>
      <c r="T273" s="52">
        <v>0</v>
      </c>
      <c r="U273" s="309">
        <f t="shared" si="33"/>
        <v>0</v>
      </c>
      <c r="V273" s="310"/>
      <c r="W273" s="309">
        <f t="shared" si="34"/>
        <v>0</v>
      </c>
      <c r="X273" s="310"/>
    </row>
    <row r="274" spans="2:24" x14ac:dyDescent="0.3">
      <c r="B274" s="437"/>
      <c r="C274" s="321" t="s">
        <v>83</v>
      </c>
      <c r="D274" s="322"/>
      <c r="E274" s="322"/>
      <c r="F274" s="322"/>
      <c r="G274" s="322"/>
      <c r="H274" s="323"/>
      <c r="I274" s="49"/>
      <c r="J274" s="142"/>
      <c r="K274" s="51"/>
      <c r="L274" s="51"/>
      <c r="M274" s="51"/>
      <c r="N274" s="51"/>
      <c r="O274" s="51"/>
      <c r="P274" s="51"/>
      <c r="Q274" s="51"/>
      <c r="R274" s="52"/>
      <c r="S274" s="52"/>
      <c r="T274" s="52">
        <v>0</v>
      </c>
      <c r="U274" s="309">
        <f t="shared" si="33"/>
        <v>0</v>
      </c>
      <c r="V274" s="310"/>
      <c r="W274" s="309">
        <f t="shared" si="34"/>
        <v>0</v>
      </c>
      <c r="X274" s="310"/>
    </row>
    <row r="275" spans="2:24" x14ac:dyDescent="0.3">
      <c r="B275" s="437"/>
      <c r="C275" s="321" t="s">
        <v>96</v>
      </c>
      <c r="D275" s="322"/>
      <c r="E275" s="322"/>
      <c r="F275" s="322"/>
      <c r="G275" s="322"/>
      <c r="H275" s="323"/>
      <c r="I275" s="49"/>
      <c r="J275" s="142"/>
      <c r="K275" s="51"/>
      <c r="L275" s="51"/>
      <c r="M275" s="51"/>
      <c r="N275" s="51"/>
      <c r="O275" s="51"/>
      <c r="P275" s="51"/>
      <c r="Q275" s="51"/>
      <c r="R275" s="52"/>
      <c r="S275" s="52"/>
      <c r="T275" s="52">
        <v>0</v>
      </c>
      <c r="U275" s="309">
        <f t="shared" si="33"/>
        <v>0</v>
      </c>
      <c r="V275" s="310"/>
      <c r="W275" s="309">
        <f t="shared" si="34"/>
        <v>0</v>
      </c>
      <c r="X275" s="310"/>
    </row>
    <row r="276" spans="2:24" x14ac:dyDescent="0.3">
      <c r="B276" s="437"/>
      <c r="C276" s="321" t="s">
        <v>97</v>
      </c>
      <c r="D276" s="322"/>
      <c r="E276" s="322"/>
      <c r="F276" s="322"/>
      <c r="G276" s="322"/>
      <c r="H276" s="323"/>
      <c r="I276" s="49"/>
      <c r="J276" s="142"/>
      <c r="K276" s="51"/>
      <c r="L276" s="51"/>
      <c r="M276" s="51"/>
      <c r="N276" s="51"/>
      <c r="O276" s="51"/>
      <c r="P276" s="51"/>
      <c r="Q276" s="51"/>
      <c r="R276" s="52"/>
      <c r="S276" s="52"/>
      <c r="T276" s="52">
        <v>0</v>
      </c>
      <c r="U276" s="309">
        <f t="shared" si="33"/>
        <v>0</v>
      </c>
      <c r="V276" s="310"/>
      <c r="W276" s="309">
        <f t="shared" si="34"/>
        <v>0</v>
      </c>
      <c r="X276" s="310"/>
    </row>
    <row r="277" spans="2:24" x14ac:dyDescent="0.3">
      <c r="B277" s="437"/>
      <c r="C277" s="321" t="s">
        <v>71</v>
      </c>
      <c r="D277" s="322"/>
      <c r="E277" s="322"/>
      <c r="F277" s="322"/>
      <c r="G277" s="322"/>
      <c r="H277" s="323"/>
      <c r="I277" s="49"/>
      <c r="J277" s="142"/>
      <c r="K277" s="51"/>
      <c r="L277" s="51"/>
      <c r="M277" s="51"/>
      <c r="N277" s="51"/>
      <c r="O277" s="51"/>
      <c r="P277" s="51"/>
      <c r="Q277" s="51"/>
      <c r="R277" s="52"/>
      <c r="S277" s="52"/>
      <c r="T277" s="52">
        <v>0</v>
      </c>
      <c r="U277" s="309">
        <f t="shared" si="33"/>
        <v>0</v>
      </c>
      <c r="V277" s="310"/>
      <c r="W277" s="309">
        <f t="shared" si="34"/>
        <v>0</v>
      </c>
      <c r="X277" s="310"/>
    </row>
    <row r="278" spans="2:24" x14ac:dyDescent="0.3">
      <c r="B278" s="437"/>
      <c r="C278" s="321" t="s">
        <v>72</v>
      </c>
      <c r="D278" s="322"/>
      <c r="E278" s="322"/>
      <c r="F278" s="322"/>
      <c r="G278" s="322"/>
      <c r="H278" s="323"/>
      <c r="I278" s="49"/>
      <c r="J278" s="142"/>
      <c r="K278" s="51"/>
      <c r="L278" s="51"/>
      <c r="M278" s="51"/>
      <c r="N278" s="51"/>
      <c r="O278" s="51"/>
      <c r="P278" s="51"/>
      <c r="Q278" s="51"/>
      <c r="R278" s="52"/>
      <c r="S278" s="52"/>
      <c r="T278" s="52">
        <v>0</v>
      </c>
      <c r="U278" s="309">
        <f t="shared" si="33"/>
        <v>0</v>
      </c>
      <c r="V278" s="310"/>
      <c r="W278" s="309">
        <f t="shared" si="34"/>
        <v>0</v>
      </c>
      <c r="X278" s="310"/>
    </row>
    <row r="279" spans="2:24" x14ac:dyDescent="0.3">
      <c r="B279" s="437"/>
      <c r="C279" s="321" t="s">
        <v>86</v>
      </c>
      <c r="D279" s="322"/>
      <c r="E279" s="322"/>
      <c r="F279" s="322"/>
      <c r="G279" s="322"/>
      <c r="H279" s="323"/>
      <c r="I279" s="49"/>
      <c r="J279" s="142"/>
      <c r="K279" s="51"/>
      <c r="L279" s="51"/>
      <c r="M279" s="51"/>
      <c r="N279" s="51"/>
      <c r="O279" s="51"/>
      <c r="P279" s="51"/>
      <c r="Q279" s="51"/>
      <c r="R279" s="52"/>
      <c r="S279" s="52"/>
      <c r="T279" s="52">
        <v>0</v>
      </c>
      <c r="U279" s="309">
        <f t="shared" si="33"/>
        <v>0</v>
      </c>
      <c r="V279" s="310"/>
      <c r="W279" s="309">
        <f t="shared" si="34"/>
        <v>0</v>
      </c>
      <c r="X279" s="310"/>
    </row>
    <row r="280" spans="2:24" ht="16.899999999999999" customHeight="1" x14ac:dyDescent="0.3">
      <c r="B280" s="437"/>
      <c r="C280" s="324" t="s">
        <v>73</v>
      </c>
      <c r="D280" s="325"/>
      <c r="E280" s="325"/>
      <c r="F280" s="325"/>
      <c r="G280" s="325"/>
      <c r="H280" s="326"/>
      <c r="I280" s="125"/>
      <c r="J280" s="207"/>
      <c r="K280" s="127"/>
      <c r="L280" s="127"/>
      <c r="M280" s="127"/>
      <c r="N280" s="127"/>
      <c r="O280" s="127"/>
      <c r="P280" s="127"/>
      <c r="Q280" s="127"/>
      <c r="R280" s="128"/>
      <c r="S280" s="128"/>
      <c r="T280" s="52">
        <v>0</v>
      </c>
      <c r="U280" s="314">
        <f t="shared" si="33"/>
        <v>0</v>
      </c>
      <c r="V280" s="315"/>
      <c r="W280" s="314">
        <f t="shared" si="34"/>
        <v>0</v>
      </c>
      <c r="X280" s="315"/>
    </row>
    <row r="281" spans="2:24" x14ac:dyDescent="0.3">
      <c r="B281" s="437"/>
      <c r="C281" s="300" t="s">
        <v>30</v>
      </c>
      <c r="D281" s="301"/>
      <c r="E281" s="301"/>
      <c r="F281" s="301"/>
      <c r="G281" s="301"/>
      <c r="H281" s="302"/>
      <c r="I281" s="133"/>
      <c r="J281" s="134"/>
      <c r="K281" s="135"/>
      <c r="L281" s="135"/>
      <c r="M281" s="135"/>
      <c r="N281" s="135"/>
      <c r="O281" s="135"/>
      <c r="P281" s="135"/>
      <c r="Q281" s="135"/>
      <c r="R281" s="136">
        <f t="shared" ref="R281:T281" si="42">SUM(R282:R288)</f>
        <v>0</v>
      </c>
      <c r="S281" s="136">
        <f t="shared" si="42"/>
        <v>3</v>
      </c>
      <c r="T281" s="136">
        <f t="shared" si="42"/>
        <v>2</v>
      </c>
      <c r="U281" s="309">
        <f t="shared" si="33"/>
        <v>1.6666666666666667</v>
      </c>
      <c r="V281" s="310"/>
      <c r="W281" s="309">
        <f t="shared" si="34"/>
        <v>5</v>
      </c>
      <c r="X281" s="310"/>
    </row>
    <row r="282" spans="2:24" x14ac:dyDescent="0.3">
      <c r="B282" s="437"/>
      <c r="C282" s="321" t="s">
        <v>87</v>
      </c>
      <c r="D282" s="322"/>
      <c r="E282" s="322"/>
      <c r="F282" s="322"/>
      <c r="G282" s="322"/>
      <c r="H282" s="323"/>
      <c r="I282" s="133"/>
      <c r="J282" s="134"/>
      <c r="K282" s="135"/>
      <c r="L282" s="135"/>
      <c r="M282" s="135"/>
      <c r="N282" s="135"/>
      <c r="O282" s="135"/>
      <c r="P282" s="135"/>
      <c r="Q282" s="135"/>
      <c r="R282" s="136"/>
      <c r="S282" s="136"/>
      <c r="T282" s="136">
        <v>1</v>
      </c>
      <c r="U282" s="309">
        <f t="shared" ref="U282:U292" si="43">AVERAGE(I282:T282)</f>
        <v>1</v>
      </c>
      <c r="V282" s="310"/>
      <c r="W282" s="309">
        <f t="shared" si="34"/>
        <v>1</v>
      </c>
      <c r="X282" s="310"/>
    </row>
    <row r="283" spans="2:24" x14ac:dyDescent="0.3">
      <c r="B283" s="437"/>
      <c r="C283" s="333" t="s">
        <v>31</v>
      </c>
      <c r="D283" s="334"/>
      <c r="E283" s="334"/>
      <c r="F283" s="334"/>
      <c r="G283" s="334"/>
      <c r="H283" s="335"/>
      <c r="I283" s="133"/>
      <c r="J283" s="134"/>
      <c r="K283" s="135"/>
      <c r="L283" s="135"/>
      <c r="M283" s="135"/>
      <c r="N283" s="135"/>
      <c r="O283" s="135"/>
      <c r="P283" s="135"/>
      <c r="Q283" s="135"/>
      <c r="R283" s="136"/>
      <c r="S283" s="136"/>
      <c r="T283" s="52">
        <v>0</v>
      </c>
      <c r="U283" s="309">
        <f t="shared" si="43"/>
        <v>0</v>
      </c>
      <c r="V283" s="310"/>
      <c r="W283" s="309">
        <f t="shared" ref="W283:W292" si="44">SUM(I283:T283)</f>
        <v>0</v>
      </c>
      <c r="X283" s="310"/>
    </row>
    <row r="284" spans="2:24" x14ac:dyDescent="0.3">
      <c r="B284" s="437"/>
      <c r="C284" s="333" t="s">
        <v>33</v>
      </c>
      <c r="D284" s="334"/>
      <c r="E284" s="334"/>
      <c r="F284" s="334"/>
      <c r="G284" s="334"/>
      <c r="H284" s="335"/>
      <c r="I284" s="133"/>
      <c r="J284" s="134"/>
      <c r="K284" s="135"/>
      <c r="L284" s="135"/>
      <c r="M284" s="135"/>
      <c r="N284" s="135"/>
      <c r="O284" s="135"/>
      <c r="P284" s="135"/>
      <c r="Q284" s="135"/>
      <c r="R284" s="136"/>
      <c r="S284" s="136"/>
      <c r="T284" s="52">
        <v>0</v>
      </c>
      <c r="U284" s="309">
        <f t="shared" si="43"/>
        <v>0</v>
      </c>
      <c r="V284" s="310"/>
      <c r="W284" s="309">
        <f t="shared" si="44"/>
        <v>0</v>
      </c>
      <c r="X284" s="310"/>
    </row>
    <row r="285" spans="2:24" x14ac:dyDescent="0.3">
      <c r="B285" s="437"/>
      <c r="C285" s="321" t="s">
        <v>98</v>
      </c>
      <c r="D285" s="322"/>
      <c r="E285" s="322"/>
      <c r="F285" s="322"/>
      <c r="G285" s="322"/>
      <c r="H285" s="323"/>
      <c r="I285" s="133"/>
      <c r="J285" s="134"/>
      <c r="K285" s="135"/>
      <c r="L285" s="135"/>
      <c r="M285" s="135"/>
      <c r="N285" s="135"/>
      <c r="O285" s="135"/>
      <c r="P285" s="135"/>
      <c r="Q285" s="135"/>
      <c r="R285" s="136"/>
      <c r="S285" s="136"/>
      <c r="T285" s="52">
        <v>0</v>
      </c>
      <c r="U285" s="309">
        <f t="shared" si="43"/>
        <v>0</v>
      </c>
      <c r="V285" s="310"/>
      <c r="W285" s="309">
        <f t="shared" si="44"/>
        <v>0</v>
      </c>
      <c r="X285" s="310"/>
    </row>
    <row r="286" spans="2:24" x14ac:dyDescent="0.3">
      <c r="B286" s="437"/>
      <c r="C286" s="321" t="s">
        <v>99</v>
      </c>
      <c r="D286" s="322"/>
      <c r="E286" s="322"/>
      <c r="F286" s="322"/>
      <c r="G286" s="322"/>
      <c r="H286" s="323"/>
      <c r="I286" s="133"/>
      <c r="J286" s="134"/>
      <c r="K286" s="135"/>
      <c r="L286" s="135"/>
      <c r="M286" s="135"/>
      <c r="N286" s="135"/>
      <c r="O286" s="135"/>
      <c r="P286" s="135"/>
      <c r="Q286" s="135"/>
      <c r="R286" s="136"/>
      <c r="S286" s="136"/>
      <c r="T286" s="52">
        <v>0</v>
      </c>
      <c r="U286" s="309">
        <f t="shared" si="43"/>
        <v>0</v>
      </c>
      <c r="V286" s="310"/>
      <c r="W286" s="309">
        <f t="shared" si="44"/>
        <v>0</v>
      </c>
      <c r="X286" s="310"/>
    </row>
    <row r="287" spans="2:24" x14ac:dyDescent="0.3">
      <c r="B287" s="437"/>
      <c r="C287" s="321" t="s">
        <v>100</v>
      </c>
      <c r="D287" s="322"/>
      <c r="E287" s="322"/>
      <c r="F287" s="322"/>
      <c r="G287" s="322"/>
      <c r="H287" s="323"/>
      <c r="I287" s="133"/>
      <c r="J287" s="134"/>
      <c r="K287" s="135"/>
      <c r="L287" s="135"/>
      <c r="M287" s="135"/>
      <c r="N287" s="135"/>
      <c r="O287" s="135"/>
      <c r="P287" s="135"/>
      <c r="Q287" s="135"/>
      <c r="R287" s="136"/>
      <c r="S287" s="136">
        <v>3</v>
      </c>
      <c r="T287" s="136">
        <v>1</v>
      </c>
      <c r="U287" s="309">
        <f t="shared" si="43"/>
        <v>2</v>
      </c>
      <c r="V287" s="310"/>
      <c r="W287" s="309">
        <f t="shared" si="44"/>
        <v>4</v>
      </c>
      <c r="X287" s="310"/>
    </row>
    <row r="288" spans="2:24" x14ac:dyDescent="0.3">
      <c r="B288" s="437"/>
      <c r="C288" s="324" t="s">
        <v>101</v>
      </c>
      <c r="D288" s="325"/>
      <c r="E288" s="325"/>
      <c r="F288" s="325"/>
      <c r="G288" s="325"/>
      <c r="H288" s="326"/>
      <c r="I288" s="137"/>
      <c r="J288" s="138"/>
      <c r="K288" s="139"/>
      <c r="L288" s="139"/>
      <c r="M288" s="139"/>
      <c r="N288" s="139"/>
      <c r="O288" s="139"/>
      <c r="P288" s="139"/>
      <c r="Q288" s="139"/>
      <c r="R288" s="140"/>
      <c r="S288" s="140"/>
      <c r="T288" s="52">
        <v>0</v>
      </c>
      <c r="U288" s="314">
        <f t="shared" si="43"/>
        <v>0</v>
      </c>
      <c r="V288" s="315"/>
      <c r="W288" s="314">
        <f t="shared" si="44"/>
        <v>0</v>
      </c>
      <c r="X288" s="315"/>
    </row>
    <row r="289" spans="2:24" x14ac:dyDescent="0.3">
      <c r="B289" s="437"/>
      <c r="C289" s="300" t="s">
        <v>34</v>
      </c>
      <c r="D289" s="301"/>
      <c r="E289" s="301"/>
      <c r="F289" s="301"/>
      <c r="G289" s="301"/>
      <c r="H289" s="302"/>
      <c r="I289" s="133"/>
      <c r="J289" s="134"/>
      <c r="K289" s="135"/>
      <c r="L289" s="135"/>
      <c r="M289" s="135"/>
      <c r="N289" s="135"/>
      <c r="O289" s="135"/>
      <c r="P289" s="135"/>
      <c r="Q289" s="135"/>
      <c r="R289" s="136"/>
      <c r="S289" s="136">
        <v>5</v>
      </c>
      <c r="T289" s="136">
        <v>7</v>
      </c>
      <c r="U289" s="309">
        <f t="shared" si="43"/>
        <v>6</v>
      </c>
      <c r="V289" s="310"/>
      <c r="W289" s="309">
        <f t="shared" si="44"/>
        <v>12</v>
      </c>
      <c r="X289" s="310"/>
    </row>
    <row r="290" spans="2:24" x14ac:dyDescent="0.3">
      <c r="B290" s="437"/>
      <c r="C290" s="327" t="s">
        <v>26</v>
      </c>
      <c r="D290" s="328"/>
      <c r="E290" s="328"/>
      <c r="F290" s="328"/>
      <c r="G290" s="328"/>
      <c r="H290" s="329"/>
      <c r="I290" s="152"/>
      <c r="J290" s="153"/>
      <c r="K290" s="154"/>
      <c r="L290" s="154"/>
      <c r="M290" s="154"/>
      <c r="N290" s="154"/>
      <c r="O290" s="154"/>
      <c r="P290" s="154"/>
      <c r="Q290" s="154"/>
      <c r="R290" s="155">
        <v>7</v>
      </c>
      <c r="S290" s="155">
        <v>1</v>
      </c>
      <c r="T290" s="155">
        <v>2</v>
      </c>
      <c r="U290" s="316">
        <f t="shared" si="43"/>
        <v>3.3333333333333335</v>
      </c>
      <c r="V290" s="317"/>
      <c r="W290" s="316">
        <f t="shared" si="44"/>
        <v>10</v>
      </c>
      <c r="X290" s="317"/>
    </row>
    <row r="291" spans="2:24" x14ac:dyDescent="0.3">
      <c r="B291" s="437"/>
      <c r="C291" s="330" t="s">
        <v>161</v>
      </c>
      <c r="D291" s="331"/>
      <c r="E291" s="331"/>
      <c r="F291" s="331"/>
      <c r="G291" s="331"/>
      <c r="H291" s="332"/>
      <c r="I291" s="143"/>
      <c r="J291" s="144"/>
      <c r="K291" s="145"/>
      <c r="L291" s="145"/>
      <c r="M291" s="145"/>
      <c r="N291" s="145"/>
      <c r="O291" s="145"/>
      <c r="P291" s="145"/>
      <c r="Q291" s="145"/>
      <c r="R291" s="146">
        <f t="shared" ref="R291:T291" si="45">SUM(R292:R292)</f>
        <v>10</v>
      </c>
      <c r="S291" s="146">
        <f t="shared" si="45"/>
        <v>13</v>
      </c>
      <c r="T291" s="146">
        <f t="shared" si="45"/>
        <v>8</v>
      </c>
      <c r="U291" s="309">
        <f t="shared" si="43"/>
        <v>10.333333333333334</v>
      </c>
      <c r="V291" s="310"/>
      <c r="W291" s="309">
        <f t="shared" si="44"/>
        <v>31</v>
      </c>
      <c r="X291" s="310"/>
    </row>
    <row r="292" spans="2:24" x14ac:dyDescent="0.3">
      <c r="B292" s="437"/>
      <c r="C292" s="300" t="s">
        <v>30</v>
      </c>
      <c r="D292" s="301"/>
      <c r="E292" s="301"/>
      <c r="F292" s="301"/>
      <c r="G292" s="301"/>
      <c r="H292" s="302"/>
      <c r="I292" s="143"/>
      <c r="J292" s="144"/>
      <c r="K292" s="145"/>
      <c r="L292" s="145"/>
      <c r="M292" s="145"/>
      <c r="N292" s="145"/>
      <c r="O292" s="145"/>
      <c r="P292" s="145"/>
      <c r="Q292" s="145"/>
      <c r="R292" s="146">
        <v>10</v>
      </c>
      <c r="S292" s="146">
        <v>13</v>
      </c>
      <c r="T292" s="146">
        <v>8</v>
      </c>
      <c r="U292" s="309">
        <f t="shared" si="43"/>
        <v>10.333333333333334</v>
      </c>
      <c r="V292" s="310"/>
      <c r="W292" s="309">
        <f t="shared" si="44"/>
        <v>31</v>
      </c>
      <c r="X292" s="310"/>
    </row>
    <row r="293" spans="2:24" x14ac:dyDescent="0.3">
      <c r="B293" s="437"/>
      <c r="C293" s="340" t="s">
        <v>2</v>
      </c>
      <c r="D293" s="341"/>
      <c r="E293" s="341"/>
      <c r="F293" s="341"/>
      <c r="G293" s="341"/>
      <c r="H293" s="342"/>
      <c r="I293" s="156"/>
      <c r="J293" s="157"/>
      <c r="K293" s="158"/>
      <c r="L293" s="158"/>
      <c r="M293" s="158"/>
      <c r="N293" s="158"/>
      <c r="O293" s="158"/>
      <c r="P293" s="158"/>
      <c r="Q293" s="158"/>
      <c r="R293" s="159"/>
      <c r="S293" s="159"/>
      <c r="T293" s="159"/>
      <c r="U293" s="343"/>
      <c r="V293" s="344"/>
      <c r="W293" s="345"/>
      <c r="X293" s="346"/>
    </row>
    <row r="294" spans="2:24" x14ac:dyDescent="0.3">
      <c r="B294" s="437"/>
      <c r="C294" s="347" t="s">
        <v>102</v>
      </c>
      <c r="D294" s="348"/>
      <c r="E294" s="348"/>
      <c r="F294" s="348"/>
      <c r="G294" s="348"/>
      <c r="H294" s="349"/>
      <c r="I294" s="160"/>
      <c r="J294" s="161"/>
      <c r="K294" s="162"/>
      <c r="L294" s="162"/>
      <c r="M294" s="162"/>
      <c r="N294" s="162"/>
      <c r="O294" s="162"/>
      <c r="P294" s="162"/>
      <c r="Q294" s="162"/>
      <c r="R294" s="163">
        <f t="shared" ref="R294:T294" si="46">R219/R202</f>
        <v>7.9090909090909092</v>
      </c>
      <c r="S294" s="163">
        <f t="shared" si="46"/>
        <v>3.1607142857142856</v>
      </c>
      <c r="T294" s="163">
        <f t="shared" si="46"/>
        <v>2.883495145631068</v>
      </c>
      <c r="U294" s="350" t="s">
        <v>62</v>
      </c>
      <c r="V294" s="351"/>
      <c r="W294" s="350">
        <f t="shared" ref="W294:X294" si="47">W219/W202</f>
        <v>3.2654867256637168</v>
      </c>
      <c r="X294" s="351" t="e">
        <f t="shared" si="47"/>
        <v>#DIV/0!</v>
      </c>
    </row>
    <row r="295" spans="2:24" x14ac:dyDescent="0.3">
      <c r="B295" s="437"/>
      <c r="C295" s="273" t="s">
        <v>103</v>
      </c>
      <c r="D295" s="274"/>
      <c r="E295" s="274"/>
      <c r="F295" s="274"/>
      <c r="G295" s="274"/>
      <c r="H295" s="275"/>
      <c r="I295" s="164"/>
      <c r="J295" s="165"/>
      <c r="K295" s="166"/>
      <c r="L295" s="166"/>
      <c r="M295" s="166"/>
      <c r="N295" s="166"/>
      <c r="O295" s="166"/>
      <c r="P295" s="166"/>
      <c r="Q295" s="166"/>
      <c r="R295" s="167">
        <f t="shared" ref="R295:T295" si="48">(R221+R225+R259+R290+R291)/R202</f>
        <v>1.5454545454545454</v>
      </c>
      <c r="S295" s="167">
        <f t="shared" si="48"/>
        <v>1.0535714285714286</v>
      </c>
      <c r="T295" s="167">
        <f t="shared" si="48"/>
        <v>1.1650485436893203</v>
      </c>
      <c r="U295" s="352" t="s">
        <v>62</v>
      </c>
      <c r="V295" s="353"/>
      <c r="W295" s="352">
        <f t="shared" ref="W295:X295" si="49">(W221+W225+W259+W290+W291)/W202</f>
        <v>1.1283185840707965</v>
      </c>
      <c r="X295" s="353" t="e">
        <f t="shared" si="49"/>
        <v>#DIV/0!</v>
      </c>
    </row>
    <row r="296" spans="2:24" x14ac:dyDescent="0.3">
      <c r="B296" s="437"/>
      <c r="C296" s="291" t="s">
        <v>8</v>
      </c>
      <c r="D296" s="292"/>
      <c r="E296" s="292"/>
      <c r="F296" s="292"/>
      <c r="G296" s="292"/>
      <c r="H296" s="293"/>
      <c r="I296" s="105"/>
      <c r="J296" s="106"/>
      <c r="K296" s="168"/>
      <c r="L296" s="168"/>
      <c r="M296" s="168"/>
      <c r="N296" s="168"/>
      <c r="O296" s="168"/>
      <c r="P296" s="168"/>
      <c r="Q296" s="168"/>
      <c r="R296" s="169">
        <f t="shared" ref="R296:T296" si="50">R298/R297</f>
        <v>0</v>
      </c>
      <c r="S296" s="169">
        <f t="shared" si="50"/>
        <v>0</v>
      </c>
      <c r="T296" s="169">
        <f t="shared" si="50"/>
        <v>0</v>
      </c>
      <c r="U296" s="336" t="s">
        <v>62</v>
      </c>
      <c r="V296" s="337"/>
      <c r="W296" s="338">
        <f>W298/W297</f>
        <v>0</v>
      </c>
      <c r="X296" s="339"/>
    </row>
    <row r="297" spans="2:24" x14ac:dyDescent="0.3">
      <c r="B297" s="437"/>
      <c r="C297" s="358" t="s">
        <v>20</v>
      </c>
      <c r="D297" s="359"/>
      <c r="E297" s="359"/>
      <c r="F297" s="359"/>
      <c r="G297" s="359"/>
      <c r="H297" s="360"/>
      <c r="I297" s="170"/>
      <c r="J297" s="171"/>
      <c r="K297" s="89"/>
      <c r="L297" s="89"/>
      <c r="M297" s="89"/>
      <c r="N297" s="89"/>
      <c r="O297" s="89"/>
      <c r="P297" s="89"/>
      <c r="Q297" s="89"/>
      <c r="R297" s="90">
        <f t="shared" ref="R297:T297" si="51">R202</f>
        <v>11</v>
      </c>
      <c r="S297" s="90">
        <f t="shared" si="51"/>
        <v>112</v>
      </c>
      <c r="T297" s="90">
        <f t="shared" si="51"/>
        <v>103</v>
      </c>
      <c r="U297" s="361" t="s">
        <v>62</v>
      </c>
      <c r="V297" s="362"/>
      <c r="W297" s="361">
        <f>SUM(I297:T297)</f>
        <v>226</v>
      </c>
      <c r="X297" s="362"/>
    </row>
    <row r="298" spans="2:24" ht="15" thickBot="1" x14ac:dyDescent="0.35">
      <c r="B298" s="437"/>
      <c r="C298" s="358" t="s">
        <v>104</v>
      </c>
      <c r="D298" s="359"/>
      <c r="E298" s="359"/>
      <c r="F298" s="359"/>
      <c r="G298" s="359"/>
      <c r="H298" s="360"/>
      <c r="I298" s="172"/>
      <c r="J298" s="50"/>
      <c r="K298" s="51"/>
      <c r="L298" s="51"/>
      <c r="M298" s="51"/>
      <c r="N298" s="51"/>
      <c r="O298" s="51"/>
      <c r="P298" s="51"/>
      <c r="Q298" s="51"/>
      <c r="R298" s="52"/>
      <c r="S298" s="52"/>
      <c r="T298" s="52"/>
      <c r="U298" s="366" t="s">
        <v>62</v>
      </c>
      <c r="V298" s="367"/>
      <c r="W298" s="311">
        <f>SUM(I298:T298)</f>
        <v>0</v>
      </c>
      <c r="X298" s="312"/>
    </row>
    <row r="299" spans="2:24" ht="15" thickBot="1" x14ac:dyDescent="0.35">
      <c r="B299" s="288" t="s">
        <v>9</v>
      </c>
      <c r="C299" s="297" t="s">
        <v>108</v>
      </c>
      <c r="D299" s="298"/>
      <c r="E299" s="298"/>
      <c r="F299" s="298"/>
      <c r="G299" s="298"/>
      <c r="H299" s="299"/>
      <c r="I299" s="173"/>
      <c r="J299" s="174"/>
      <c r="K299" s="175"/>
      <c r="L299" s="175"/>
      <c r="M299" s="175"/>
      <c r="N299" s="175"/>
      <c r="O299" s="175"/>
      <c r="P299" s="175"/>
      <c r="Q299" s="175"/>
      <c r="R299" s="176">
        <f t="shared" ref="R299:V299" si="52">R302/R301</f>
        <v>0.125</v>
      </c>
      <c r="S299" s="176">
        <f t="shared" si="52"/>
        <v>0.65517241379310343</v>
      </c>
      <c r="T299" s="176">
        <f t="shared" si="52"/>
        <v>0.42696629213483145</v>
      </c>
      <c r="U299" s="484">
        <f t="shared" si="52"/>
        <v>0.52173913043478259</v>
      </c>
      <c r="V299" s="485" t="e">
        <f t="shared" si="52"/>
        <v>#DIV/0!</v>
      </c>
      <c r="W299" s="370" t="s">
        <v>62</v>
      </c>
      <c r="X299" s="371"/>
    </row>
    <row r="300" spans="2:24" x14ac:dyDescent="0.3">
      <c r="B300" s="289"/>
      <c r="C300" s="297" t="s">
        <v>43</v>
      </c>
      <c r="D300" s="298"/>
      <c r="E300" s="298"/>
      <c r="F300" s="298"/>
      <c r="G300" s="298"/>
      <c r="H300" s="299"/>
      <c r="I300" s="177"/>
      <c r="J300" s="178"/>
      <c r="K300" s="179"/>
      <c r="L300" s="179"/>
      <c r="M300" s="179"/>
      <c r="N300" s="179"/>
      <c r="O300" s="179"/>
      <c r="P300" s="179"/>
      <c r="Q300" s="179"/>
      <c r="R300" s="180">
        <f t="shared" ref="R300:V300" si="53">R303/R301</f>
        <v>0</v>
      </c>
      <c r="S300" s="180">
        <f t="shared" si="53"/>
        <v>0.50574712643678166</v>
      </c>
      <c r="T300" s="180">
        <f t="shared" si="53"/>
        <v>0.34831460674157305</v>
      </c>
      <c r="U300" s="484">
        <f t="shared" si="53"/>
        <v>0.40760869565217389</v>
      </c>
      <c r="V300" s="485" t="e">
        <f t="shared" si="53"/>
        <v>#DIV/0!</v>
      </c>
      <c r="W300" s="370" t="s">
        <v>62</v>
      </c>
      <c r="X300" s="371"/>
    </row>
    <row r="301" spans="2:24" x14ac:dyDescent="0.3">
      <c r="B301" s="289"/>
      <c r="C301" s="270" t="s">
        <v>65</v>
      </c>
      <c r="D301" s="271"/>
      <c r="E301" s="271"/>
      <c r="F301" s="271"/>
      <c r="G301" s="271"/>
      <c r="H301" s="272"/>
      <c r="I301" s="172"/>
      <c r="J301" s="50"/>
      <c r="K301" s="51"/>
      <c r="L301" s="51"/>
      <c r="M301" s="51"/>
      <c r="N301" s="51"/>
      <c r="O301" s="51"/>
      <c r="P301" s="51"/>
      <c r="Q301" s="51"/>
      <c r="R301" s="52">
        <v>8</v>
      </c>
      <c r="S301" s="52">
        <v>87</v>
      </c>
      <c r="T301" s="52">
        <v>89</v>
      </c>
      <c r="U301" s="361">
        <f>AVERAGE(I301:T301)</f>
        <v>61.333333333333336</v>
      </c>
      <c r="V301" s="362"/>
      <c r="W301" s="481" t="s">
        <v>62</v>
      </c>
      <c r="X301" s="482"/>
    </row>
    <row r="302" spans="2:24" x14ac:dyDescent="0.3">
      <c r="B302" s="289"/>
      <c r="C302" s="300" t="s">
        <v>27</v>
      </c>
      <c r="D302" s="301"/>
      <c r="E302" s="301"/>
      <c r="F302" s="301"/>
      <c r="G302" s="301"/>
      <c r="H302" s="302"/>
      <c r="I302" s="142"/>
      <c r="J302" s="50"/>
      <c r="K302" s="51"/>
      <c r="L302" s="51"/>
      <c r="M302" s="51"/>
      <c r="N302" s="51"/>
      <c r="O302" s="51"/>
      <c r="P302" s="51"/>
      <c r="Q302" s="51"/>
      <c r="R302" s="52">
        <v>1</v>
      </c>
      <c r="S302" s="52">
        <v>57</v>
      </c>
      <c r="T302" s="52">
        <v>38</v>
      </c>
      <c r="U302" s="361">
        <f>AVERAGE(I302:T302)</f>
        <v>32</v>
      </c>
      <c r="V302" s="362"/>
      <c r="W302" s="361" t="s">
        <v>62</v>
      </c>
      <c r="X302" s="362"/>
    </row>
    <row r="303" spans="2:24" x14ac:dyDescent="0.3">
      <c r="B303" s="289"/>
      <c r="C303" s="273" t="s">
        <v>28</v>
      </c>
      <c r="D303" s="274"/>
      <c r="E303" s="274"/>
      <c r="F303" s="274"/>
      <c r="G303" s="274"/>
      <c r="H303" s="275"/>
      <c r="I303" s="181"/>
      <c r="J303" s="182"/>
      <c r="K303" s="183"/>
      <c r="L303" s="183"/>
      <c r="M303" s="183"/>
      <c r="N303" s="183"/>
      <c r="O303" s="183"/>
      <c r="P303" s="183"/>
      <c r="Q303" s="183"/>
      <c r="R303" s="184">
        <v>0</v>
      </c>
      <c r="S303" s="184">
        <v>44</v>
      </c>
      <c r="T303" s="184">
        <v>31</v>
      </c>
      <c r="U303" s="372">
        <f>AVERAGE(I303:T303)</f>
        <v>25</v>
      </c>
      <c r="V303" s="373"/>
      <c r="W303" s="372" t="s">
        <v>62</v>
      </c>
      <c r="X303" s="373"/>
    </row>
    <row r="304" spans="2:24" x14ac:dyDescent="0.3">
      <c r="B304" s="289"/>
      <c r="C304" s="276" t="s">
        <v>10</v>
      </c>
      <c r="D304" s="277"/>
      <c r="E304" s="277"/>
      <c r="F304" s="277"/>
      <c r="G304" s="277"/>
      <c r="H304" s="278"/>
      <c r="I304" s="185"/>
      <c r="J304" s="186"/>
      <c r="K304" s="187"/>
      <c r="L304" s="187"/>
      <c r="M304" s="187"/>
      <c r="N304" s="187"/>
      <c r="O304" s="187"/>
      <c r="P304" s="187"/>
      <c r="Q304" s="187"/>
      <c r="R304" s="188">
        <f t="shared" ref="R304:T304" si="54">R307/R306</f>
        <v>0</v>
      </c>
      <c r="S304" s="188">
        <f t="shared" si="54"/>
        <v>0.13793103448275862</v>
      </c>
      <c r="T304" s="188">
        <f t="shared" si="54"/>
        <v>6.741573033707865E-2</v>
      </c>
      <c r="U304" s="354">
        <f>U307/U306</f>
        <v>9.7826086956521729E-2</v>
      </c>
      <c r="V304" s="355"/>
      <c r="W304" s="356" t="s">
        <v>62</v>
      </c>
      <c r="X304" s="357"/>
    </row>
    <row r="305" spans="2:24" x14ac:dyDescent="0.3">
      <c r="B305" s="289"/>
      <c r="C305" s="291" t="s">
        <v>11</v>
      </c>
      <c r="D305" s="292"/>
      <c r="E305" s="292"/>
      <c r="F305" s="292"/>
      <c r="G305" s="292"/>
      <c r="H305" s="293"/>
      <c r="I305" s="189"/>
      <c r="J305" s="190"/>
      <c r="K305" s="191"/>
      <c r="L305" s="191"/>
      <c r="M305" s="191"/>
      <c r="N305" s="191"/>
      <c r="O305" s="191"/>
      <c r="P305" s="191"/>
      <c r="Q305" s="191"/>
      <c r="R305" s="192">
        <f t="shared" ref="R305:T305" si="55">R308/R306</f>
        <v>0</v>
      </c>
      <c r="S305" s="192">
        <f t="shared" si="55"/>
        <v>4.5977011494252873E-2</v>
      </c>
      <c r="T305" s="192">
        <f t="shared" si="55"/>
        <v>3.3707865168539325E-2</v>
      </c>
      <c r="U305" s="378">
        <f>U308/U306</f>
        <v>3.8043478260869568E-2</v>
      </c>
      <c r="V305" s="379"/>
      <c r="W305" s="380" t="s">
        <v>62</v>
      </c>
      <c r="X305" s="381"/>
    </row>
    <row r="306" spans="2:24" x14ac:dyDescent="0.3">
      <c r="B306" s="289"/>
      <c r="C306" s="270" t="s">
        <v>65</v>
      </c>
      <c r="D306" s="271"/>
      <c r="E306" s="271"/>
      <c r="F306" s="271"/>
      <c r="G306" s="271"/>
      <c r="H306" s="272"/>
      <c r="I306" s="172"/>
      <c r="J306" s="50"/>
      <c r="K306" s="51"/>
      <c r="L306" s="51"/>
      <c r="M306" s="51"/>
      <c r="N306" s="51"/>
      <c r="O306" s="51"/>
      <c r="P306" s="51"/>
      <c r="Q306" s="51"/>
      <c r="R306" s="52">
        <v>8</v>
      </c>
      <c r="S306" s="52">
        <v>87</v>
      </c>
      <c r="T306" s="52">
        <v>89</v>
      </c>
      <c r="U306" s="311">
        <f>AVERAGE(I306:T306)</f>
        <v>61.333333333333336</v>
      </c>
      <c r="V306" s="312"/>
      <c r="W306" s="311" t="s">
        <v>62</v>
      </c>
      <c r="X306" s="312"/>
    </row>
    <row r="307" spans="2:24" x14ac:dyDescent="0.3">
      <c r="B307" s="289"/>
      <c r="C307" s="270" t="s">
        <v>21</v>
      </c>
      <c r="D307" s="271"/>
      <c r="E307" s="271"/>
      <c r="F307" s="271"/>
      <c r="G307" s="271"/>
      <c r="H307" s="272"/>
      <c r="I307" s="172"/>
      <c r="J307" s="50"/>
      <c r="K307" s="51"/>
      <c r="L307" s="51"/>
      <c r="M307" s="51"/>
      <c r="N307" s="51"/>
      <c r="O307" s="51"/>
      <c r="P307" s="51"/>
      <c r="Q307" s="51"/>
      <c r="R307" s="52">
        <v>0</v>
      </c>
      <c r="S307" s="52">
        <v>12</v>
      </c>
      <c r="T307" s="52">
        <v>6</v>
      </c>
      <c r="U307" s="311">
        <f>AVERAGE(I307:T307)</f>
        <v>6</v>
      </c>
      <c r="V307" s="312"/>
      <c r="W307" s="311" t="s">
        <v>62</v>
      </c>
      <c r="X307" s="312"/>
    </row>
    <row r="308" spans="2:24" ht="15" thickBot="1" x14ac:dyDescent="0.35">
      <c r="B308" s="290"/>
      <c r="C308" s="2" t="s">
        <v>22</v>
      </c>
      <c r="D308" s="3"/>
      <c r="E308" s="3"/>
      <c r="F308" s="3"/>
      <c r="G308" s="3"/>
      <c r="H308" s="193"/>
      <c r="I308" s="194"/>
      <c r="J308" s="195"/>
      <c r="K308" s="196"/>
      <c r="L308" s="196"/>
      <c r="M308" s="196"/>
      <c r="N308" s="196"/>
      <c r="O308" s="196"/>
      <c r="P308" s="196"/>
      <c r="Q308" s="196"/>
      <c r="R308" s="197">
        <v>0</v>
      </c>
      <c r="S308" s="197">
        <v>4</v>
      </c>
      <c r="T308" s="197">
        <v>3</v>
      </c>
      <c r="U308" s="366">
        <f>AVERAGE(I308:T308)</f>
        <v>2.3333333333333335</v>
      </c>
      <c r="V308" s="367"/>
      <c r="W308" s="366" t="s">
        <v>62</v>
      </c>
      <c r="X308" s="367"/>
    </row>
  </sheetData>
  <mergeCells count="684">
    <mergeCell ref="C307:H307"/>
    <mergeCell ref="U307:V307"/>
    <mergeCell ref="W307:X307"/>
    <mergeCell ref="U308:V308"/>
    <mergeCell ref="W308:X308"/>
    <mergeCell ref="B299:B308"/>
    <mergeCell ref="C305:H305"/>
    <mergeCell ref="U305:V305"/>
    <mergeCell ref="W305:X305"/>
    <mergeCell ref="C306:H306"/>
    <mergeCell ref="U306:V306"/>
    <mergeCell ref="W306:X306"/>
    <mergeCell ref="C303:H303"/>
    <mergeCell ref="U303:V303"/>
    <mergeCell ref="W303:X303"/>
    <mergeCell ref="C304:H304"/>
    <mergeCell ref="U304:V304"/>
    <mergeCell ref="W304:X304"/>
    <mergeCell ref="C301:H301"/>
    <mergeCell ref="U301:V301"/>
    <mergeCell ref="W301:X301"/>
    <mergeCell ref="C302:H302"/>
    <mergeCell ref="U302:V302"/>
    <mergeCell ref="W302:X302"/>
    <mergeCell ref="C298:H298"/>
    <mergeCell ref="U298:V298"/>
    <mergeCell ref="W298:X298"/>
    <mergeCell ref="C299:H299"/>
    <mergeCell ref="U299:V299"/>
    <mergeCell ref="W299:X299"/>
    <mergeCell ref="C300:H300"/>
    <mergeCell ref="U300:V300"/>
    <mergeCell ref="W300:X300"/>
    <mergeCell ref="C296:H296"/>
    <mergeCell ref="U296:V296"/>
    <mergeCell ref="W296:X296"/>
    <mergeCell ref="C297:H297"/>
    <mergeCell ref="U297:V297"/>
    <mergeCell ref="W297:X297"/>
    <mergeCell ref="C294:H294"/>
    <mergeCell ref="U294:V294"/>
    <mergeCell ref="W294:X294"/>
    <mergeCell ref="C295:H295"/>
    <mergeCell ref="U295:V295"/>
    <mergeCell ref="W295:X295"/>
    <mergeCell ref="C293:H293"/>
    <mergeCell ref="U293:V293"/>
    <mergeCell ref="W293:X293"/>
    <mergeCell ref="C290:H290"/>
    <mergeCell ref="U290:V290"/>
    <mergeCell ref="W290:X290"/>
    <mergeCell ref="C291:H291"/>
    <mergeCell ref="U291:V291"/>
    <mergeCell ref="W291:X291"/>
    <mergeCell ref="C288:H288"/>
    <mergeCell ref="U288:V288"/>
    <mergeCell ref="W288:X288"/>
    <mergeCell ref="C289:H289"/>
    <mergeCell ref="U289:V289"/>
    <mergeCell ref="W289:X289"/>
    <mergeCell ref="C292:H292"/>
    <mergeCell ref="U292:V292"/>
    <mergeCell ref="W292:X292"/>
    <mergeCell ref="C286:H286"/>
    <mergeCell ref="U286:V286"/>
    <mergeCell ref="W286:X286"/>
    <mergeCell ref="C287:H287"/>
    <mergeCell ref="U287:V287"/>
    <mergeCell ref="W287:X287"/>
    <mergeCell ref="C284:H284"/>
    <mergeCell ref="U284:V284"/>
    <mergeCell ref="W284:X284"/>
    <mergeCell ref="C285:H285"/>
    <mergeCell ref="U285:V285"/>
    <mergeCell ref="W285:X285"/>
    <mergeCell ref="C282:H282"/>
    <mergeCell ref="U282:V282"/>
    <mergeCell ref="W282:X282"/>
    <mergeCell ref="C283:H283"/>
    <mergeCell ref="U283:V283"/>
    <mergeCell ref="W283:X283"/>
    <mergeCell ref="C280:H280"/>
    <mergeCell ref="U280:V280"/>
    <mergeCell ref="W280:X280"/>
    <mergeCell ref="C281:H281"/>
    <mergeCell ref="U281:V281"/>
    <mergeCell ref="W281:X281"/>
    <mergeCell ref="C278:H278"/>
    <mergeCell ref="U278:V278"/>
    <mergeCell ref="W278:X278"/>
    <mergeCell ref="C279:H279"/>
    <mergeCell ref="U279:V279"/>
    <mergeCell ref="W279:X279"/>
    <mergeCell ref="C276:H276"/>
    <mergeCell ref="U276:V276"/>
    <mergeCell ref="W276:X276"/>
    <mergeCell ref="C277:H277"/>
    <mergeCell ref="U277:V277"/>
    <mergeCell ref="W277:X277"/>
    <mergeCell ref="C274:H274"/>
    <mergeCell ref="U274:V274"/>
    <mergeCell ref="W274:X274"/>
    <mergeCell ref="C275:H275"/>
    <mergeCell ref="U275:V275"/>
    <mergeCell ref="W275:X275"/>
    <mergeCell ref="C272:H272"/>
    <mergeCell ref="U272:V272"/>
    <mergeCell ref="W272:X272"/>
    <mergeCell ref="C273:H273"/>
    <mergeCell ref="U273:V273"/>
    <mergeCell ref="W273:X273"/>
    <mergeCell ref="C270:H270"/>
    <mergeCell ref="U270:V270"/>
    <mergeCell ref="W270:X270"/>
    <mergeCell ref="C271:H271"/>
    <mergeCell ref="U271:V271"/>
    <mergeCell ref="W271:X271"/>
    <mergeCell ref="C268:H268"/>
    <mergeCell ref="U268:V268"/>
    <mergeCell ref="W268:X268"/>
    <mergeCell ref="C269:H269"/>
    <mergeCell ref="U269:V269"/>
    <mergeCell ref="W269:X269"/>
    <mergeCell ref="C266:H266"/>
    <mergeCell ref="U266:V266"/>
    <mergeCell ref="W266:X266"/>
    <mergeCell ref="C267:H267"/>
    <mergeCell ref="U267:V267"/>
    <mergeCell ref="W267:X267"/>
    <mergeCell ref="C264:H264"/>
    <mergeCell ref="U264:V264"/>
    <mergeCell ref="W264:X264"/>
    <mergeCell ref="C265:H265"/>
    <mergeCell ref="U265:V265"/>
    <mergeCell ref="W265:X265"/>
    <mergeCell ref="C263:H263"/>
    <mergeCell ref="U263:V263"/>
    <mergeCell ref="W263:X263"/>
    <mergeCell ref="C260:H260"/>
    <mergeCell ref="U260:V260"/>
    <mergeCell ref="W260:X260"/>
    <mergeCell ref="C261:H261"/>
    <mergeCell ref="U261:V261"/>
    <mergeCell ref="W261:X261"/>
    <mergeCell ref="C259:H259"/>
    <mergeCell ref="U259:V259"/>
    <mergeCell ref="W259:X259"/>
    <mergeCell ref="C258:H258"/>
    <mergeCell ref="U258:V258"/>
    <mergeCell ref="W258:X258"/>
    <mergeCell ref="C262:H262"/>
    <mergeCell ref="U262:V262"/>
    <mergeCell ref="W262:X262"/>
    <mergeCell ref="C256:H256"/>
    <mergeCell ref="U256:V256"/>
    <mergeCell ref="W256:X256"/>
    <mergeCell ref="C257:H257"/>
    <mergeCell ref="U257:V257"/>
    <mergeCell ref="W257:X257"/>
    <mergeCell ref="C254:H254"/>
    <mergeCell ref="U254:V254"/>
    <mergeCell ref="W254:X254"/>
    <mergeCell ref="C255:H255"/>
    <mergeCell ref="U255:V255"/>
    <mergeCell ref="W255:X255"/>
    <mergeCell ref="C252:H252"/>
    <mergeCell ref="U252:V252"/>
    <mergeCell ref="W252:X252"/>
    <mergeCell ref="C253:H253"/>
    <mergeCell ref="U253:V253"/>
    <mergeCell ref="W253:X253"/>
    <mergeCell ref="C250:H250"/>
    <mergeCell ref="U250:V250"/>
    <mergeCell ref="W250:X250"/>
    <mergeCell ref="C251:H251"/>
    <mergeCell ref="U251:V251"/>
    <mergeCell ref="W251:X251"/>
    <mergeCell ref="C248:H248"/>
    <mergeCell ref="U248:V248"/>
    <mergeCell ref="W248:X248"/>
    <mergeCell ref="C249:H249"/>
    <mergeCell ref="U249:V249"/>
    <mergeCell ref="W249:X249"/>
    <mergeCell ref="C246:H246"/>
    <mergeCell ref="U246:V246"/>
    <mergeCell ref="W246:X246"/>
    <mergeCell ref="C247:H247"/>
    <mergeCell ref="U247:V247"/>
    <mergeCell ref="W247:X247"/>
    <mergeCell ref="C244:H244"/>
    <mergeCell ref="U244:V244"/>
    <mergeCell ref="W244:X244"/>
    <mergeCell ref="C245:H245"/>
    <mergeCell ref="U245:V245"/>
    <mergeCell ref="W245:X245"/>
    <mergeCell ref="C242:H242"/>
    <mergeCell ref="U242:V242"/>
    <mergeCell ref="W242:X242"/>
    <mergeCell ref="C243:H243"/>
    <mergeCell ref="U243:V243"/>
    <mergeCell ref="W243:X243"/>
    <mergeCell ref="C240:H240"/>
    <mergeCell ref="U240:V240"/>
    <mergeCell ref="W240:X240"/>
    <mergeCell ref="C241:H241"/>
    <mergeCell ref="U241:V241"/>
    <mergeCell ref="W241:X241"/>
    <mergeCell ref="C238:H238"/>
    <mergeCell ref="U238:V238"/>
    <mergeCell ref="W238:X238"/>
    <mergeCell ref="C239:H239"/>
    <mergeCell ref="U239:V239"/>
    <mergeCell ref="W239:X239"/>
    <mergeCell ref="C236:H236"/>
    <mergeCell ref="U236:V236"/>
    <mergeCell ref="W236:X236"/>
    <mergeCell ref="C237:H237"/>
    <mergeCell ref="U237:V237"/>
    <mergeCell ref="W237:X237"/>
    <mergeCell ref="C234:H234"/>
    <mergeCell ref="U234:V234"/>
    <mergeCell ref="W234:X234"/>
    <mergeCell ref="C235:H235"/>
    <mergeCell ref="U235:V235"/>
    <mergeCell ref="W235:X235"/>
    <mergeCell ref="C232:H232"/>
    <mergeCell ref="U232:V232"/>
    <mergeCell ref="W232:X232"/>
    <mergeCell ref="C233:H233"/>
    <mergeCell ref="U233:V233"/>
    <mergeCell ref="W233:X233"/>
    <mergeCell ref="C230:H230"/>
    <mergeCell ref="U230:V230"/>
    <mergeCell ref="W230:X230"/>
    <mergeCell ref="C231:H231"/>
    <mergeCell ref="U231:V231"/>
    <mergeCell ref="W231:X231"/>
    <mergeCell ref="W223:X223"/>
    <mergeCell ref="C228:H228"/>
    <mergeCell ref="U228:V228"/>
    <mergeCell ref="W228:X228"/>
    <mergeCell ref="C229:H229"/>
    <mergeCell ref="U229:V229"/>
    <mergeCell ref="W229:X229"/>
    <mergeCell ref="C226:H226"/>
    <mergeCell ref="U226:V226"/>
    <mergeCell ref="W226:X226"/>
    <mergeCell ref="C227:H227"/>
    <mergeCell ref="U227:V227"/>
    <mergeCell ref="W227:X227"/>
    <mergeCell ref="C220:H220"/>
    <mergeCell ref="U220:V220"/>
    <mergeCell ref="W220:X220"/>
    <mergeCell ref="C221:H221"/>
    <mergeCell ref="U221:V221"/>
    <mergeCell ref="W221:X221"/>
    <mergeCell ref="B218:B298"/>
    <mergeCell ref="C218:H218"/>
    <mergeCell ref="U218:V218"/>
    <mergeCell ref="W218:X218"/>
    <mergeCell ref="C219:H219"/>
    <mergeCell ref="U219:V219"/>
    <mergeCell ref="W219:X219"/>
    <mergeCell ref="C224:H224"/>
    <mergeCell ref="U224:V224"/>
    <mergeCell ref="W224:X224"/>
    <mergeCell ref="C225:H225"/>
    <mergeCell ref="U225:V225"/>
    <mergeCell ref="W225:X225"/>
    <mergeCell ref="C222:H222"/>
    <mergeCell ref="U222:V222"/>
    <mergeCell ref="W222:X222"/>
    <mergeCell ref="C223:H223"/>
    <mergeCell ref="U223:V223"/>
    <mergeCell ref="C216:H216"/>
    <mergeCell ref="U216:V216"/>
    <mergeCell ref="W216:X216"/>
    <mergeCell ref="C217:H217"/>
    <mergeCell ref="U217:V217"/>
    <mergeCell ref="W217:X217"/>
    <mergeCell ref="C214:H214"/>
    <mergeCell ref="U214:V214"/>
    <mergeCell ref="W214:X214"/>
    <mergeCell ref="C215:H215"/>
    <mergeCell ref="U215:V215"/>
    <mergeCell ref="W215:X215"/>
    <mergeCell ref="C212:H212"/>
    <mergeCell ref="U212:V212"/>
    <mergeCell ref="W212:X212"/>
    <mergeCell ref="C213:H213"/>
    <mergeCell ref="U213:V213"/>
    <mergeCell ref="W213:X213"/>
    <mergeCell ref="C210:H210"/>
    <mergeCell ref="U210:V210"/>
    <mergeCell ref="W210:X210"/>
    <mergeCell ref="C211:H211"/>
    <mergeCell ref="U211:V211"/>
    <mergeCell ref="W211:X211"/>
    <mergeCell ref="W202:X202"/>
    <mergeCell ref="C203:H203"/>
    <mergeCell ref="U203:V203"/>
    <mergeCell ref="W203:X203"/>
    <mergeCell ref="C208:H208"/>
    <mergeCell ref="U208:V208"/>
    <mergeCell ref="W208:X208"/>
    <mergeCell ref="C209:H209"/>
    <mergeCell ref="U209:V209"/>
    <mergeCell ref="W209:X209"/>
    <mergeCell ref="C206:H206"/>
    <mergeCell ref="U206:V206"/>
    <mergeCell ref="W206:X206"/>
    <mergeCell ref="C207:H207"/>
    <mergeCell ref="U207:V207"/>
    <mergeCell ref="W207:X207"/>
    <mergeCell ref="C200:H200"/>
    <mergeCell ref="U200:V200"/>
    <mergeCell ref="W200:X200"/>
    <mergeCell ref="C201:H201"/>
    <mergeCell ref="U201:V201"/>
    <mergeCell ref="W201:X201"/>
    <mergeCell ref="B197:B217"/>
    <mergeCell ref="C197:H197"/>
    <mergeCell ref="U197:V197"/>
    <mergeCell ref="W197:X197"/>
    <mergeCell ref="C198:H198"/>
    <mergeCell ref="U198:V198"/>
    <mergeCell ref="W198:X198"/>
    <mergeCell ref="C199:H199"/>
    <mergeCell ref="U199:V199"/>
    <mergeCell ref="W199:X199"/>
    <mergeCell ref="C204:H204"/>
    <mergeCell ref="U204:V204"/>
    <mergeCell ref="W204:X204"/>
    <mergeCell ref="C205:H205"/>
    <mergeCell ref="U205:V205"/>
    <mergeCell ref="W205:X205"/>
    <mergeCell ref="C202:H202"/>
    <mergeCell ref="U202:V202"/>
    <mergeCell ref="U191:V191"/>
    <mergeCell ref="W191:X191"/>
    <mergeCell ref="B195:H195"/>
    <mergeCell ref="U195:V195"/>
    <mergeCell ref="W195:X195"/>
    <mergeCell ref="B196:H196"/>
    <mergeCell ref="C189:H189"/>
    <mergeCell ref="U189:V189"/>
    <mergeCell ref="W189:X189"/>
    <mergeCell ref="C190:H190"/>
    <mergeCell ref="U190:V190"/>
    <mergeCell ref="W190:X190"/>
    <mergeCell ref="B182:B191"/>
    <mergeCell ref="C182:H182"/>
    <mergeCell ref="U182:V182"/>
    <mergeCell ref="W182:X182"/>
    <mergeCell ref="C183:H183"/>
    <mergeCell ref="U183:V183"/>
    <mergeCell ref="W183:X183"/>
    <mergeCell ref="C184:H184"/>
    <mergeCell ref="U184:V184"/>
    <mergeCell ref="W184:X184"/>
    <mergeCell ref="C187:H187"/>
    <mergeCell ref="U187:V187"/>
    <mergeCell ref="W187:X187"/>
    <mergeCell ref="C188:H188"/>
    <mergeCell ref="U188:V188"/>
    <mergeCell ref="W188:X188"/>
    <mergeCell ref="C185:H185"/>
    <mergeCell ref="U185:V185"/>
    <mergeCell ref="W185:X185"/>
    <mergeCell ref="C186:H186"/>
    <mergeCell ref="U186:V186"/>
    <mergeCell ref="W186:X186"/>
    <mergeCell ref="C180:H180"/>
    <mergeCell ref="U180:V180"/>
    <mergeCell ref="W180:X180"/>
    <mergeCell ref="C181:H181"/>
    <mergeCell ref="U181:V181"/>
    <mergeCell ref="W181:X181"/>
    <mergeCell ref="C178:H178"/>
    <mergeCell ref="U178:V178"/>
    <mergeCell ref="W178:X178"/>
    <mergeCell ref="C179:H179"/>
    <mergeCell ref="U179:V179"/>
    <mergeCell ref="W179:X179"/>
    <mergeCell ref="C176:H176"/>
    <mergeCell ref="U176:V176"/>
    <mergeCell ref="W176:X176"/>
    <mergeCell ref="C177:H177"/>
    <mergeCell ref="U177:V177"/>
    <mergeCell ref="W177:X177"/>
    <mergeCell ref="C174:H174"/>
    <mergeCell ref="U174:V174"/>
    <mergeCell ref="W174:X174"/>
    <mergeCell ref="C175:H175"/>
    <mergeCell ref="U175:V175"/>
    <mergeCell ref="W175:X175"/>
    <mergeCell ref="C172:H172"/>
    <mergeCell ref="U172:V172"/>
    <mergeCell ref="W172:X172"/>
    <mergeCell ref="C173:H173"/>
    <mergeCell ref="U173:V173"/>
    <mergeCell ref="W173:X173"/>
    <mergeCell ref="C170:H170"/>
    <mergeCell ref="U170:V170"/>
    <mergeCell ref="W170:X170"/>
    <mergeCell ref="C171:H171"/>
    <mergeCell ref="U171:V171"/>
    <mergeCell ref="W171:X171"/>
    <mergeCell ref="C168:H168"/>
    <mergeCell ref="U168:V168"/>
    <mergeCell ref="W168:X168"/>
    <mergeCell ref="C169:H169"/>
    <mergeCell ref="U169:V169"/>
    <mergeCell ref="W169:X169"/>
    <mergeCell ref="C166:H166"/>
    <mergeCell ref="U166:V166"/>
    <mergeCell ref="W166:X166"/>
    <mergeCell ref="C167:H167"/>
    <mergeCell ref="U167:V167"/>
    <mergeCell ref="W167:X167"/>
    <mergeCell ref="C164:H164"/>
    <mergeCell ref="U164:V164"/>
    <mergeCell ref="W164:X164"/>
    <mergeCell ref="C165:H165"/>
    <mergeCell ref="U165:V165"/>
    <mergeCell ref="W165:X165"/>
    <mergeCell ref="C162:H162"/>
    <mergeCell ref="U162:V162"/>
    <mergeCell ref="W162:X162"/>
    <mergeCell ref="C163:H163"/>
    <mergeCell ref="U163:V163"/>
    <mergeCell ref="W163:X163"/>
    <mergeCell ref="C160:H160"/>
    <mergeCell ref="U160:V160"/>
    <mergeCell ref="W160:X160"/>
    <mergeCell ref="C161:H161"/>
    <mergeCell ref="U161:V161"/>
    <mergeCell ref="W161:X161"/>
    <mergeCell ref="C158:H158"/>
    <mergeCell ref="U158:V158"/>
    <mergeCell ref="W158:X158"/>
    <mergeCell ref="C159:H159"/>
    <mergeCell ref="U159:V159"/>
    <mergeCell ref="W159:X159"/>
    <mergeCell ref="C156:H156"/>
    <mergeCell ref="U156:V156"/>
    <mergeCell ref="W156:X156"/>
    <mergeCell ref="C157:H157"/>
    <mergeCell ref="U157:V157"/>
    <mergeCell ref="W157:X157"/>
    <mergeCell ref="C154:H154"/>
    <mergeCell ref="U154:V154"/>
    <mergeCell ref="W154:X154"/>
    <mergeCell ref="C155:H155"/>
    <mergeCell ref="U155:V155"/>
    <mergeCell ref="W155:X155"/>
    <mergeCell ref="C152:H152"/>
    <mergeCell ref="U152:V152"/>
    <mergeCell ref="W152:X152"/>
    <mergeCell ref="C153:H153"/>
    <mergeCell ref="U153:V153"/>
    <mergeCell ref="W153:X153"/>
    <mergeCell ref="C150:H150"/>
    <mergeCell ref="U150:V150"/>
    <mergeCell ref="W150:X150"/>
    <mergeCell ref="C151:H151"/>
    <mergeCell ref="U151:V151"/>
    <mergeCell ref="W151:X151"/>
    <mergeCell ref="C148:H148"/>
    <mergeCell ref="U148:V148"/>
    <mergeCell ref="W148:X148"/>
    <mergeCell ref="C149:H149"/>
    <mergeCell ref="U149:V149"/>
    <mergeCell ref="W149:X149"/>
    <mergeCell ref="C146:H146"/>
    <mergeCell ref="U146:V146"/>
    <mergeCell ref="W146:X146"/>
    <mergeCell ref="C147:H147"/>
    <mergeCell ref="U147:V147"/>
    <mergeCell ref="W147:X147"/>
    <mergeCell ref="C144:H144"/>
    <mergeCell ref="U144:V144"/>
    <mergeCell ref="W144:X144"/>
    <mergeCell ref="C145:H145"/>
    <mergeCell ref="U145:V145"/>
    <mergeCell ref="W145:X145"/>
    <mergeCell ref="C142:H142"/>
    <mergeCell ref="U142:V142"/>
    <mergeCell ref="W142:X142"/>
    <mergeCell ref="C143:H143"/>
    <mergeCell ref="U143:V143"/>
    <mergeCell ref="W143:X143"/>
    <mergeCell ref="C140:H140"/>
    <mergeCell ref="U140:V140"/>
    <mergeCell ref="W140:X140"/>
    <mergeCell ref="C141:H141"/>
    <mergeCell ref="U141:V141"/>
    <mergeCell ref="W141:X141"/>
    <mergeCell ref="C138:H138"/>
    <mergeCell ref="U138:V138"/>
    <mergeCell ref="W138:X138"/>
    <mergeCell ref="C139:H139"/>
    <mergeCell ref="U139:V139"/>
    <mergeCell ref="W139:X139"/>
    <mergeCell ref="C136:H136"/>
    <mergeCell ref="U136:V136"/>
    <mergeCell ref="W136:X136"/>
    <mergeCell ref="C137:H137"/>
    <mergeCell ref="U137:V137"/>
    <mergeCell ref="W137:X137"/>
    <mergeCell ref="C134:H134"/>
    <mergeCell ref="U134:V134"/>
    <mergeCell ref="W134:X134"/>
    <mergeCell ref="C135:H135"/>
    <mergeCell ref="U135:V135"/>
    <mergeCell ref="W135:X135"/>
    <mergeCell ref="C132:H132"/>
    <mergeCell ref="U132:V132"/>
    <mergeCell ref="W132:X132"/>
    <mergeCell ref="C133:H133"/>
    <mergeCell ref="U133:V133"/>
    <mergeCell ref="W133:X133"/>
    <mergeCell ref="C130:H130"/>
    <mergeCell ref="U130:V130"/>
    <mergeCell ref="W130:X130"/>
    <mergeCell ref="C131:H131"/>
    <mergeCell ref="U131:V131"/>
    <mergeCell ref="W131:X131"/>
    <mergeCell ref="C128:H128"/>
    <mergeCell ref="U128:V128"/>
    <mergeCell ref="W128:X128"/>
    <mergeCell ref="C129:H129"/>
    <mergeCell ref="U129:V129"/>
    <mergeCell ref="W129:X129"/>
    <mergeCell ref="C126:H126"/>
    <mergeCell ref="U126:V126"/>
    <mergeCell ref="W126:X126"/>
    <mergeCell ref="C127:H127"/>
    <mergeCell ref="U127:V127"/>
    <mergeCell ref="W127:X127"/>
    <mergeCell ref="C124:H124"/>
    <mergeCell ref="U124:V124"/>
    <mergeCell ref="W124:X124"/>
    <mergeCell ref="C125:H125"/>
    <mergeCell ref="U125:V125"/>
    <mergeCell ref="W125:X125"/>
    <mergeCell ref="C122:H122"/>
    <mergeCell ref="U122:V122"/>
    <mergeCell ref="W122:X122"/>
    <mergeCell ref="C123:H123"/>
    <mergeCell ref="U123:V123"/>
    <mergeCell ref="W123:X123"/>
    <mergeCell ref="C120:H120"/>
    <mergeCell ref="U120:V120"/>
    <mergeCell ref="W120:X120"/>
    <mergeCell ref="C121:H121"/>
    <mergeCell ref="U121:V121"/>
    <mergeCell ref="W121:X121"/>
    <mergeCell ref="C118:H118"/>
    <mergeCell ref="U118:V118"/>
    <mergeCell ref="W118:X118"/>
    <mergeCell ref="C119:H119"/>
    <mergeCell ref="U119:V119"/>
    <mergeCell ref="W119:X119"/>
    <mergeCell ref="C116:H116"/>
    <mergeCell ref="U116:V116"/>
    <mergeCell ref="W116:X116"/>
    <mergeCell ref="C117:H117"/>
    <mergeCell ref="U117:V117"/>
    <mergeCell ref="W117:X117"/>
    <mergeCell ref="C114:H114"/>
    <mergeCell ref="U114:V114"/>
    <mergeCell ref="W114:X114"/>
    <mergeCell ref="C115:H115"/>
    <mergeCell ref="U115:V115"/>
    <mergeCell ref="W115:X115"/>
    <mergeCell ref="C113:H113"/>
    <mergeCell ref="U113:V113"/>
    <mergeCell ref="W113:X113"/>
    <mergeCell ref="C110:H110"/>
    <mergeCell ref="U110:V110"/>
    <mergeCell ref="W110:X110"/>
    <mergeCell ref="C111:H111"/>
    <mergeCell ref="U111:V111"/>
    <mergeCell ref="W111:X111"/>
    <mergeCell ref="W109:X109"/>
    <mergeCell ref="C106:H106"/>
    <mergeCell ref="U106:V106"/>
    <mergeCell ref="W106:X106"/>
    <mergeCell ref="C107:H107"/>
    <mergeCell ref="U107:V107"/>
    <mergeCell ref="W107:X107"/>
    <mergeCell ref="C112:H112"/>
    <mergeCell ref="U112:V112"/>
    <mergeCell ref="W112:X112"/>
    <mergeCell ref="C100:H100"/>
    <mergeCell ref="U100:V100"/>
    <mergeCell ref="W100:X100"/>
    <mergeCell ref="B101:B181"/>
    <mergeCell ref="C101:H101"/>
    <mergeCell ref="U101:V101"/>
    <mergeCell ref="W101:X101"/>
    <mergeCell ref="C104:H104"/>
    <mergeCell ref="U104:V104"/>
    <mergeCell ref="W104:X104"/>
    <mergeCell ref="C105:H105"/>
    <mergeCell ref="U105:V105"/>
    <mergeCell ref="W105:X105"/>
    <mergeCell ref="C102:H102"/>
    <mergeCell ref="U102:V102"/>
    <mergeCell ref="W102:X102"/>
    <mergeCell ref="C103:H103"/>
    <mergeCell ref="U103:V103"/>
    <mergeCell ref="W103:X103"/>
    <mergeCell ref="C108:H108"/>
    <mergeCell ref="U108:V108"/>
    <mergeCell ref="W108:X108"/>
    <mergeCell ref="C109:H109"/>
    <mergeCell ref="U109:V109"/>
    <mergeCell ref="C98:H98"/>
    <mergeCell ref="U98:V98"/>
    <mergeCell ref="W98:X98"/>
    <mergeCell ref="C99:H99"/>
    <mergeCell ref="U99:V99"/>
    <mergeCell ref="W99:X99"/>
    <mergeCell ref="C96:H96"/>
    <mergeCell ref="U96:V96"/>
    <mergeCell ref="W96:X96"/>
    <mergeCell ref="C97:H97"/>
    <mergeCell ref="U97:V97"/>
    <mergeCell ref="W97:X97"/>
    <mergeCell ref="C94:H94"/>
    <mergeCell ref="U94:V94"/>
    <mergeCell ref="W94:X94"/>
    <mergeCell ref="C95:H95"/>
    <mergeCell ref="U95:V95"/>
    <mergeCell ref="W95:X95"/>
    <mergeCell ref="C92:H92"/>
    <mergeCell ref="U92:V92"/>
    <mergeCell ref="W92:X92"/>
    <mergeCell ref="C93:H93"/>
    <mergeCell ref="U93:V93"/>
    <mergeCell ref="W93:X93"/>
    <mergeCell ref="U84:V84"/>
    <mergeCell ref="W84:X84"/>
    <mergeCell ref="C85:H85"/>
    <mergeCell ref="U85:V85"/>
    <mergeCell ref="W85:X85"/>
    <mergeCell ref="C90:H90"/>
    <mergeCell ref="U90:V90"/>
    <mergeCell ref="W90:X90"/>
    <mergeCell ref="C91:H91"/>
    <mergeCell ref="U91:V91"/>
    <mergeCell ref="W91:X91"/>
    <mergeCell ref="C88:H88"/>
    <mergeCell ref="U88:V88"/>
    <mergeCell ref="W88:X88"/>
    <mergeCell ref="C89:H89"/>
    <mergeCell ref="U89:V89"/>
    <mergeCell ref="W89:X89"/>
    <mergeCell ref="W81:X81"/>
    <mergeCell ref="C82:H82"/>
    <mergeCell ref="U82:V82"/>
    <mergeCell ref="W82:X82"/>
    <mergeCell ref="C83:H83"/>
    <mergeCell ref="U83:V83"/>
    <mergeCell ref="W83:X83"/>
    <mergeCell ref="B78:H78"/>
    <mergeCell ref="U78:V78"/>
    <mergeCell ref="W78:X78"/>
    <mergeCell ref="B79:H79"/>
    <mergeCell ref="B80:B100"/>
    <mergeCell ref="C80:H80"/>
    <mergeCell ref="U80:V80"/>
    <mergeCell ref="W80:X80"/>
    <mergeCell ref="C81:H81"/>
    <mergeCell ref="U81:V81"/>
    <mergeCell ref="C86:H86"/>
    <mergeCell ref="U86:V86"/>
    <mergeCell ref="W86:X86"/>
    <mergeCell ref="C87:H87"/>
    <mergeCell ref="U87:V87"/>
    <mergeCell ref="W87:X87"/>
    <mergeCell ref="C84:H84"/>
  </mergeCells>
  <phoneticPr fontId="2" type="noConversion"/>
  <conditionalFormatting sqref="H21 J21">
    <cfRule type="cellIs" dxfId="57" priority="3" operator="lessThan">
      <formula>0</formula>
    </cfRule>
    <cfRule type="cellIs" dxfId="56" priority="4" operator="greaterThan">
      <formula>0</formula>
    </cfRule>
    <cfRule type="cellIs" dxfId="55" priority="5" operator="greaterThan">
      <formula>0</formula>
    </cfRule>
    <cfRule type="cellIs" dxfId="54" priority="6" operator="lessThan">
      <formula>0</formula>
    </cfRule>
  </conditionalFormatting>
  <conditionalFormatting sqref="R11:R21">
    <cfRule type="cellIs" dxfId="53" priority="7" operator="greaterThan">
      <formula>0</formula>
    </cfRule>
    <cfRule type="cellIs" dxfId="52" priority="8" operator="lessThan">
      <formula>0</formula>
    </cfRule>
  </conditionalFormatting>
  <pageMargins left="0.7" right="0.7" top="0.75" bottom="0.75" header="0.3" footer="0.3"/>
  <pageSetup paperSize="9" orientation="portrait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B9E6EC-8267-4544-AA9B-5427EC4C493C}">
  <dimension ref="B1:X307"/>
  <sheetViews>
    <sheetView showGridLines="0" topLeftCell="A18" zoomScale="85" zoomScaleNormal="85" workbookViewId="0">
      <selection activeCell="J172" sqref="J172"/>
    </sheetView>
  </sheetViews>
  <sheetFormatPr defaultColWidth="8.75" defaultRowHeight="14.25" x14ac:dyDescent="0.3"/>
  <cols>
    <col min="1" max="1" width="3.375" style="1" customWidth="1"/>
    <col min="2" max="2" width="13.75" style="1" customWidth="1"/>
    <col min="3" max="5" width="8.75" style="1"/>
    <col min="6" max="6" width="10.125" style="1" bestFit="1" customWidth="1"/>
    <col min="7" max="8" width="8.75" style="1"/>
    <col min="9" max="20" width="13.625" style="1" customWidth="1"/>
    <col min="21" max="16384" width="8.75" style="1"/>
  </cols>
  <sheetData>
    <row r="1" spans="2:21" ht="15.75" customHeight="1" x14ac:dyDescent="0.3"/>
    <row r="2" spans="2:21" ht="20.25" x14ac:dyDescent="0.3">
      <c r="B2" s="7" t="s">
        <v>306</v>
      </c>
      <c r="C2" s="7"/>
      <c r="D2" s="7"/>
      <c r="E2" s="7"/>
      <c r="F2" s="7"/>
    </row>
    <row r="3" spans="2:21" x14ac:dyDescent="0.3">
      <c r="B3" s="8" t="s">
        <v>109</v>
      </c>
    </row>
    <row r="4" spans="2:21" x14ac:dyDescent="0.3">
      <c r="B4" s="9" t="s">
        <v>120</v>
      </c>
    </row>
    <row r="5" spans="2:21" x14ac:dyDescent="0.3">
      <c r="B5" s="9" t="s">
        <v>37</v>
      </c>
    </row>
    <row r="6" spans="2:21" x14ac:dyDescent="0.3">
      <c r="B6" s="9" t="s">
        <v>38</v>
      </c>
    </row>
    <row r="7" spans="2:21" x14ac:dyDescent="0.3">
      <c r="B7" s="9" t="s">
        <v>39</v>
      </c>
    </row>
    <row r="8" spans="2:21" ht="8.1" customHeight="1" x14ac:dyDescent="0.3">
      <c r="H8" s="10"/>
      <c r="J8" s="8"/>
      <c r="K8" s="11"/>
      <c r="L8" s="12"/>
      <c r="P8" s="8"/>
      <c r="Q8" s="8"/>
      <c r="R8" s="8"/>
      <c r="S8" s="8"/>
      <c r="T8" s="8"/>
      <c r="U8" s="8"/>
    </row>
    <row r="9" spans="2:21" ht="18" customHeight="1" x14ac:dyDescent="0.3">
      <c r="O9" s="8"/>
      <c r="P9" s="8"/>
      <c r="Q9" s="8"/>
      <c r="R9" s="8"/>
      <c r="S9" s="8"/>
      <c r="T9" s="8"/>
      <c r="U9" s="8"/>
    </row>
    <row r="10" spans="2:21" x14ac:dyDescent="0.3">
      <c r="B10" s="250" t="s">
        <v>288</v>
      </c>
      <c r="C10" s="250"/>
      <c r="D10" s="250"/>
      <c r="O10" s="8"/>
      <c r="P10" s="8"/>
      <c r="Q10" s="8"/>
      <c r="R10" s="8"/>
      <c r="S10" s="8"/>
      <c r="T10" s="8"/>
      <c r="U10" s="8"/>
    </row>
    <row r="11" spans="2:21" x14ac:dyDescent="0.3">
      <c r="O11" s="8"/>
      <c r="P11" s="8"/>
      <c r="Q11" s="8"/>
      <c r="R11" s="8"/>
      <c r="S11" s="8"/>
      <c r="T11" s="8"/>
      <c r="U11" s="8"/>
    </row>
    <row r="12" spans="2:21" x14ac:dyDescent="0.3">
      <c r="O12" s="8"/>
      <c r="P12" s="8"/>
      <c r="Q12" s="8"/>
      <c r="R12" s="8"/>
      <c r="S12" s="8"/>
      <c r="T12" s="8"/>
      <c r="U12" s="8"/>
    </row>
    <row r="13" spans="2:21" ht="17.45" customHeight="1" x14ac:dyDescent="0.3">
      <c r="O13" s="8"/>
      <c r="P13" s="8"/>
      <c r="Q13" s="8"/>
      <c r="R13" s="8"/>
      <c r="S13" s="8"/>
      <c r="T13" s="8"/>
      <c r="U13" s="8"/>
    </row>
    <row r="14" spans="2:21" ht="17.45" customHeight="1" x14ac:dyDescent="0.3">
      <c r="O14" s="8"/>
      <c r="P14" s="8"/>
      <c r="Q14" s="8"/>
      <c r="R14" s="8"/>
      <c r="S14" s="8"/>
      <c r="T14" s="8"/>
      <c r="U14" s="8"/>
    </row>
    <row r="15" spans="2:21" ht="18" customHeight="1" x14ac:dyDescent="0.3">
      <c r="O15" s="8" t="s">
        <v>63</v>
      </c>
      <c r="P15" s="8"/>
      <c r="Q15" s="8"/>
      <c r="R15" s="8"/>
      <c r="S15" s="8"/>
      <c r="T15" s="8"/>
      <c r="U15" s="8"/>
    </row>
    <row r="16" spans="2:21" x14ac:dyDescent="0.3">
      <c r="O16" s="8"/>
      <c r="P16" s="8"/>
      <c r="Q16" s="8"/>
      <c r="R16" s="8"/>
      <c r="S16" s="8"/>
      <c r="T16" s="8"/>
      <c r="U16" s="8"/>
    </row>
    <row r="17" spans="2:21" ht="17.45" customHeight="1" x14ac:dyDescent="0.3">
      <c r="O17" s="8"/>
      <c r="P17" s="8"/>
      <c r="Q17" s="8"/>
      <c r="R17" s="8"/>
      <c r="S17" s="8"/>
      <c r="T17" s="8"/>
      <c r="U17" s="8"/>
    </row>
    <row r="18" spans="2:21" ht="17.45" customHeight="1" x14ac:dyDescent="0.3">
      <c r="O18" s="8"/>
      <c r="P18" s="8"/>
      <c r="Q18" s="8"/>
      <c r="R18" s="8"/>
      <c r="S18" s="8"/>
      <c r="T18" s="8"/>
      <c r="U18" s="8"/>
    </row>
    <row r="19" spans="2:21" ht="18" customHeight="1" x14ac:dyDescent="0.3">
      <c r="O19" s="8"/>
      <c r="P19" s="8"/>
      <c r="Q19" s="8"/>
      <c r="R19" s="8"/>
      <c r="S19" s="8"/>
      <c r="T19" s="8"/>
      <c r="U19" s="8"/>
    </row>
    <row r="21" spans="2:21" x14ac:dyDescent="0.3">
      <c r="B21" s="43" t="s">
        <v>162</v>
      </c>
    </row>
    <row r="22" spans="2:21" x14ac:dyDescent="0.3">
      <c r="B22" s="1" t="s">
        <v>163</v>
      </c>
    </row>
    <row r="23" spans="2:21" x14ac:dyDescent="0.3">
      <c r="B23" s="1" t="s">
        <v>164</v>
      </c>
    </row>
    <row r="24" spans="2:21" x14ac:dyDescent="0.3">
      <c r="B24" s="1" t="s">
        <v>165</v>
      </c>
    </row>
    <row r="72" spans="2:24" ht="15" thickBot="1" x14ac:dyDescent="0.35"/>
    <row r="73" spans="2:24" ht="15" thickBot="1" x14ac:dyDescent="0.35">
      <c r="B73" s="279">
        <v>2026</v>
      </c>
      <c r="C73" s="280"/>
      <c r="D73" s="280"/>
      <c r="E73" s="280"/>
      <c r="F73" s="280"/>
      <c r="G73" s="280"/>
      <c r="H73" s="281"/>
      <c r="I73" s="5" t="s">
        <v>46</v>
      </c>
      <c r="J73" s="6" t="s">
        <v>47</v>
      </c>
      <c r="K73" s="6" t="s">
        <v>50</v>
      </c>
      <c r="L73" s="6" t="s">
        <v>51</v>
      </c>
      <c r="M73" s="6" t="s">
        <v>52</v>
      </c>
      <c r="N73" s="6" t="s">
        <v>53</v>
      </c>
      <c r="O73" s="6" t="s">
        <v>54</v>
      </c>
      <c r="P73" s="6" t="s">
        <v>55</v>
      </c>
      <c r="Q73" s="6" t="s">
        <v>56</v>
      </c>
      <c r="R73" s="6" t="s">
        <v>57</v>
      </c>
      <c r="S73" s="6" t="s">
        <v>58</v>
      </c>
      <c r="T73" s="6" t="s">
        <v>59</v>
      </c>
      <c r="U73" s="279" t="s">
        <v>60</v>
      </c>
      <c r="V73" s="281"/>
      <c r="W73" s="279" t="s">
        <v>61</v>
      </c>
      <c r="X73" s="281"/>
    </row>
    <row r="74" spans="2:24" ht="15" thickBot="1" x14ac:dyDescent="0.35">
      <c r="B74" s="421"/>
      <c r="C74" s="421"/>
      <c r="D74" s="421"/>
      <c r="E74" s="421"/>
      <c r="F74" s="421"/>
      <c r="G74" s="421"/>
      <c r="H74" s="421"/>
    </row>
    <row r="75" spans="2:24" x14ac:dyDescent="0.3">
      <c r="B75" s="282" t="s">
        <v>4</v>
      </c>
      <c r="C75" s="285" t="s">
        <v>12</v>
      </c>
      <c r="D75" s="286"/>
      <c r="E75" s="286"/>
      <c r="F75" s="286"/>
      <c r="G75" s="286"/>
      <c r="H75" s="287"/>
      <c r="I75" s="48"/>
      <c r="J75" s="48"/>
      <c r="K75" s="48"/>
      <c r="L75" s="48"/>
      <c r="M75" s="48"/>
      <c r="N75" s="48"/>
      <c r="O75" s="48"/>
      <c r="P75" s="48"/>
      <c r="Q75" s="48"/>
      <c r="R75" s="48"/>
      <c r="S75" s="48"/>
      <c r="T75" s="48"/>
      <c r="U75" s="422"/>
      <c r="V75" s="423"/>
      <c r="W75" s="424"/>
      <c r="X75" s="423"/>
    </row>
    <row r="76" spans="2:24" x14ac:dyDescent="0.3">
      <c r="B76" s="283"/>
      <c r="C76" s="270" t="s">
        <v>48</v>
      </c>
      <c r="D76" s="271"/>
      <c r="E76" s="271"/>
      <c r="F76" s="271"/>
      <c r="G76" s="271"/>
      <c r="H76" s="272"/>
      <c r="I76" s="52">
        <v>2914</v>
      </c>
      <c r="J76" s="52">
        <v>1265</v>
      </c>
      <c r="K76" s="52"/>
      <c r="L76" s="52"/>
      <c r="M76" s="52"/>
      <c r="N76" s="52"/>
      <c r="O76" s="52"/>
      <c r="P76" s="52"/>
      <c r="Q76" s="52"/>
      <c r="R76" s="52"/>
      <c r="S76" s="52"/>
      <c r="T76" s="52"/>
      <c r="U76" s="311">
        <f t="shared" ref="U76:U88" si="0">AVERAGE(I76:T76)</f>
        <v>2089.5</v>
      </c>
      <c r="V76" s="312"/>
      <c r="W76" s="410">
        <f t="shared" ref="W76:W80" si="1">SUM(I76:T76)</f>
        <v>4179</v>
      </c>
      <c r="X76" s="312"/>
    </row>
    <row r="77" spans="2:24" x14ac:dyDescent="0.3">
      <c r="B77" s="283"/>
      <c r="C77" s="270" t="s">
        <v>117</v>
      </c>
      <c r="D77" s="271"/>
      <c r="E77" s="271"/>
      <c r="F77" s="271"/>
      <c r="G77" s="271"/>
      <c r="H77" s="272"/>
      <c r="I77" s="52">
        <v>27</v>
      </c>
      <c r="J77" s="52">
        <v>25</v>
      </c>
      <c r="K77" s="52"/>
      <c r="L77" s="52"/>
      <c r="M77" s="52"/>
      <c r="N77" s="52"/>
      <c r="O77" s="52"/>
      <c r="P77" s="52"/>
      <c r="Q77" s="52"/>
      <c r="R77" s="52"/>
      <c r="S77" s="52"/>
      <c r="T77" s="52"/>
      <c r="U77" s="311">
        <f t="shared" si="0"/>
        <v>26</v>
      </c>
      <c r="V77" s="312"/>
      <c r="W77" s="410">
        <f t="shared" si="1"/>
        <v>52</v>
      </c>
      <c r="X77" s="312"/>
    </row>
    <row r="78" spans="2:24" x14ac:dyDescent="0.3">
      <c r="B78" s="283"/>
      <c r="C78" s="425" t="s">
        <v>0</v>
      </c>
      <c r="D78" s="426"/>
      <c r="E78" s="426"/>
      <c r="F78" s="426"/>
      <c r="G78" s="426"/>
      <c r="H78" s="427"/>
      <c r="I78" s="56"/>
      <c r="J78" s="56"/>
      <c r="K78" s="56"/>
      <c r="L78" s="56"/>
      <c r="M78" s="56"/>
      <c r="N78" s="56"/>
      <c r="O78" s="56"/>
      <c r="P78" s="56"/>
      <c r="Q78" s="56"/>
      <c r="R78" s="56"/>
      <c r="S78" s="56"/>
      <c r="T78" s="56"/>
      <c r="U78" s="428"/>
      <c r="V78" s="420"/>
      <c r="W78" s="419"/>
      <c r="X78" s="420"/>
    </row>
    <row r="79" spans="2:24" x14ac:dyDescent="0.3">
      <c r="B79" s="283"/>
      <c r="C79" s="318" t="s">
        <v>23</v>
      </c>
      <c r="D79" s="319"/>
      <c r="E79" s="319"/>
      <c r="F79" s="319"/>
      <c r="G79" s="319"/>
      <c r="H79" s="320"/>
      <c r="I79" s="219">
        <v>1698</v>
      </c>
      <c r="J79" s="219">
        <v>782</v>
      </c>
      <c r="K79" s="219"/>
      <c r="L79" s="219"/>
      <c r="M79" s="219"/>
      <c r="N79" s="219"/>
      <c r="O79" s="219"/>
      <c r="P79" s="219"/>
      <c r="Q79" s="219"/>
      <c r="R79" s="219"/>
      <c r="S79" s="219"/>
      <c r="T79" s="219"/>
      <c r="U79" s="461">
        <f t="shared" si="0"/>
        <v>1240</v>
      </c>
      <c r="V79" s="462"/>
      <c r="W79" s="483">
        <f t="shared" si="1"/>
        <v>2480</v>
      </c>
      <c r="X79" s="462"/>
    </row>
    <row r="80" spans="2:24" x14ac:dyDescent="0.3">
      <c r="B80" s="283"/>
      <c r="C80" s="318" t="s">
        <v>170</v>
      </c>
      <c r="D80" s="319"/>
      <c r="E80" s="319"/>
      <c r="F80" s="319"/>
      <c r="G80" s="319"/>
      <c r="H80" s="320"/>
      <c r="I80" s="220">
        <v>25</v>
      </c>
      <c r="J80" s="220">
        <v>26</v>
      </c>
      <c r="K80" s="220"/>
      <c r="L80" s="220"/>
      <c r="M80" s="220"/>
      <c r="N80" s="220"/>
      <c r="O80" s="220"/>
      <c r="P80" s="220"/>
      <c r="Q80" s="220"/>
      <c r="R80" s="220"/>
      <c r="S80" s="220"/>
      <c r="T80" s="220"/>
      <c r="U80" s="461">
        <f t="shared" si="0"/>
        <v>25.5</v>
      </c>
      <c r="V80" s="462"/>
      <c r="W80" s="483">
        <f t="shared" si="1"/>
        <v>51</v>
      </c>
      <c r="X80" s="462"/>
    </row>
    <row r="81" spans="2:24" x14ac:dyDescent="0.3">
      <c r="B81" s="283"/>
      <c r="C81" s="270" t="s">
        <v>13</v>
      </c>
      <c r="D81" s="271"/>
      <c r="E81" s="271"/>
      <c r="F81" s="271"/>
      <c r="G81" s="271"/>
      <c r="H81" s="272"/>
      <c r="I81" s="221">
        <f>I80-I82</f>
        <v>25</v>
      </c>
      <c r="J81" s="221">
        <f>J80-J82</f>
        <v>23</v>
      </c>
      <c r="K81" s="221"/>
      <c r="L81" s="221"/>
      <c r="M81" s="221"/>
      <c r="N81" s="221"/>
      <c r="O81" s="221"/>
      <c r="P81" s="221"/>
      <c r="Q81" s="221"/>
      <c r="R81" s="221"/>
      <c r="S81" s="221"/>
      <c r="T81" s="221"/>
      <c r="U81" s="311">
        <f t="shared" si="0"/>
        <v>24</v>
      </c>
      <c r="V81" s="312"/>
      <c r="W81" s="410">
        <f>W80-W82</f>
        <v>48</v>
      </c>
      <c r="X81" s="312"/>
    </row>
    <row r="82" spans="2:24" x14ac:dyDescent="0.3">
      <c r="B82" s="283"/>
      <c r="C82" s="270" t="s">
        <v>14</v>
      </c>
      <c r="D82" s="271"/>
      <c r="E82" s="271"/>
      <c r="F82" s="271"/>
      <c r="G82" s="271"/>
      <c r="H82" s="272"/>
      <c r="I82" s="52">
        <v>0</v>
      </c>
      <c r="J82" s="52">
        <v>3</v>
      </c>
      <c r="K82" s="52"/>
      <c r="L82" s="52"/>
      <c r="M82" s="52"/>
      <c r="N82" s="52"/>
      <c r="O82" s="52"/>
      <c r="P82" s="52"/>
      <c r="Q82" s="52"/>
      <c r="R82" s="52"/>
      <c r="S82" s="52"/>
      <c r="T82" s="52"/>
      <c r="U82" s="311">
        <f t="shared" si="0"/>
        <v>1.5</v>
      </c>
      <c r="V82" s="312"/>
      <c r="W82" s="313">
        <f t="shared" ref="W82:W88" si="2">SUM(I82:T82)</f>
        <v>3</v>
      </c>
      <c r="X82" s="310"/>
    </row>
    <row r="83" spans="2:24" x14ac:dyDescent="0.3">
      <c r="B83" s="283"/>
      <c r="C83" s="300" t="s">
        <v>5</v>
      </c>
      <c r="D83" s="301"/>
      <c r="E83" s="301"/>
      <c r="F83" s="301"/>
      <c r="G83" s="301"/>
      <c r="H83" s="302"/>
      <c r="I83" s="136">
        <v>0</v>
      </c>
      <c r="J83" s="136">
        <v>3</v>
      </c>
      <c r="K83" s="136"/>
      <c r="L83" s="136"/>
      <c r="M83" s="136"/>
      <c r="N83" s="136"/>
      <c r="O83" s="136"/>
      <c r="P83" s="136"/>
      <c r="Q83" s="136"/>
      <c r="R83" s="136"/>
      <c r="S83" s="136"/>
      <c r="T83" s="136"/>
      <c r="U83" s="311">
        <f t="shared" si="0"/>
        <v>1.5</v>
      </c>
      <c r="V83" s="312"/>
      <c r="W83" s="313">
        <f t="shared" si="2"/>
        <v>3</v>
      </c>
      <c r="X83" s="310"/>
    </row>
    <row r="84" spans="2:24" x14ac:dyDescent="0.3">
      <c r="B84" s="283"/>
      <c r="C84" s="363" t="s">
        <v>49</v>
      </c>
      <c r="D84" s="364"/>
      <c r="E84" s="364"/>
      <c r="F84" s="364"/>
      <c r="G84" s="364"/>
      <c r="H84" s="365"/>
      <c r="I84" s="140">
        <f>I80-I81-I83</f>
        <v>0</v>
      </c>
      <c r="J84" s="140">
        <f>J80-J81-J83</f>
        <v>0</v>
      </c>
      <c r="K84" s="140"/>
      <c r="L84" s="140"/>
      <c r="M84" s="140"/>
      <c r="N84" s="140"/>
      <c r="O84" s="140"/>
      <c r="P84" s="140"/>
      <c r="Q84" s="140"/>
      <c r="R84" s="140"/>
      <c r="S84" s="140"/>
      <c r="T84" s="140"/>
      <c r="U84" s="390">
        <f t="shared" si="0"/>
        <v>0</v>
      </c>
      <c r="V84" s="391"/>
      <c r="W84" s="429">
        <f t="shared" si="2"/>
        <v>0</v>
      </c>
      <c r="X84" s="315"/>
    </row>
    <row r="85" spans="2:24" x14ac:dyDescent="0.3">
      <c r="B85" s="283"/>
      <c r="C85" s="411" t="s">
        <v>107</v>
      </c>
      <c r="D85" s="412"/>
      <c r="E85" s="412"/>
      <c r="F85" s="412"/>
      <c r="G85" s="412"/>
      <c r="H85" s="413"/>
      <c r="I85" s="82">
        <v>25</v>
      </c>
      <c r="J85" s="82">
        <v>24</v>
      </c>
      <c r="K85" s="82"/>
      <c r="L85" s="82"/>
      <c r="M85" s="82"/>
      <c r="N85" s="82"/>
      <c r="O85" s="82"/>
      <c r="P85" s="82"/>
      <c r="Q85" s="82"/>
      <c r="R85" s="82"/>
      <c r="S85" s="82"/>
      <c r="T85" s="82"/>
      <c r="U85" s="414">
        <f t="shared" si="0"/>
        <v>24.5</v>
      </c>
      <c r="V85" s="415"/>
      <c r="W85" s="416">
        <f t="shared" si="2"/>
        <v>49</v>
      </c>
      <c r="X85" s="415"/>
    </row>
    <row r="86" spans="2:24" x14ac:dyDescent="0.3">
      <c r="B86" s="283"/>
      <c r="C86" s="395" t="s">
        <v>1</v>
      </c>
      <c r="D86" s="396"/>
      <c r="E86" s="396"/>
      <c r="F86" s="396"/>
      <c r="G86" s="396"/>
      <c r="H86" s="397"/>
      <c r="I86" s="86"/>
      <c r="J86" s="86"/>
      <c r="K86" s="86"/>
      <c r="L86" s="86"/>
      <c r="M86" s="86"/>
      <c r="N86" s="86"/>
      <c r="O86" s="86"/>
      <c r="P86" s="86"/>
      <c r="Q86" s="86"/>
      <c r="R86" s="86"/>
      <c r="S86" s="86"/>
      <c r="T86" s="86"/>
      <c r="U86" s="417"/>
      <c r="V86" s="418"/>
      <c r="W86" s="419"/>
      <c r="X86" s="420"/>
    </row>
    <row r="87" spans="2:24" x14ac:dyDescent="0.3">
      <c r="B87" s="283"/>
      <c r="C87" s="347" t="s">
        <v>23</v>
      </c>
      <c r="D87" s="348"/>
      <c r="E87" s="348"/>
      <c r="F87" s="348"/>
      <c r="G87" s="348"/>
      <c r="H87" s="349"/>
      <c r="I87" s="90">
        <v>1354</v>
      </c>
      <c r="J87" s="90">
        <v>563</v>
      </c>
      <c r="K87" s="90"/>
      <c r="L87" s="90"/>
      <c r="M87" s="90"/>
      <c r="N87" s="90"/>
      <c r="O87" s="90"/>
      <c r="P87" s="90"/>
      <c r="Q87" s="90"/>
      <c r="R87" s="90"/>
      <c r="S87" s="90"/>
      <c r="T87" s="90"/>
      <c r="U87" s="361">
        <f t="shared" si="0"/>
        <v>958.5</v>
      </c>
      <c r="V87" s="362"/>
      <c r="W87" s="409">
        <f t="shared" si="2"/>
        <v>1917</v>
      </c>
      <c r="X87" s="362"/>
    </row>
    <row r="88" spans="2:24" x14ac:dyDescent="0.3">
      <c r="B88" s="283"/>
      <c r="C88" s="270" t="s">
        <v>118</v>
      </c>
      <c r="D88" s="271"/>
      <c r="E88" s="271"/>
      <c r="F88" s="271"/>
      <c r="G88" s="271"/>
      <c r="H88" s="272"/>
      <c r="I88" s="52">
        <v>9</v>
      </c>
      <c r="J88" s="52">
        <v>9</v>
      </c>
      <c r="K88" s="52"/>
      <c r="L88" s="52"/>
      <c r="M88" s="52"/>
      <c r="N88" s="52"/>
      <c r="O88" s="52"/>
      <c r="P88" s="52"/>
      <c r="Q88" s="52"/>
      <c r="R88" s="52"/>
      <c r="S88" s="52"/>
      <c r="T88" s="52"/>
      <c r="U88" s="311">
        <f t="shared" si="0"/>
        <v>9</v>
      </c>
      <c r="V88" s="312"/>
      <c r="W88" s="410">
        <f t="shared" si="2"/>
        <v>18</v>
      </c>
      <c r="X88" s="312"/>
    </row>
    <row r="89" spans="2:24" x14ac:dyDescent="0.3">
      <c r="B89" s="283"/>
      <c r="C89" s="306" t="s">
        <v>6</v>
      </c>
      <c r="D89" s="307"/>
      <c r="E89" s="307"/>
      <c r="F89" s="307"/>
      <c r="G89" s="307"/>
      <c r="H89" s="308"/>
      <c r="I89" s="94"/>
      <c r="J89" s="94"/>
      <c r="K89" s="94"/>
      <c r="L89" s="94"/>
      <c r="M89" s="94"/>
      <c r="N89" s="94"/>
      <c r="O89" s="94"/>
      <c r="P89" s="94"/>
      <c r="Q89" s="94"/>
      <c r="R89" s="94"/>
      <c r="S89" s="94"/>
      <c r="T89" s="94"/>
      <c r="U89" s="404"/>
      <c r="V89" s="405"/>
      <c r="W89" s="406"/>
      <c r="X89" s="407"/>
    </row>
    <row r="90" spans="2:24" x14ac:dyDescent="0.3">
      <c r="B90" s="283"/>
      <c r="C90" s="347" t="s">
        <v>23</v>
      </c>
      <c r="D90" s="348"/>
      <c r="E90" s="348"/>
      <c r="F90" s="348"/>
      <c r="G90" s="348"/>
      <c r="H90" s="349"/>
      <c r="I90" s="98">
        <f t="shared" ref="I90:J91" si="3">I76/I79</f>
        <v>1.7161366313309776</v>
      </c>
      <c r="J90" s="98">
        <f t="shared" si="3"/>
        <v>1.6176470588235294</v>
      </c>
      <c r="K90" s="98"/>
      <c r="L90" s="98"/>
      <c r="M90" s="98"/>
      <c r="N90" s="98"/>
      <c r="O90" s="98"/>
      <c r="P90" s="98"/>
      <c r="Q90" s="98"/>
      <c r="R90" s="98"/>
      <c r="S90" s="98"/>
      <c r="T90" s="98"/>
      <c r="U90" s="361" t="s">
        <v>62</v>
      </c>
      <c r="V90" s="362"/>
      <c r="W90" s="408">
        <f>W76/W79</f>
        <v>1.6850806451612903</v>
      </c>
      <c r="X90" s="351"/>
    </row>
    <row r="91" spans="2:24" x14ac:dyDescent="0.3">
      <c r="B91" s="283"/>
      <c r="C91" s="270" t="s">
        <v>171</v>
      </c>
      <c r="D91" s="271"/>
      <c r="E91" s="271"/>
      <c r="F91" s="271"/>
      <c r="G91" s="271"/>
      <c r="H91" s="272"/>
      <c r="I91" s="100">
        <f t="shared" ref="I91" si="4">I77/I80</f>
        <v>1.08</v>
      </c>
      <c r="J91" s="100">
        <f t="shared" si="3"/>
        <v>0.96153846153846156</v>
      </c>
      <c r="K91" s="100"/>
      <c r="L91" s="100"/>
      <c r="M91" s="100"/>
      <c r="N91" s="100"/>
      <c r="O91" s="100"/>
      <c r="P91" s="100"/>
      <c r="Q91" s="100"/>
      <c r="R91" s="100"/>
      <c r="S91" s="100"/>
      <c r="T91" s="100"/>
      <c r="U91" s="311" t="s">
        <v>62</v>
      </c>
      <c r="V91" s="312"/>
      <c r="W91" s="494">
        <f>W77/W80</f>
        <v>1.0196078431372548</v>
      </c>
      <c r="X91" s="495"/>
    </row>
    <row r="92" spans="2:24" s="231" customFormat="1" x14ac:dyDescent="0.3">
      <c r="B92" s="283"/>
      <c r="C92" s="430" t="s">
        <v>106</v>
      </c>
      <c r="D92" s="431"/>
      <c r="E92" s="431"/>
      <c r="F92" s="431"/>
      <c r="G92" s="431"/>
      <c r="H92" s="432"/>
      <c r="I92" s="230">
        <f>I85/I80</f>
        <v>1</v>
      </c>
      <c r="J92" s="104">
        <f>J85/J80</f>
        <v>0.92307692307692313</v>
      </c>
      <c r="K92" s="230"/>
      <c r="L92" s="230"/>
      <c r="M92" s="230"/>
      <c r="N92" s="230"/>
      <c r="O92" s="230"/>
      <c r="P92" s="230"/>
      <c r="Q92" s="230"/>
      <c r="R92" s="230"/>
      <c r="S92" s="230"/>
      <c r="T92" s="230"/>
      <c r="U92" s="433" t="s">
        <v>62</v>
      </c>
      <c r="V92" s="403"/>
      <c r="W92" s="402">
        <f t="shared" ref="W92:X92" si="5">W85/W80</f>
        <v>0.96078431372549022</v>
      </c>
      <c r="X92" s="403" t="e">
        <f t="shared" si="5"/>
        <v>#DIV/0!</v>
      </c>
    </row>
    <row r="93" spans="2:24" x14ac:dyDescent="0.3">
      <c r="B93" s="283"/>
      <c r="C93" s="291" t="s">
        <v>3</v>
      </c>
      <c r="D93" s="292"/>
      <c r="E93" s="292"/>
      <c r="F93" s="292"/>
      <c r="G93" s="292"/>
      <c r="H93" s="293"/>
      <c r="I93" s="201"/>
      <c r="J93" s="201"/>
      <c r="K93" s="201"/>
      <c r="L93" s="201"/>
      <c r="M93" s="201"/>
      <c r="N93" s="201"/>
      <c r="O93" s="201"/>
      <c r="P93" s="201"/>
      <c r="Q93" s="201"/>
      <c r="R93" s="201"/>
      <c r="S93" s="201"/>
      <c r="T93" s="201"/>
      <c r="U93" s="380"/>
      <c r="V93" s="381"/>
      <c r="W93" s="394"/>
      <c r="X93" s="339"/>
    </row>
    <row r="94" spans="2:24" x14ac:dyDescent="0.3">
      <c r="B94" s="283"/>
      <c r="C94" s="347" t="s">
        <v>23</v>
      </c>
      <c r="D94" s="348"/>
      <c r="E94" s="348"/>
      <c r="F94" s="348"/>
      <c r="G94" s="348"/>
      <c r="H94" s="349"/>
      <c r="I94" s="112">
        <f t="shared" ref="I94:J94" si="6">I87/I79</f>
        <v>0.79740871613663133</v>
      </c>
      <c r="J94" s="112">
        <f t="shared" si="6"/>
        <v>0.71994884910485935</v>
      </c>
      <c r="K94" s="112"/>
      <c r="L94" s="112"/>
      <c r="M94" s="112"/>
      <c r="N94" s="112"/>
      <c r="O94" s="112"/>
      <c r="P94" s="112"/>
      <c r="Q94" s="112"/>
      <c r="R94" s="112"/>
      <c r="S94" s="112"/>
      <c r="T94" s="112"/>
      <c r="U94" s="361" t="s">
        <v>62</v>
      </c>
      <c r="V94" s="362"/>
      <c r="W94" s="496">
        <f>W87/W79</f>
        <v>0.7729838709677419</v>
      </c>
      <c r="X94" s="467"/>
    </row>
    <row r="95" spans="2:24" ht="15" thickBot="1" x14ac:dyDescent="0.35">
      <c r="B95" s="284"/>
      <c r="C95" s="294" t="s">
        <v>118</v>
      </c>
      <c r="D95" s="295"/>
      <c r="E95" s="295"/>
      <c r="F95" s="295"/>
      <c r="G95" s="295"/>
      <c r="H95" s="296"/>
      <c r="I95" s="116">
        <f>I88/I80</f>
        <v>0.36</v>
      </c>
      <c r="J95" s="116">
        <f>J88/J80</f>
        <v>0.34615384615384615</v>
      </c>
      <c r="K95" s="116"/>
      <c r="L95" s="116"/>
      <c r="M95" s="116"/>
      <c r="N95" s="116"/>
      <c r="O95" s="116"/>
      <c r="P95" s="116"/>
      <c r="Q95" s="116"/>
      <c r="R95" s="116"/>
      <c r="S95" s="116"/>
      <c r="T95" s="116"/>
      <c r="U95" s="366" t="s">
        <v>62</v>
      </c>
      <c r="V95" s="367"/>
      <c r="W95" s="497">
        <f>W88/W80</f>
        <v>0.35294117647058826</v>
      </c>
      <c r="X95" s="472"/>
    </row>
    <row r="96" spans="2:24" x14ac:dyDescent="0.3">
      <c r="B96" s="436" t="s">
        <v>7</v>
      </c>
      <c r="C96" s="303" t="s">
        <v>15</v>
      </c>
      <c r="D96" s="304"/>
      <c r="E96" s="304"/>
      <c r="F96" s="304"/>
      <c r="G96" s="304"/>
      <c r="H96" s="305"/>
      <c r="I96" s="120">
        <v>149</v>
      </c>
      <c r="J96" s="120">
        <v>99</v>
      </c>
      <c r="K96" s="120"/>
      <c r="L96" s="120"/>
      <c r="M96" s="120"/>
      <c r="N96" s="120"/>
      <c r="O96" s="120"/>
      <c r="P96" s="120"/>
      <c r="Q96" s="120"/>
      <c r="R96" s="120"/>
      <c r="S96" s="120"/>
      <c r="T96" s="120"/>
      <c r="U96" s="400">
        <f t="shared" ref="U96:U159" si="7">AVERAGE(I96:T96)</f>
        <v>124</v>
      </c>
      <c r="V96" s="401"/>
      <c r="W96" s="400" t="s">
        <v>62</v>
      </c>
      <c r="X96" s="401"/>
    </row>
    <row r="97" spans="2:24" x14ac:dyDescent="0.3">
      <c r="B97" s="437"/>
      <c r="C97" s="395" t="s">
        <v>119</v>
      </c>
      <c r="D97" s="396"/>
      <c r="E97" s="396"/>
      <c r="F97" s="396"/>
      <c r="G97" s="396"/>
      <c r="H97" s="397"/>
      <c r="I97" s="124">
        <v>75</v>
      </c>
      <c r="J97" s="124">
        <v>54</v>
      </c>
      <c r="K97" s="124"/>
      <c r="L97" s="124"/>
      <c r="M97" s="124"/>
      <c r="N97" s="124"/>
      <c r="O97" s="124"/>
      <c r="P97" s="124"/>
      <c r="Q97" s="124"/>
      <c r="R97" s="124"/>
      <c r="S97" s="124"/>
      <c r="T97" s="124"/>
      <c r="U97" s="398">
        <f t="shared" si="7"/>
        <v>64.5</v>
      </c>
      <c r="V97" s="399"/>
      <c r="W97" s="398">
        <f t="shared" ref="W97:W101" si="8">SUM(I97:T97)</f>
        <v>129</v>
      </c>
      <c r="X97" s="399"/>
    </row>
    <row r="98" spans="2:24" x14ac:dyDescent="0.3">
      <c r="B98" s="437"/>
      <c r="C98" s="387" t="s">
        <v>17</v>
      </c>
      <c r="D98" s="388"/>
      <c r="E98" s="388"/>
      <c r="F98" s="388"/>
      <c r="G98" s="388"/>
      <c r="H98" s="389"/>
      <c r="I98" s="128">
        <v>9</v>
      </c>
      <c r="J98" s="128">
        <v>8</v>
      </c>
      <c r="K98" s="128"/>
      <c r="L98" s="128"/>
      <c r="M98" s="128"/>
      <c r="N98" s="128"/>
      <c r="O98" s="128"/>
      <c r="P98" s="128"/>
      <c r="Q98" s="128"/>
      <c r="R98" s="128"/>
      <c r="S98" s="128"/>
      <c r="T98" s="128"/>
      <c r="U98" s="390">
        <f t="shared" si="7"/>
        <v>8.5</v>
      </c>
      <c r="V98" s="391"/>
      <c r="W98" s="390">
        <f t="shared" si="8"/>
        <v>17</v>
      </c>
      <c r="X98" s="391"/>
    </row>
    <row r="99" spans="2:24" x14ac:dyDescent="0.3">
      <c r="B99" s="437"/>
      <c r="C99" s="438" t="s">
        <v>18</v>
      </c>
      <c r="D99" s="439"/>
      <c r="E99" s="439"/>
      <c r="F99" s="439"/>
      <c r="G99" s="439"/>
      <c r="H99" s="440"/>
      <c r="I99" s="132">
        <f>SUM(I100:I101)</f>
        <v>11</v>
      </c>
      <c r="J99" s="132">
        <f>SUM(J100:J101)</f>
        <v>10</v>
      </c>
      <c r="K99" s="132"/>
      <c r="L99" s="132"/>
      <c r="M99" s="132"/>
      <c r="N99" s="132"/>
      <c r="O99" s="132"/>
      <c r="P99" s="132"/>
      <c r="Q99" s="132"/>
      <c r="R99" s="132"/>
      <c r="S99" s="132"/>
      <c r="T99" s="132"/>
      <c r="U99" s="434">
        <f t="shared" si="7"/>
        <v>10.5</v>
      </c>
      <c r="V99" s="435"/>
      <c r="W99" s="434">
        <f t="shared" si="8"/>
        <v>21</v>
      </c>
      <c r="X99" s="435"/>
    </row>
    <row r="100" spans="2:24" x14ac:dyDescent="0.3">
      <c r="B100" s="437"/>
      <c r="C100" s="300" t="s">
        <v>122</v>
      </c>
      <c r="D100" s="301"/>
      <c r="E100" s="301"/>
      <c r="F100" s="301"/>
      <c r="G100" s="301"/>
      <c r="H100" s="302"/>
      <c r="I100" s="136">
        <v>10</v>
      </c>
      <c r="J100" s="136">
        <v>10</v>
      </c>
      <c r="K100" s="136"/>
      <c r="L100" s="136"/>
      <c r="M100" s="136"/>
      <c r="N100" s="136"/>
      <c r="O100" s="136"/>
      <c r="P100" s="136"/>
      <c r="Q100" s="136"/>
      <c r="R100" s="136"/>
      <c r="S100" s="136"/>
      <c r="T100" s="136"/>
      <c r="U100" s="309">
        <f t="shared" si="7"/>
        <v>10</v>
      </c>
      <c r="V100" s="310"/>
      <c r="W100" s="309">
        <f t="shared" si="8"/>
        <v>20</v>
      </c>
      <c r="X100" s="310"/>
    </row>
    <row r="101" spans="2:24" x14ac:dyDescent="0.3">
      <c r="B101" s="437"/>
      <c r="C101" s="363" t="s">
        <v>123</v>
      </c>
      <c r="D101" s="364"/>
      <c r="E101" s="364"/>
      <c r="F101" s="364"/>
      <c r="G101" s="364"/>
      <c r="H101" s="365"/>
      <c r="I101" s="140">
        <v>1</v>
      </c>
      <c r="J101" s="140">
        <v>0</v>
      </c>
      <c r="K101" s="140"/>
      <c r="L101" s="140"/>
      <c r="M101" s="140"/>
      <c r="N101" s="140"/>
      <c r="O101" s="140"/>
      <c r="P101" s="140"/>
      <c r="Q101" s="140"/>
      <c r="R101" s="140"/>
      <c r="S101" s="140"/>
      <c r="T101" s="140"/>
      <c r="U101" s="314">
        <f t="shared" si="7"/>
        <v>0.5</v>
      </c>
      <c r="V101" s="315"/>
      <c r="W101" s="314">
        <f t="shared" si="8"/>
        <v>1</v>
      </c>
      <c r="X101" s="315"/>
    </row>
    <row r="102" spans="2:24" x14ac:dyDescent="0.3">
      <c r="B102" s="437"/>
      <c r="C102" s="384" t="s">
        <v>19</v>
      </c>
      <c r="D102" s="385"/>
      <c r="E102" s="385"/>
      <c r="F102" s="385"/>
      <c r="G102" s="385"/>
      <c r="H102" s="386"/>
      <c r="I102" s="52">
        <f t="shared" ref="I102:J102" si="9">SUM(I103+I142)</f>
        <v>15</v>
      </c>
      <c r="J102" s="52">
        <f t="shared" si="9"/>
        <v>1</v>
      </c>
      <c r="K102" s="52"/>
      <c r="L102" s="52"/>
      <c r="M102" s="52"/>
      <c r="N102" s="52"/>
      <c r="O102" s="52"/>
      <c r="P102" s="52"/>
      <c r="Q102" s="52"/>
      <c r="R102" s="52"/>
      <c r="S102" s="52"/>
      <c r="T102" s="52"/>
      <c r="U102" s="309">
        <f t="shared" si="7"/>
        <v>8</v>
      </c>
      <c r="V102" s="310"/>
      <c r="W102" s="309">
        <f t="shared" ref="W102:W162" si="10">SUM(I102:T102)</f>
        <v>16</v>
      </c>
      <c r="X102" s="310"/>
    </row>
    <row r="103" spans="2:24" x14ac:dyDescent="0.3">
      <c r="B103" s="437"/>
      <c r="C103" s="300" t="s">
        <v>123</v>
      </c>
      <c r="D103" s="301"/>
      <c r="E103" s="301"/>
      <c r="F103" s="301"/>
      <c r="G103" s="301"/>
      <c r="H103" s="302"/>
      <c r="I103" s="52">
        <f>SUM(I104+I110+I114+I116+I124+I126+I129+I134+I138+I140)</f>
        <v>9</v>
      </c>
      <c r="J103" s="52">
        <f>SUM(J104+J110+J114+J116+J124+J126+J129+J134+J138+J140)</f>
        <v>0</v>
      </c>
      <c r="K103" s="52"/>
      <c r="L103" s="52"/>
      <c r="M103" s="52"/>
      <c r="N103" s="52"/>
      <c r="O103" s="52"/>
      <c r="P103" s="52"/>
      <c r="Q103" s="52"/>
      <c r="R103" s="52"/>
      <c r="S103" s="52"/>
      <c r="T103" s="52"/>
      <c r="U103" s="309">
        <f t="shared" si="7"/>
        <v>4.5</v>
      </c>
      <c r="V103" s="310"/>
      <c r="W103" s="309">
        <f t="shared" si="10"/>
        <v>9</v>
      </c>
      <c r="X103" s="310"/>
    </row>
    <row r="104" spans="2:24" x14ac:dyDescent="0.3">
      <c r="B104" s="437"/>
      <c r="C104" s="300" t="s">
        <v>129</v>
      </c>
      <c r="D104" s="301"/>
      <c r="E104" s="301"/>
      <c r="F104" s="301"/>
      <c r="G104" s="301"/>
      <c r="H104" s="302"/>
      <c r="I104" s="52">
        <f>SUM(I105:I109)</f>
        <v>5</v>
      </c>
      <c r="J104" s="52">
        <f>SUM(J105:J109)</f>
        <v>0</v>
      </c>
      <c r="K104" s="52"/>
      <c r="L104" s="52"/>
      <c r="M104" s="52"/>
      <c r="N104" s="52"/>
      <c r="O104" s="52"/>
      <c r="P104" s="52"/>
      <c r="Q104" s="52"/>
      <c r="R104" s="52"/>
      <c r="S104" s="52"/>
      <c r="T104" s="52"/>
      <c r="U104" s="309">
        <f t="shared" si="7"/>
        <v>2.5</v>
      </c>
      <c r="V104" s="310"/>
      <c r="W104" s="309">
        <f t="shared" si="10"/>
        <v>5</v>
      </c>
      <c r="X104" s="310"/>
    </row>
    <row r="105" spans="2:24" x14ac:dyDescent="0.3">
      <c r="B105" s="437"/>
      <c r="C105" s="321" t="s">
        <v>124</v>
      </c>
      <c r="D105" s="322"/>
      <c r="E105" s="322"/>
      <c r="F105" s="322"/>
      <c r="G105" s="322"/>
      <c r="H105" s="323"/>
      <c r="I105" s="52">
        <v>2</v>
      </c>
      <c r="J105" s="52"/>
      <c r="K105" s="52"/>
      <c r="L105" s="52"/>
      <c r="M105" s="52"/>
      <c r="N105" s="52"/>
      <c r="O105" s="52"/>
      <c r="P105" s="52"/>
      <c r="Q105" s="52"/>
      <c r="R105" s="52"/>
      <c r="S105" s="52"/>
      <c r="T105" s="52"/>
      <c r="U105" s="309">
        <f t="shared" si="7"/>
        <v>2</v>
      </c>
      <c r="V105" s="310"/>
      <c r="W105" s="309">
        <f t="shared" si="10"/>
        <v>2</v>
      </c>
      <c r="X105" s="310"/>
    </row>
    <row r="106" spans="2:24" x14ac:dyDescent="0.3">
      <c r="B106" s="437"/>
      <c r="C106" s="321" t="s">
        <v>125</v>
      </c>
      <c r="D106" s="322"/>
      <c r="E106" s="322"/>
      <c r="F106" s="322"/>
      <c r="G106" s="322"/>
      <c r="H106" s="323"/>
      <c r="I106" s="52">
        <v>1</v>
      </c>
      <c r="J106" s="52"/>
      <c r="K106" s="52"/>
      <c r="L106" s="52"/>
      <c r="M106" s="52"/>
      <c r="N106" s="52"/>
      <c r="O106" s="52"/>
      <c r="P106" s="52"/>
      <c r="Q106" s="52"/>
      <c r="R106" s="52"/>
      <c r="S106" s="52"/>
      <c r="T106" s="52"/>
      <c r="U106" s="309">
        <f t="shared" si="7"/>
        <v>1</v>
      </c>
      <c r="V106" s="310"/>
      <c r="W106" s="309">
        <f t="shared" si="10"/>
        <v>1</v>
      </c>
      <c r="X106" s="310"/>
    </row>
    <row r="107" spans="2:24" x14ac:dyDescent="0.3">
      <c r="B107" s="437"/>
      <c r="C107" s="321" t="s">
        <v>94</v>
      </c>
      <c r="D107" s="322"/>
      <c r="E107" s="322"/>
      <c r="F107" s="322"/>
      <c r="G107" s="322"/>
      <c r="H107" s="323"/>
      <c r="I107" s="52">
        <v>1</v>
      </c>
      <c r="J107" s="52"/>
      <c r="K107" s="52"/>
      <c r="L107" s="52"/>
      <c r="M107" s="52"/>
      <c r="N107" s="52"/>
      <c r="O107" s="52"/>
      <c r="P107" s="52"/>
      <c r="Q107" s="52"/>
      <c r="R107" s="52"/>
      <c r="S107" s="52"/>
      <c r="T107" s="52"/>
      <c r="U107" s="309">
        <f t="shared" si="7"/>
        <v>1</v>
      </c>
      <c r="V107" s="310"/>
      <c r="W107" s="309">
        <f t="shared" si="10"/>
        <v>1</v>
      </c>
      <c r="X107" s="310"/>
    </row>
    <row r="108" spans="2:24" x14ac:dyDescent="0.3">
      <c r="B108" s="437"/>
      <c r="C108" s="321" t="s">
        <v>127</v>
      </c>
      <c r="D108" s="322"/>
      <c r="E108" s="322"/>
      <c r="F108" s="322"/>
      <c r="G108" s="322"/>
      <c r="H108" s="323"/>
      <c r="I108" s="52">
        <v>0</v>
      </c>
      <c r="J108" s="52"/>
      <c r="K108" s="52"/>
      <c r="L108" s="52"/>
      <c r="M108" s="52"/>
      <c r="N108" s="52"/>
      <c r="O108" s="52"/>
      <c r="P108" s="52"/>
      <c r="Q108" s="52"/>
      <c r="R108" s="52"/>
      <c r="S108" s="52"/>
      <c r="T108" s="52"/>
      <c r="U108" s="309">
        <f t="shared" si="7"/>
        <v>0</v>
      </c>
      <c r="V108" s="310"/>
      <c r="W108" s="309">
        <f t="shared" si="10"/>
        <v>0</v>
      </c>
      <c r="X108" s="310"/>
    </row>
    <row r="109" spans="2:24" x14ac:dyDescent="0.3">
      <c r="B109" s="437"/>
      <c r="C109" s="321" t="s">
        <v>128</v>
      </c>
      <c r="D109" s="322"/>
      <c r="E109" s="322"/>
      <c r="F109" s="322"/>
      <c r="G109" s="322"/>
      <c r="H109" s="323"/>
      <c r="I109" s="52">
        <v>1</v>
      </c>
      <c r="J109" s="52"/>
      <c r="K109" s="52"/>
      <c r="L109" s="52"/>
      <c r="M109" s="52"/>
      <c r="N109" s="52"/>
      <c r="O109" s="52"/>
      <c r="P109" s="52"/>
      <c r="Q109" s="52"/>
      <c r="R109" s="52"/>
      <c r="S109" s="52"/>
      <c r="T109" s="52"/>
      <c r="U109" s="309">
        <f t="shared" si="7"/>
        <v>1</v>
      </c>
      <c r="V109" s="310"/>
      <c r="W109" s="309">
        <f t="shared" si="10"/>
        <v>1</v>
      </c>
      <c r="X109" s="310"/>
    </row>
    <row r="110" spans="2:24" x14ac:dyDescent="0.3">
      <c r="B110" s="437"/>
      <c r="C110" s="300" t="s">
        <v>130</v>
      </c>
      <c r="D110" s="301"/>
      <c r="E110" s="301"/>
      <c r="F110" s="301"/>
      <c r="G110" s="301"/>
      <c r="H110" s="302"/>
      <c r="I110" s="52">
        <f>SUM(I111:I113)</f>
        <v>3</v>
      </c>
      <c r="J110" s="52">
        <f>SUM(J111:J113)</f>
        <v>0</v>
      </c>
      <c r="K110" s="52"/>
      <c r="L110" s="52"/>
      <c r="M110" s="52"/>
      <c r="N110" s="52"/>
      <c r="O110" s="52"/>
      <c r="P110" s="52"/>
      <c r="Q110" s="52"/>
      <c r="R110" s="52"/>
      <c r="S110" s="52"/>
      <c r="T110" s="52"/>
      <c r="U110" s="309">
        <f t="shared" si="7"/>
        <v>1.5</v>
      </c>
      <c r="V110" s="310"/>
      <c r="W110" s="309">
        <f t="shared" si="10"/>
        <v>3</v>
      </c>
      <c r="X110" s="310"/>
    </row>
    <row r="111" spans="2:24" x14ac:dyDescent="0.3">
      <c r="B111" s="437"/>
      <c r="C111" s="321" t="s">
        <v>132</v>
      </c>
      <c r="D111" s="322"/>
      <c r="E111" s="322"/>
      <c r="F111" s="322"/>
      <c r="G111" s="322"/>
      <c r="H111" s="323"/>
      <c r="I111" s="52">
        <v>1</v>
      </c>
      <c r="J111" s="52"/>
      <c r="K111" s="52"/>
      <c r="L111" s="52"/>
      <c r="M111" s="52"/>
      <c r="N111" s="52"/>
      <c r="O111" s="52"/>
      <c r="P111" s="52"/>
      <c r="Q111" s="52"/>
      <c r="R111" s="52"/>
      <c r="S111" s="52"/>
      <c r="T111" s="52"/>
      <c r="U111" s="309">
        <f t="shared" si="7"/>
        <v>1</v>
      </c>
      <c r="V111" s="310"/>
      <c r="W111" s="309">
        <f t="shared" si="10"/>
        <v>1</v>
      </c>
      <c r="X111" s="310"/>
    </row>
    <row r="112" spans="2:24" x14ac:dyDescent="0.3">
      <c r="B112" s="437"/>
      <c r="C112" s="321" t="s">
        <v>131</v>
      </c>
      <c r="D112" s="322"/>
      <c r="E112" s="322"/>
      <c r="F112" s="322"/>
      <c r="G112" s="322"/>
      <c r="H112" s="323"/>
      <c r="I112" s="52">
        <v>1</v>
      </c>
      <c r="J112" s="52"/>
      <c r="K112" s="52"/>
      <c r="L112" s="52"/>
      <c r="M112" s="52"/>
      <c r="N112" s="52"/>
      <c r="O112" s="52"/>
      <c r="P112" s="52"/>
      <c r="Q112" s="52"/>
      <c r="R112" s="52"/>
      <c r="S112" s="52"/>
      <c r="T112" s="52"/>
      <c r="U112" s="309">
        <f t="shared" si="7"/>
        <v>1</v>
      </c>
      <c r="V112" s="310"/>
      <c r="W112" s="309">
        <f t="shared" si="10"/>
        <v>1</v>
      </c>
      <c r="X112" s="310"/>
    </row>
    <row r="113" spans="2:24" x14ac:dyDescent="0.3">
      <c r="B113" s="437"/>
      <c r="C113" s="321" t="s">
        <v>133</v>
      </c>
      <c r="D113" s="322"/>
      <c r="E113" s="322"/>
      <c r="F113" s="322"/>
      <c r="G113" s="322"/>
      <c r="H113" s="323"/>
      <c r="I113" s="52">
        <v>1</v>
      </c>
      <c r="J113" s="52"/>
      <c r="K113" s="52"/>
      <c r="L113" s="52"/>
      <c r="M113" s="52"/>
      <c r="N113" s="52"/>
      <c r="O113" s="52"/>
      <c r="P113" s="52"/>
      <c r="Q113" s="52"/>
      <c r="R113" s="52"/>
      <c r="S113" s="52"/>
      <c r="T113" s="52"/>
      <c r="U113" s="309">
        <f t="shared" si="7"/>
        <v>1</v>
      </c>
      <c r="V113" s="310"/>
      <c r="W113" s="309">
        <f t="shared" si="10"/>
        <v>1</v>
      </c>
      <c r="X113" s="310"/>
    </row>
    <row r="114" spans="2:24" x14ac:dyDescent="0.3">
      <c r="B114" s="437"/>
      <c r="C114" s="300" t="s">
        <v>135</v>
      </c>
      <c r="D114" s="301"/>
      <c r="E114" s="301"/>
      <c r="F114" s="301"/>
      <c r="G114" s="301"/>
      <c r="H114" s="302"/>
      <c r="I114" s="52">
        <f>SUM(I115)</f>
        <v>0</v>
      </c>
      <c r="J114" s="52">
        <f>SUM(J115)</f>
        <v>0</v>
      </c>
      <c r="K114" s="52"/>
      <c r="L114" s="52"/>
      <c r="M114" s="52"/>
      <c r="N114" s="52"/>
      <c r="O114" s="52"/>
      <c r="P114" s="52"/>
      <c r="Q114" s="52"/>
      <c r="R114" s="52"/>
      <c r="S114" s="52"/>
      <c r="T114" s="52"/>
      <c r="U114" s="309">
        <f t="shared" si="7"/>
        <v>0</v>
      </c>
      <c r="V114" s="310"/>
      <c r="W114" s="309">
        <f t="shared" si="10"/>
        <v>0</v>
      </c>
      <c r="X114" s="310"/>
    </row>
    <row r="115" spans="2:24" x14ac:dyDescent="0.3">
      <c r="B115" s="437"/>
      <c r="C115" s="321" t="s">
        <v>134</v>
      </c>
      <c r="D115" s="322"/>
      <c r="E115" s="322"/>
      <c r="F115" s="322"/>
      <c r="G115" s="322"/>
      <c r="H115" s="323"/>
      <c r="I115" s="52">
        <v>0</v>
      </c>
      <c r="J115" s="52"/>
      <c r="K115" s="52"/>
      <c r="L115" s="52"/>
      <c r="M115" s="52"/>
      <c r="N115" s="52"/>
      <c r="O115" s="52"/>
      <c r="P115" s="52"/>
      <c r="Q115" s="52"/>
      <c r="R115" s="52"/>
      <c r="S115" s="52"/>
      <c r="T115" s="52"/>
      <c r="U115" s="309">
        <f t="shared" si="7"/>
        <v>0</v>
      </c>
      <c r="V115" s="310"/>
      <c r="W115" s="309">
        <f t="shared" si="10"/>
        <v>0</v>
      </c>
      <c r="X115" s="310"/>
    </row>
    <row r="116" spans="2:24" x14ac:dyDescent="0.3">
      <c r="B116" s="437"/>
      <c r="C116" s="300" t="s">
        <v>136</v>
      </c>
      <c r="D116" s="301"/>
      <c r="E116" s="301"/>
      <c r="F116" s="301"/>
      <c r="G116" s="301"/>
      <c r="H116" s="302"/>
      <c r="I116" s="52">
        <f>SUM(I117:I123)</f>
        <v>0</v>
      </c>
      <c r="J116" s="52">
        <f>SUM(J117:J123)</f>
        <v>0</v>
      </c>
      <c r="K116" s="52"/>
      <c r="L116" s="52"/>
      <c r="M116" s="52"/>
      <c r="N116" s="52"/>
      <c r="O116" s="52"/>
      <c r="P116" s="52"/>
      <c r="Q116" s="52"/>
      <c r="R116" s="52"/>
      <c r="S116" s="52"/>
      <c r="T116" s="52"/>
      <c r="U116" s="309">
        <f t="shared" si="7"/>
        <v>0</v>
      </c>
      <c r="V116" s="310"/>
      <c r="W116" s="309">
        <f t="shared" si="10"/>
        <v>0</v>
      </c>
      <c r="X116" s="310"/>
    </row>
    <row r="117" spans="2:24" x14ac:dyDescent="0.3">
      <c r="B117" s="437"/>
      <c r="C117" s="321" t="s">
        <v>137</v>
      </c>
      <c r="D117" s="322"/>
      <c r="E117" s="322"/>
      <c r="F117" s="322"/>
      <c r="G117" s="322"/>
      <c r="H117" s="323"/>
      <c r="I117" s="52">
        <v>0</v>
      </c>
      <c r="J117" s="52"/>
      <c r="K117" s="52"/>
      <c r="L117" s="52"/>
      <c r="M117" s="52"/>
      <c r="N117" s="52"/>
      <c r="O117" s="52"/>
      <c r="P117" s="52"/>
      <c r="Q117" s="52"/>
      <c r="R117" s="52"/>
      <c r="S117" s="52"/>
      <c r="T117" s="52"/>
      <c r="U117" s="309">
        <f t="shared" si="7"/>
        <v>0</v>
      </c>
      <c r="V117" s="310"/>
      <c r="W117" s="309">
        <f t="shared" si="10"/>
        <v>0</v>
      </c>
      <c r="X117" s="310"/>
    </row>
    <row r="118" spans="2:24" x14ac:dyDescent="0.3">
      <c r="B118" s="437"/>
      <c r="C118" s="321" t="s">
        <v>93</v>
      </c>
      <c r="D118" s="322"/>
      <c r="E118" s="322"/>
      <c r="F118" s="322"/>
      <c r="G118" s="322"/>
      <c r="H118" s="323"/>
      <c r="I118" s="52">
        <v>0</v>
      </c>
      <c r="J118" s="52"/>
      <c r="K118" s="52"/>
      <c r="L118" s="52"/>
      <c r="M118" s="52"/>
      <c r="N118" s="52"/>
      <c r="O118" s="52"/>
      <c r="P118" s="52"/>
      <c r="Q118" s="52"/>
      <c r="R118" s="52"/>
      <c r="S118" s="52"/>
      <c r="T118" s="52"/>
      <c r="U118" s="309">
        <f t="shared" si="7"/>
        <v>0</v>
      </c>
      <c r="V118" s="310"/>
      <c r="W118" s="309">
        <f t="shared" si="10"/>
        <v>0</v>
      </c>
      <c r="X118" s="310"/>
    </row>
    <row r="119" spans="2:24" x14ac:dyDescent="0.3">
      <c r="B119" s="437"/>
      <c r="C119" s="321" t="s">
        <v>139</v>
      </c>
      <c r="D119" s="322"/>
      <c r="E119" s="322"/>
      <c r="F119" s="322"/>
      <c r="G119" s="322"/>
      <c r="H119" s="323"/>
      <c r="I119" s="52">
        <v>0</v>
      </c>
      <c r="J119" s="52"/>
      <c r="K119" s="52"/>
      <c r="L119" s="52"/>
      <c r="M119" s="52"/>
      <c r="N119" s="52"/>
      <c r="O119" s="52"/>
      <c r="P119" s="52"/>
      <c r="Q119" s="52"/>
      <c r="R119" s="52"/>
      <c r="S119" s="52"/>
      <c r="T119" s="52"/>
      <c r="U119" s="309">
        <f t="shared" si="7"/>
        <v>0</v>
      </c>
      <c r="V119" s="310"/>
      <c r="W119" s="309">
        <f t="shared" si="10"/>
        <v>0</v>
      </c>
      <c r="X119" s="310"/>
    </row>
    <row r="120" spans="2:24" x14ac:dyDescent="0.3">
      <c r="B120" s="437"/>
      <c r="C120" s="321" t="s">
        <v>124</v>
      </c>
      <c r="D120" s="322"/>
      <c r="E120" s="322"/>
      <c r="F120" s="322"/>
      <c r="G120" s="322"/>
      <c r="H120" s="323"/>
      <c r="I120" s="52">
        <v>0</v>
      </c>
      <c r="J120" s="52"/>
      <c r="K120" s="52"/>
      <c r="L120" s="52"/>
      <c r="M120" s="52"/>
      <c r="N120" s="52"/>
      <c r="O120" s="52"/>
      <c r="P120" s="52"/>
      <c r="Q120" s="52"/>
      <c r="R120" s="52"/>
      <c r="S120" s="52"/>
      <c r="T120" s="52"/>
      <c r="U120" s="309">
        <f t="shared" si="7"/>
        <v>0</v>
      </c>
      <c r="V120" s="310"/>
      <c r="W120" s="309">
        <f t="shared" si="10"/>
        <v>0</v>
      </c>
      <c r="X120" s="310"/>
    </row>
    <row r="121" spans="2:24" x14ac:dyDescent="0.3">
      <c r="B121" s="437"/>
      <c r="C121" s="321" t="s">
        <v>140</v>
      </c>
      <c r="D121" s="322"/>
      <c r="E121" s="322"/>
      <c r="F121" s="322"/>
      <c r="G121" s="322"/>
      <c r="H121" s="323"/>
      <c r="I121" s="52">
        <v>0</v>
      </c>
      <c r="J121" s="52"/>
      <c r="K121" s="52"/>
      <c r="L121" s="52"/>
      <c r="M121" s="52"/>
      <c r="N121" s="52"/>
      <c r="O121" s="52"/>
      <c r="P121" s="52"/>
      <c r="Q121" s="52"/>
      <c r="R121" s="52"/>
      <c r="S121" s="52"/>
      <c r="T121" s="52"/>
      <c r="U121" s="309">
        <f t="shared" si="7"/>
        <v>0</v>
      </c>
      <c r="V121" s="310"/>
      <c r="W121" s="309">
        <f t="shared" si="10"/>
        <v>0</v>
      </c>
      <c r="X121" s="310"/>
    </row>
    <row r="122" spans="2:24" x14ac:dyDescent="0.3">
      <c r="B122" s="437"/>
      <c r="C122" s="321" t="s">
        <v>127</v>
      </c>
      <c r="D122" s="322"/>
      <c r="E122" s="322"/>
      <c r="F122" s="322"/>
      <c r="G122" s="322"/>
      <c r="H122" s="323"/>
      <c r="I122" s="52">
        <v>0</v>
      </c>
      <c r="J122" s="52"/>
      <c r="K122" s="52"/>
      <c r="L122" s="52"/>
      <c r="M122" s="52"/>
      <c r="N122" s="52"/>
      <c r="O122" s="52"/>
      <c r="P122" s="52"/>
      <c r="Q122" s="52"/>
      <c r="R122" s="52"/>
      <c r="S122" s="52"/>
      <c r="T122" s="52"/>
      <c r="U122" s="309">
        <f t="shared" si="7"/>
        <v>0</v>
      </c>
      <c r="V122" s="310"/>
      <c r="W122" s="309">
        <f t="shared" si="10"/>
        <v>0</v>
      </c>
      <c r="X122" s="310"/>
    </row>
    <row r="123" spans="2:24" x14ac:dyDescent="0.3">
      <c r="B123" s="437"/>
      <c r="C123" s="321" t="s">
        <v>81</v>
      </c>
      <c r="D123" s="322"/>
      <c r="E123" s="322"/>
      <c r="F123" s="322"/>
      <c r="G123" s="322"/>
      <c r="H123" s="323"/>
      <c r="I123" s="52">
        <v>0</v>
      </c>
      <c r="J123" s="52"/>
      <c r="K123" s="52"/>
      <c r="L123" s="52"/>
      <c r="M123" s="52"/>
      <c r="N123" s="52"/>
      <c r="O123" s="52"/>
      <c r="P123" s="52"/>
      <c r="Q123" s="52"/>
      <c r="R123" s="52"/>
      <c r="S123" s="52"/>
      <c r="T123" s="52"/>
      <c r="U123" s="309">
        <f t="shared" si="7"/>
        <v>0</v>
      </c>
      <c r="V123" s="310"/>
      <c r="W123" s="309">
        <f t="shared" si="10"/>
        <v>0</v>
      </c>
      <c r="X123" s="310"/>
    </row>
    <row r="124" spans="2:24" x14ac:dyDescent="0.3">
      <c r="B124" s="437"/>
      <c r="C124" s="300" t="s">
        <v>141</v>
      </c>
      <c r="D124" s="301"/>
      <c r="E124" s="301"/>
      <c r="F124" s="301"/>
      <c r="G124" s="301"/>
      <c r="H124" s="302"/>
      <c r="I124" s="52">
        <f>SUM(I125)</f>
        <v>0</v>
      </c>
      <c r="J124" s="52">
        <f>SUM(J125)</f>
        <v>0</v>
      </c>
      <c r="K124" s="52"/>
      <c r="L124" s="52"/>
      <c r="M124" s="52"/>
      <c r="N124" s="52"/>
      <c r="O124" s="52"/>
      <c r="P124" s="52"/>
      <c r="Q124" s="52"/>
      <c r="R124" s="52"/>
      <c r="S124" s="52"/>
      <c r="T124" s="52"/>
      <c r="U124" s="309">
        <f t="shared" si="7"/>
        <v>0</v>
      </c>
      <c r="V124" s="310"/>
      <c r="W124" s="309">
        <f t="shared" si="10"/>
        <v>0</v>
      </c>
      <c r="X124" s="310"/>
    </row>
    <row r="125" spans="2:24" x14ac:dyDescent="0.3">
      <c r="B125" s="437"/>
      <c r="C125" s="321" t="s">
        <v>142</v>
      </c>
      <c r="D125" s="322"/>
      <c r="E125" s="322"/>
      <c r="F125" s="322"/>
      <c r="G125" s="322"/>
      <c r="H125" s="323"/>
      <c r="I125" s="52">
        <v>0</v>
      </c>
      <c r="J125" s="52"/>
      <c r="K125" s="52"/>
      <c r="L125" s="52"/>
      <c r="M125" s="52"/>
      <c r="N125" s="52"/>
      <c r="O125" s="52"/>
      <c r="P125" s="52"/>
      <c r="Q125" s="52"/>
      <c r="R125" s="52"/>
      <c r="S125" s="52"/>
      <c r="T125" s="52"/>
      <c r="U125" s="309">
        <f t="shared" si="7"/>
        <v>0</v>
      </c>
      <c r="V125" s="310"/>
      <c r="W125" s="309">
        <f t="shared" si="10"/>
        <v>0</v>
      </c>
      <c r="X125" s="310"/>
    </row>
    <row r="126" spans="2:24" x14ac:dyDescent="0.3">
      <c r="B126" s="437"/>
      <c r="C126" s="300" t="s">
        <v>143</v>
      </c>
      <c r="D126" s="301"/>
      <c r="E126" s="301"/>
      <c r="F126" s="301"/>
      <c r="G126" s="301"/>
      <c r="H126" s="302"/>
      <c r="I126" s="52">
        <f>SUM(I127:I128)</f>
        <v>0</v>
      </c>
      <c r="J126" s="52">
        <f>SUM(J127:J128)</f>
        <v>0</v>
      </c>
      <c r="K126" s="52"/>
      <c r="L126" s="52"/>
      <c r="M126" s="52"/>
      <c r="N126" s="52"/>
      <c r="O126" s="52"/>
      <c r="P126" s="52"/>
      <c r="Q126" s="52"/>
      <c r="R126" s="52"/>
      <c r="S126" s="52"/>
      <c r="T126" s="52"/>
      <c r="U126" s="309">
        <f t="shared" si="7"/>
        <v>0</v>
      </c>
      <c r="V126" s="310"/>
      <c r="W126" s="309">
        <f t="shared" si="10"/>
        <v>0</v>
      </c>
      <c r="X126" s="310"/>
    </row>
    <row r="127" spans="2:24" x14ac:dyDescent="0.3">
      <c r="B127" s="437"/>
      <c r="C127" s="321" t="s">
        <v>139</v>
      </c>
      <c r="D127" s="322"/>
      <c r="E127" s="322"/>
      <c r="F127" s="322"/>
      <c r="G127" s="322"/>
      <c r="H127" s="323"/>
      <c r="I127" s="52">
        <v>0</v>
      </c>
      <c r="J127" s="52"/>
      <c r="K127" s="52"/>
      <c r="L127" s="52"/>
      <c r="M127" s="52"/>
      <c r="N127" s="52"/>
      <c r="O127" s="52"/>
      <c r="P127" s="52"/>
      <c r="Q127" s="52"/>
      <c r="R127" s="52"/>
      <c r="S127" s="52"/>
      <c r="T127" s="52"/>
      <c r="U127" s="309">
        <f t="shared" si="7"/>
        <v>0</v>
      </c>
      <c r="V127" s="310"/>
      <c r="W127" s="309">
        <f t="shared" si="10"/>
        <v>0</v>
      </c>
      <c r="X127" s="310"/>
    </row>
    <row r="128" spans="2:24" x14ac:dyDescent="0.3">
      <c r="B128" s="437"/>
      <c r="C128" s="321" t="s">
        <v>144</v>
      </c>
      <c r="D128" s="322"/>
      <c r="E128" s="322"/>
      <c r="F128" s="322"/>
      <c r="G128" s="322"/>
      <c r="H128" s="323"/>
      <c r="I128" s="52">
        <v>0</v>
      </c>
      <c r="J128" s="52"/>
      <c r="K128" s="52"/>
      <c r="L128" s="52"/>
      <c r="M128" s="52"/>
      <c r="N128" s="52"/>
      <c r="O128" s="52"/>
      <c r="P128" s="52"/>
      <c r="Q128" s="52"/>
      <c r="R128" s="52"/>
      <c r="S128" s="52"/>
      <c r="T128" s="52"/>
      <c r="U128" s="309">
        <f t="shared" si="7"/>
        <v>0</v>
      </c>
      <c r="V128" s="310"/>
      <c r="W128" s="309">
        <f t="shared" si="10"/>
        <v>0</v>
      </c>
      <c r="X128" s="310"/>
    </row>
    <row r="129" spans="2:24" x14ac:dyDescent="0.3">
      <c r="B129" s="437"/>
      <c r="C129" s="300" t="s">
        <v>145</v>
      </c>
      <c r="D129" s="301"/>
      <c r="E129" s="301"/>
      <c r="F129" s="301"/>
      <c r="G129" s="301"/>
      <c r="H129" s="302"/>
      <c r="I129" s="52">
        <f>SUM(I130:I133)</f>
        <v>0</v>
      </c>
      <c r="J129" s="52">
        <f>SUM(J130:J133)</f>
        <v>0</v>
      </c>
      <c r="K129" s="52"/>
      <c r="L129" s="52"/>
      <c r="M129" s="52"/>
      <c r="N129" s="52"/>
      <c r="O129" s="52"/>
      <c r="P129" s="52"/>
      <c r="Q129" s="52"/>
      <c r="R129" s="52"/>
      <c r="S129" s="52"/>
      <c r="T129" s="52"/>
      <c r="U129" s="309">
        <f t="shared" si="7"/>
        <v>0</v>
      </c>
      <c r="V129" s="310"/>
      <c r="W129" s="309">
        <f t="shared" si="10"/>
        <v>0</v>
      </c>
      <c r="X129" s="310"/>
    </row>
    <row r="130" spans="2:24" x14ac:dyDescent="0.3">
      <c r="B130" s="437"/>
      <c r="C130" s="321" t="s">
        <v>146</v>
      </c>
      <c r="D130" s="322"/>
      <c r="E130" s="322"/>
      <c r="F130" s="322"/>
      <c r="G130" s="322"/>
      <c r="H130" s="323"/>
      <c r="I130" s="52">
        <v>0</v>
      </c>
      <c r="J130" s="52"/>
      <c r="K130" s="52"/>
      <c r="L130" s="52"/>
      <c r="M130" s="52"/>
      <c r="N130" s="52"/>
      <c r="O130" s="52"/>
      <c r="P130" s="52"/>
      <c r="Q130" s="52"/>
      <c r="R130" s="52"/>
      <c r="S130" s="52"/>
      <c r="T130" s="52"/>
      <c r="U130" s="309">
        <f t="shared" si="7"/>
        <v>0</v>
      </c>
      <c r="V130" s="310"/>
      <c r="W130" s="309">
        <f t="shared" si="10"/>
        <v>0</v>
      </c>
      <c r="X130" s="310"/>
    </row>
    <row r="131" spans="2:24" x14ac:dyDescent="0.3">
      <c r="B131" s="437"/>
      <c r="C131" s="321" t="s">
        <v>147</v>
      </c>
      <c r="D131" s="322"/>
      <c r="E131" s="322"/>
      <c r="F131" s="322"/>
      <c r="G131" s="322"/>
      <c r="H131" s="323"/>
      <c r="I131" s="52">
        <v>0</v>
      </c>
      <c r="J131" s="52"/>
      <c r="K131" s="52"/>
      <c r="L131" s="52"/>
      <c r="M131" s="52"/>
      <c r="N131" s="52"/>
      <c r="O131" s="52"/>
      <c r="P131" s="52"/>
      <c r="Q131" s="52"/>
      <c r="R131" s="52"/>
      <c r="S131" s="52"/>
      <c r="T131" s="52"/>
      <c r="U131" s="309">
        <f t="shared" si="7"/>
        <v>0</v>
      </c>
      <c r="V131" s="310"/>
      <c r="W131" s="309">
        <f t="shared" si="10"/>
        <v>0</v>
      </c>
      <c r="X131" s="310"/>
    </row>
    <row r="132" spans="2:24" x14ac:dyDescent="0.3">
      <c r="B132" s="437"/>
      <c r="C132" s="321" t="s">
        <v>148</v>
      </c>
      <c r="D132" s="322"/>
      <c r="E132" s="322"/>
      <c r="F132" s="322"/>
      <c r="G132" s="322"/>
      <c r="H132" s="323"/>
      <c r="I132" s="52">
        <v>0</v>
      </c>
      <c r="J132" s="52"/>
      <c r="K132" s="52"/>
      <c r="L132" s="52"/>
      <c r="M132" s="52"/>
      <c r="N132" s="52"/>
      <c r="O132" s="52"/>
      <c r="P132" s="52"/>
      <c r="Q132" s="52"/>
      <c r="R132" s="52"/>
      <c r="S132" s="52"/>
      <c r="T132" s="52"/>
      <c r="U132" s="309">
        <f t="shared" si="7"/>
        <v>0</v>
      </c>
      <c r="V132" s="310"/>
      <c r="W132" s="309">
        <f t="shared" si="10"/>
        <v>0</v>
      </c>
      <c r="X132" s="310"/>
    </row>
    <row r="133" spans="2:24" x14ac:dyDescent="0.3">
      <c r="B133" s="437"/>
      <c r="C133" s="321" t="s">
        <v>149</v>
      </c>
      <c r="D133" s="322"/>
      <c r="E133" s="322"/>
      <c r="F133" s="322"/>
      <c r="G133" s="322"/>
      <c r="H133" s="323"/>
      <c r="I133" s="52">
        <v>0</v>
      </c>
      <c r="J133" s="52"/>
      <c r="K133" s="52"/>
      <c r="L133" s="52"/>
      <c r="M133" s="52"/>
      <c r="N133" s="52"/>
      <c r="O133" s="52"/>
      <c r="P133" s="52"/>
      <c r="Q133" s="52"/>
      <c r="R133" s="52"/>
      <c r="S133" s="52"/>
      <c r="T133" s="52"/>
      <c r="U133" s="309">
        <f t="shared" si="7"/>
        <v>0</v>
      </c>
      <c r="V133" s="310"/>
      <c r="W133" s="309">
        <f t="shared" si="10"/>
        <v>0</v>
      </c>
      <c r="X133" s="310"/>
    </row>
    <row r="134" spans="2:24" x14ac:dyDescent="0.3">
      <c r="B134" s="437"/>
      <c r="C134" s="300" t="s">
        <v>152</v>
      </c>
      <c r="D134" s="301"/>
      <c r="E134" s="301"/>
      <c r="F134" s="301"/>
      <c r="G134" s="301"/>
      <c r="H134" s="302"/>
      <c r="I134" s="52">
        <f>SUM(I135:I137)</f>
        <v>0</v>
      </c>
      <c r="J134" s="52">
        <f>SUM(J135:J137)</f>
        <v>0</v>
      </c>
      <c r="K134" s="52"/>
      <c r="L134" s="52"/>
      <c r="M134" s="52"/>
      <c r="N134" s="52"/>
      <c r="O134" s="52"/>
      <c r="P134" s="52"/>
      <c r="Q134" s="52"/>
      <c r="R134" s="52"/>
      <c r="S134" s="52"/>
      <c r="T134" s="52"/>
      <c r="U134" s="309">
        <f t="shared" si="7"/>
        <v>0</v>
      </c>
      <c r="V134" s="310"/>
      <c r="W134" s="309">
        <f t="shared" si="10"/>
        <v>0</v>
      </c>
      <c r="X134" s="310"/>
    </row>
    <row r="135" spans="2:24" x14ac:dyDescent="0.3">
      <c r="B135" s="437"/>
      <c r="C135" s="321" t="s">
        <v>137</v>
      </c>
      <c r="D135" s="322"/>
      <c r="E135" s="322"/>
      <c r="F135" s="322"/>
      <c r="G135" s="322"/>
      <c r="H135" s="323"/>
      <c r="I135" s="52">
        <v>0</v>
      </c>
      <c r="J135" s="52"/>
      <c r="K135" s="52"/>
      <c r="L135" s="52"/>
      <c r="M135" s="52"/>
      <c r="N135" s="52"/>
      <c r="O135" s="52"/>
      <c r="P135" s="52"/>
      <c r="Q135" s="52"/>
      <c r="R135" s="52"/>
      <c r="S135" s="52"/>
      <c r="T135" s="52"/>
      <c r="U135" s="309">
        <f t="shared" si="7"/>
        <v>0</v>
      </c>
      <c r="V135" s="310"/>
      <c r="W135" s="309">
        <f t="shared" si="10"/>
        <v>0</v>
      </c>
      <c r="X135" s="310"/>
    </row>
    <row r="136" spans="2:24" x14ac:dyDescent="0.3">
      <c r="B136" s="437"/>
      <c r="C136" s="321" t="s">
        <v>93</v>
      </c>
      <c r="D136" s="322"/>
      <c r="E136" s="322"/>
      <c r="F136" s="322"/>
      <c r="G136" s="322"/>
      <c r="H136" s="323"/>
      <c r="I136" s="52">
        <v>0</v>
      </c>
      <c r="J136" s="52"/>
      <c r="K136" s="52"/>
      <c r="L136" s="52"/>
      <c r="M136" s="52"/>
      <c r="N136" s="52"/>
      <c r="O136" s="52"/>
      <c r="P136" s="52"/>
      <c r="Q136" s="52"/>
      <c r="R136" s="52"/>
      <c r="S136" s="52"/>
      <c r="T136" s="52"/>
      <c r="U136" s="309">
        <f t="shared" si="7"/>
        <v>0</v>
      </c>
      <c r="V136" s="310"/>
      <c r="W136" s="309">
        <f t="shared" si="10"/>
        <v>0</v>
      </c>
      <c r="X136" s="310"/>
    </row>
    <row r="137" spans="2:24" x14ac:dyDescent="0.3">
      <c r="B137" s="437"/>
      <c r="C137" s="321" t="s">
        <v>124</v>
      </c>
      <c r="D137" s="322"/>
      <c r="E137" s="322"/>
      <c r="F137" s="322"/>
      <c r="G137" s="322"/>
      <c r="H137" s="323"/>
      <c r="I137" s="52">
        <v>0</v>
      </c>
      <c r="J137" s="52"/>
      <c r="K137" s="52"/>
      <c r="L137" s="52"/>
      <c r="M137" s="52"/>
      <c r="N137" s="52"/>
      <c r="O137" s="52"/>
      <c r="P137" s="52"/>
      <c r="Q137" s="52"/>
      <c r="R137" s="52"/>
      <c r="S137" s="52"/>
      <c r="T137" s="52"/>
      <c r="U137" s="309">
        <f t="shared" si="7"/>
        <v>0</v>
      </c>
      <c r="V137" s="310"/>
      <c r="W137" s="309">
        <f t="shared" si="10"/>
        <v>0</v>
      </c>
      <c r="X137" s="310"/>
    </row>
    <row r="138" spans="2:24" x14ac:dyDescent="0.3">
      <c r="B138" s="437"/>
      <c r="C138" s="300" t="s">
        <v>151</v>
      </c>
      <c r="D138" s="301"/>
      <c r="E138" s="301"/>
      <c r="F138" s="301"/>
      <c r="G138" s="301"/>
      <c r="H138" s="302"/>
      <c r="I138" s="52">
        <f>SUM(I139)</f>
        <v>0</v>
      </c>
      <c r="J138" s="52">
        <f>SUM(J139)</f>
        <v>0</v>
      </c>
      <c r="K138" s="52"/>
      <c r="L138" s="52"/>
      <c r="M138" s="52"/>
      <c r="N138" s="52"/>
      <c r="O138" s="52"/>
      <c r="P138" s="52"/>
      <c r="Q138" s="52"/>
      <c r="R138" s="52"/>
      <c r="S138" s="52"/>
      <c r="T138" s="52"/>
      <c r="U138" s="309">
        <f t="shared" si="7"/>
        <v>0</v>
      </c>
      <c r="V138" s="310"/>
      <c r="W138" s="309">
        <f t="shared" si="10"/>
        <v>0</v>
      </c>
      <c r="X138" s="310"/>
    </row>
    <row r="139" spans="2:24" x14ac:dyDescent="0.3">
      <c r="B139" s="437"/>
      <c r="C139" s="321" t="s">
        <v>142</v>
      </c>
      <c r="D139" s="322"/>
      <c r="E139" s="322"/>
      <c r="F139" s="322"/>
      <c r="G139" s="322"/>
      <c r="H139" s="323"/>
      <c r="I139" s="52">
        <v>0</v>
      </c>
      <c r="J139" s="52"/>
      <c r="K139" s="52"/>
      <c r="L139" s="52"/>
      <c r="M139" s="52"/>
      <c r="N139" s="52"/>
      <c r="O139" s="52"/>
      <c r="P139" s="52"/>
      <c r="Q139" s="52"/>
      <c r="R139" s="52"/>
      <c r="S139" s="52"/>
      <c r="T139" s="52"/>
      <c r="U139" s="309">
        <f t="shared" si="7"/>
        <v>0</v>
      </c>
      <c r="V139" s="310"/>
      <c r="W139" s="309">
        <f t="shared" si="10"/>
        <v>0</v>
      </c>
      <c r="X139" s="310"/>
    </row>
    <row r="140" spans="2:24" x14ac:dyDescent="0.3">
      <c r="B140" s="437"/>
      <c r="C140" s="300" t="s">
        <v>150</v>
      </c>
      <c r="D140" s="301"/>
      <c r="E140" s="301"/>
      <c r="F140" s="301"/>
      <c r="G140" s="301"/>
      <c r="H140" s="302"/>
      <c r="I140" s="52">
        <f>SUM(I141)</f>
        <v>1</v>
      </c>
      <c r="J140" s="52">
        <f>SUM(J141)</f>
        <v>0</v>
      </c>
      <c r="K140" s="52"/>
      <c r="L140" s="52"/>
      <c r="M140" s="52"/>
      <c r="N140" s="52"/>
      <c r="O140" s="52"/>
      <c r="P140" s="52"/>
      <c r="Q140" s="52"/>
      <c r="R140" s="52"/>
      <c r="S140" s="52"/>
      <c r="T140" s="52"/>
      <c r="U140" s="309">
        <f t="shared" si="7"/>
        <v>0.5</v>
      </c>
      <c r="V140" s="310"/>
      <c r="W140" s="309">
        <f t="shared" si="10"/>
        <v>1</v>
      </c>
      <c r="X140" s="310"/>
    </row>
    <row r="141" spans="2:24" x14ac:dyDescent="0.3">
      <c r="B141" s="437"/>
      <c r="C141" s="321" t="s">
        <v>134</v>
      </c>
      <c r="D141" s="322"/>
      <c r="E141" s="322"/>
      <c r="F141" s="322"/>
      <c r="G141" s="322"/>
      <c r="H141" s="323"/>
      <c r="I141" s="52">
        <v>1</v>
      </c>
      <c r="J141" s="52"/>
      <c r="K141" s="52"/>
      <c r="L141" s="52"/>
      <c r="M141" s="52"/>
      <c r="N141" s="52"/>
      <c r="O141" s="52"/>
      <c r="P141" s="52"/>
      <c r="Q141" s="52"/>
      <c r="R141" s="52"/>
      <c r="S141" s="52"/>
      <c r="T141" s="52"/>
      <c r="U141" s="309">
        <f t="shared" si="7"/>
        <v>1</v>
      </c>
      <c r="V141" s="310"/>
      <c r="W141" s="309">
        <f t="shared" si="10"/>
        <v>1</v>
      </c>
      <c r="X141" s="310"/>
    </row>
    <row r="142" spans="2:24" x14ac:dyDescent="0.3">
      <c r="B142" s="437"/>
      <c r="C142" s="300" t="s">
        <v>122</v>
      </c>
      <c r="D142" s="301"/>
      <c r="E142" s="301"/>
      <c r="F142" s="301"/>
      <c r="G142" s="301"/>
      <c r="H142" s="302"/>
      <c r="I142" s="52">
        <f>SUM(I143+I150+I156+I160+I166+I171)</f>
        <v>6</v>
      </c>
      <c r="J142" s="52">
        <f>SUM(J143+J150+J156+J160+J166+J171)</f>
        <v>1</v>
      </c>
      <c r="K142" s="52"/>
      <c r="L142" s="52"/>
      <c r="M142" s="52"/>
      <c r="N142" s="52"/>
      <c r="O142" s="52"/>
      <c r="P142" s="52"/>
      <c r="Q142" s="52"/>
      <c r="R142" s="52"/>
      <c r="S142" s="52"/>
      <c r="T142" s="52"/>
      <c r="U142" s="309">
        <f t="shared" si="7"/>
        <v>3.5</v>
      </c>
      <c r="V142" s="310"/>
      <c r="W142" s="309">
        <f t="shared" si="10"/>
        <v>7</v>
      </c>
      <c r="X142" s="310"/>
    </row>
    <row r="143" spans="2:24" x14ac:dyDescent="0.3">
      <c r="B143" s="437"/>
      <c r="C143" s="300" t="s">
        <v>153</v>
      </c>
      <c r="D143" s="301"/>
      <c r="E143" s="301"/>
      <c r="F143" s="301"/>
      <c r="G143" s="301"/>
      <c r="H143" s="302"/>
      <c r="I143" s="52">
        <f>SUM(I144:I149)</f>
        <v>1</v>
      </c>
      <c r="J143" s="52">
        <f>SUM(J144:J149)</f>
        <v>0</v>
      </c>
      <c r="K143" s="52"/>
      <c r="L143" s="52"/>
      <c r="M143" s="52"/>
      <c r="N143" s="52"/>
      <c r="O143" s="52"/>
      <c r="P143" s="52"/>
      <c r="Q143" s="52"/>
      <c r="R143" s="52"/>
      <c r="S143" s="52"/>
      <c r="T143" s="52"/>
      <c r="U143" s="309">
        <f t="shared" si="7"/>
        <v>0.5</v>
      </c>
      <c r="V143" s="310"/>
      <c r="W143" s="309">
        <f t="shared" si="10"/>
        <v>1</v>
      </c>
      <c r="X143" s="310"/>
    </row>
    <row r="144" spans="2:24" x14ac:dyDescent="0.3">
      <c r="B144" s="437"/>
      <c r="C144" s="321" t="s">
        <v>137</v>
      </c>
      <c r="D144" s="322"/>
      <c r="E144" s="322"/>
      <c r="F144" s="322"/>
      <c r="G144" s="322"/>
      <c r="H144" s="323"/>
      <c r="I144" s="52">
        <v>0</v>
      </c>
      <c r="J144" s="52"/>
      <c r="K144" s="52"/>
      <c r="L144" s="52"/>
      <c r="M144" s="52"/>
      <c r="N144" s="52"/>
      <c r="O144" s="52"/>
      <c r="P144" s="52"/>
      <c r="Q144" s="52"/>
      <c r="R144" s="52"/>
      <c r="S144" s="52"/>
      <c r="T144" s="52"/>
      <c r="U144" s="309">
        <f t="shared" si="7"/>
        <v>0</v>
      </c>
      <c r="V144" s="310"/>
      <c r="W144" s="309">
        <f t="shared" si="10"/>
        <v>0</v>
      </c>
      <c r="X144" s="310"/>
    </row>
    <row r="145" spans="2:24" x14ac:dyDescent="0.3">
      <c r="B145" s="437"/>
      <c r="C145" s="321" t="s">
        <v>93</v>
      </c>
      <c r="D145" s="322"/>
      <c r="E145" s="322"/>
      <c r="F145" s="322"/>
      <c r="G145" s="322"/>
      <c r="H145" s="323"/>
      <c r="I145" s="52">
        <v>0</v>
      </c>
      <c r="J145" s="52"/>
      <c r="K145" s="52"/>
      <c r="L145" s="52"/>
      <c r="M145" s="52"/>
      <c r="N145" s="52"/>
      <c r="O145" s="52"/>
      <c r="P145" s="52"/>
      <c r="Q145" s="52"/>
      <c r="R145" s="52"/>
      <c r="S145" s="52"/>
      <c r="T145" s="52"/>
      <c r="U145" s="309">
        <f t="shared" si="7"/>
        <v>0</v>
      </c>
      <c r="V145" s="310"/>
      <c r="W145" s="309">
        <f t="shared" si="10"/>
        <v>0</v>
      </c>
      <c r="X145" s="310"/>
    </row>
    <row r="146" spans="2:24" x14ac:dyDescent="0.3">
      <c r="B146" s="437"/>
      <c r="C146" s="321" t="s">
        <v>154</v>
      </c>
      <c r="D146" s="322"/>
      <c r="E146" s="322"/>
      <c r="F146" s="322"/>
      <c r="G146" s="322"/>
      <c r="H146" s="323"/>
      <c r="I146" s="52">
        <v>1</v>
      </c>
      <c r="J146" s="52"/>
      <c r="K146" s="52"/>
      <c r="L146" s="52"/>
      <c r="M146" s="52"/>
      <c r="N146" s="52"/>
      <c r="O146" s="52"/>
      <c r="P146" s="52"/>
      <c r="Q146" s="52"/>
      <c r="R146" s="52"/>
      <c r="S146" s="52"/>
      <c r="T146" s="52"/>
      <c r="U146" s="309">
        <f t="shared" si="7"/>
        <v>1</v>
      </c>
      <c r="V146" s="310"/>
      <c r="W146" s="309">
        <f t="shared" si="10"/>
        <v>1</v>
      </c>
      <c r="X146" s="310"/>
    </row>
    <row r="147" spans="2:24" x14ac:dyDescent="0.3">
      <c r="B147" s="437"/>
      <c r="C147" s="321" t="s">
        <v>94</v>
      </c>
      <c r="D147" s="322"/>
      <c r="E147" s="322"/>
      <c r="F147" s="322"/>
      <c r="G147" s="322"/>
      <c r="H147" s="323"/>
      <c r="I147" s="52">
        <v>0</v>
      </c>
      <c r="J147" s="52"/>
      <c r="K147" s="52"/>
      <c r="L147" s="52"/>
      <c r="M147" s="52"/>
      <c r="N147" s="52"/>
      <c r="O147" s="52"/>
      <c r="P147" s="52"/>
      <c r="Q147" s="52"/>
      <c r="R147" s="52"/>
      <c r="S147" s="52"/>
      <c r="T147" s="52"/>
      <c r="U147" s="309">
        <f t="shared" si="7"/>
        <v>0</v>
      </c>
      <c r="V147" s="310"/>
      <c r="W147" s="309">
        <f t="shared" si="10"/>
        <v>0</v>
      </c>
      <c r="X147" s="310"/>
    </row>
    <row r="148" spans="2:24" x14ac:dyDescent="0.3">
      <c r="B148" s="437"/>
      <c r="C148" s="321" t="s">
        <v>142</v>
      </c>
      <c r="D148" s="322"/>
      <c r="E148" s="322"/>
      <c r="F148" s="322"/>
      <c r="G148" s="322"/>
      <c r="H148" s="323"/>
      <c r="I148" s="52">
        <v>0</v>
      </c>
      <c r="J148" s="52"/>
      <c r="K148" s="52"/>
      <c r="L148" s="52"/>
      <c r="M148" s="52"/>
      <c r="N148" s="52"/>
      <c r="O148" s="52"/>
      <c r="P148" s="52"/>
      <c r="Q148" s="52"/>
      <c r="R148" s="52"/>
      <c r="S148" s="52"/>
      <c r="T148" s="52"/>
      <c r="U148" s="309">
        <f t="shared" si="7"/>
        <v>0</v>
      </c>
      <c r="V148" s="310"/>
      <c r="W148" s="309">
        <f t="shared" si="10"/>
        <v>0</v>
      </c>
      <c r="X148" s="310"/>
    </row>
    <row r="149" spans="2:24" x14ac:dyDescent="0.3">
      <c r="B149" s="437"/>
      <c r="C149" s="321" t="s">
        <v>144</v>
      </c>
      <c r="D149" s="322"/>
      <c r="E149" s="322"/>
      <c r="F149" s="322"/>
      <c r="G149" s="322"/>
      <c r="H149" s="323"/>
      <c r="I149" s="52">
        <v>0</v>
      </c>
      <c r="J149" s="52"/>
      <c r="K149" s="52"/>
      <c r="L149" s="52"/>
      <c r="M149" s="52"/>
      <c r="N149" s="52"/>
      <c r="O149" s="52"/>
      <c r="P149" s="52"/>
      <c r="Q149" s="52"/>
      <c r="R149" s="52"/>
      <c r="S149" s="52"/>
      <c r="T149" s="52"/>
      <c r="U149" s="309">
        <f t="shared" si="7"/>
        <v>0</v>
      </c>
      <c r="V149" s="310"/>
      <c r="W149" s="309">
        <f t="shared" si="10"/>
        <v>0</v>
      </c>
      <c r="X149" s="310"/>
    </row>
    <row r="150" spans="2:24" x14ac:dyDescent="0.3">
      <c r="B150" s="437"/>
      <c r="C150" s="300" t="s">
        <v>155</v>
      </c>
      <c r="D150" s="301"/>
      <c r="E150" s="301"/>
      <c r="F150" s="301"/>
      <c r="G150" s="301"/>
      <c r="H150" s="302"/>
      <c r="I150" s="52">
        <f>SUM(I151:I155)</f>
        <v>0</v>
      </c>
      <c r="J150" s="52">
        <f>SUM(J151:J155)</f>
        <v>0</v>
      </c>
      <c r="K150" s="52"/>
      <c r="L150" s="52"/>
      <c r="M150" s="52"/>
      <c r="N150" s="52"/>
      <c r="O150" s="52"/>
      <c r="P150" s="52"/>
      <c r="Q150" s="52"/>
      <c r="R150" s="52"/>
      <c r="S150" s="52"/>
      <c r="T150" s="52"/>
      <c r="U150" s="309">
        <f t="shared" si="7"/>
        <v>0</v>
      </c>
      <c r="V150" s="310"/>
      <c r="W150" s="309">
        <f t="shared" si="10"/>
        <v>0</v>
      </c>
      <c r="X150" s="310"/>
    </row>
    <row r="151" spans="2:24" x14ac:dyDescent="0.3">
      <c r="B151" s="437"/>
      <c r="C151" s="321" t="s">
        <v>139</v>
      </c>
      <c r="D151" s="322"/>
      <c r="E151" s="322"/>
      <c r="F151" s="322"/>
      <c r="G151" s="322"/>
      <c r="H151" s="323"/>
      <c r="I151" s="52">
        <v>0</v>
      </c>
      <c r="J151" s="52"/>
      <c r="K151" s="52"/>
      <c r="L151" s="52"/>
      <c r="M151" s="52"/>
      <c r="N151" s="52"/>
      <c r="O151" s="52"/>
      <c r="P151" s="52"/>
      <c r="Q151" s="52"/>
      <c r="R151" s="52"/>
      <c r="S151" s="52"/>
      <c r="T151" s="52"/>
      <c r="U151" s="309">
        <f t="shared" si="7"/>
        <v>0</v>
      </c>
      <c r="V151" s="310"/>
      <c r="W151" s="309">
        <f t="shared" si="10"/>
        <v>0</v>
      </c>
      <c r="X151" s="310"/>
    </row>
    <row r="152" spans="2:24" x14ac:dyDescent="0.3">
      <c r="B152" s="437"/>
      <c r="C152" s="321" t="s">
        <v>140</v>
      </c>
      <c r="D152" s="322"/>
      <c r="E152" s="322"/>
      <c r="F152" s="322"/>
      <c r="G152" s="322"/>
      <c r="H152" s="323"/>
      <c r="I152" s="52">
        <v>0</v>
      </c>
      <c r="J152" s="52"/>
      <c r="K152" s="52"/>
      <c r="L152" s="52"/>
      <c r="M152" s="52"/>
      <c r="N152" s="52"/>
      <c r="O152" s="52"/>
      <c r="P152" s="52"/>
      <c r="Q152" s="52"/>
      <c r="R152" s="52"/>
      <c r="S152" s="52"/>
      <c r="T152" s="52"/>
      <c r="U152" s="309">
        <f t="shared" si="7"/>
        <v>0</v>
      </c>
      <c r="V152" s="310"/>
      <c r="W152" s="309">
        <f t="shared" si="10"/>
        <v>0</v>
      </c>
      <c r="X152" s="310"/>
    </row>
    <row r="153" spans="2:24" x14ac:dyDescent="0.3">
      <c r="B153" s="437"/>
      <c r="C153" s="321" t="s">
        <v>125</v>
      </c>
      <c r="D153" s="322"/>
      <c r="E153" s="322"/>
      <c r="F153" s="322"/>
      <c r="G153" s="322"/>
      <c r="H153" s="323"/>
      <c r="I153" s="52">
        <v>0</v>
      </c>
      <c r="J153" s="52"/>
      <c r="K153" s="52"/>
      <c r="L153" s="52"/>
      <c r="M153" s="52"/>
      <c r="N153" s="52"/>
      <c r="O153" s="52"/>
      <c r="P153" s="52"/>
      <c r="Q153" s="52"/>
      <c r="R153" s="52"/>
      <c r="S153" s="52"/>
      <c r="T153" s="52"/>
      <c r="U153" s="309">
        <f t="shared" si="7"/>
        <v>0</v>
      </c>
      <c r="V153" s="310"/>
      <c r="W153" s="309">
        <f t="shared" si="10"/>
        <v>0</v>
      </c>
      <c r="X153" s="310"/>
    </row>
    <row r="154" spans="2:24" x14ac:dyDescent="0.3">
      <c r="B154" s="437"/>
      <c r="C154" s="321" t="s">
        <v>127</v>
      </c>
      <c r="D154" s="322"/>
      <c r="E154" s="322"/>
      <c r="F154" s="322"/>
      <c r="G154" s="322"/>
      <c r="H154" s="323"/>
      <c r="I154" s="52">
        <v>0</v>
      </c>
      <c r="J154" s="52"/>
      <c r="K154" s="52"/>
      <c r="L154" s="52"/>
      <c r="M154" s="52"/>
      <c r="N154" s="52"/>
      <c r="O154" s="52"/>
      <c r="P154" s="52"/>
      <c r="Q154" s="52"/>
      <c r="R154" s="52"/>
      <c r="S154" s="52"/>
      <c r="T154" s="52"/>
      <c r="U154" s="309">
        <f t="shared" si="7"/>
        <v>0</v>
      </c>
      <c r="V154" s="310"/>
      <c r="W154" s="309">
        <f t="shared" si="10"/>
        <v>0</v>
      </c>
      <c r="X154" s="310"/>
    </row>
    <row r="155" spans="2:24" x14ac:dyDescent="0.3">
      <c r="B155" s="437"/>
      <c r="C155" s="321" t="s">
        <v>81</v>
      </c>
      <c r="D155" s="322"/>
      <c r="E155" s="322"/>
      <c r="F155" s="322"/>
      <c r="G155" s="322"/>
      <c r="H155" s="323"/>
      <c r="I155" s="52">
        <v>0</v>
      </c>
      <c r="J155" s="52"/>
      <c r="K155" s="52"/>
      <c r="L155" s="52"/>
      <c r="M155" s="52"/>
      <c r="N155" s="52"/>
      <c r="O155" s="52"/>
      <c r="P155" s="52"/>
      <c r="Q155" s="52"/>
      <c r="R155" s="52"/>
      <c r="S155" s="52"/>
      <c r="T155" s="52"/>
      <c r="U155" s="309">
        <f t="shared" si="7"/>
        <v>0</v>
      </c>
      <c r="V155" s="310"/>
      <c r="W155" s="309">
        <f t="shared" si="10"/>
        <v>0</v>
      </c>
      <c r="X155" s="310"/>
    </row>
    <row r="156" spans="2:24" x14ac:dyDescent="0.3">
      <c r="B156" s="437"/>
      <c r="C156" s="300" t="s">
        <v>130</v>
      </c>
      <c r="D156" s="301"/>
      <c r="E156" s="301"/>
      <c r="F156" s="301"/>
      <c r="G156" s="301"/>
      <c r="H156" s="302"/>
      <c r="I156" s="52">
        <f>SUM(I157:I159)</f>
        <v>0</v>
      </c>
      <c r="J156" s="52">
        <f>SUM(J157:J159)</f>
        <v>0</v>
      </c>
      <c r="K156" s="52"/>
      <c r="L156" s="52"/>
      <c r="M156" s="52"/>
      <c r="N156" s="52"/>
      <c r="O156" s="52"/>
      <c r="P156" s="52"/>
      <c r="Q156" s="52"/>
      <c r="R156" s="52"/>
      <c r="S156" s="52"/>
      <c r="T156" s="52"/>
      <c r="U156" s="309">
        <f t="shared" si="7"/>
        <v>0</v>
      </c>
      <c r="V156" s="310"/>
      <c r="W156" s="309">
        <f t="shared" si="10"/>
        <v>0</v>
      </c>
      <c r="X156" s="310"/>
    </row>
    <row r="157" spans="2:24" x14ac:dyDescent="0.3">
      <c r="B157" s="437"/>
      <c r="C157" s="321" t="s">
        <v>132</v>
      </c>
      <c r="D157" s="322"/>
      <c r="E157" s="322"/>
      <c r="F157" s="322"/>
      <c r="G157" s="322"/>
      <c r="H157" s="323"/>
      <c r="I157" s="52">
        <v>0</v>
      </c>
      <c r="J157" s="52"/>
      <c r="K157" s="52"/>
      <c r="L157" s="52"/>
      <c r="M157" s="52"/>
      <c r="N157" s="52"/>
      <c r="O157" s="52"/>
      <c r="P157" s="52"/>
      <c r="Q157" s="52"/>
      <c r="R157" s="52"/>
      <c r="S157" s="52"/>
      <c r="T157" s="52"/>
      <c r="U157" s="309">
        <f t="shared" si="7"/>
        <v>0</v>
      </c>
      <c r="V157" s="310"/>
      <c r="W157" s="309">
        <f t="shared" si="10"/>
        <v>0</v>
      </c>
      <c r="X157" s="310"/>
    </row>
    <row r="158" spans="2:24" x14ac:dyDescent="0.3">
      <c r="B158" s="437"/>
      <c r="C158" s="321" t="s">
        <v>131</v>
      </c>
      <c r="D158" s="322"/>
      <c r="E158" s="322"/>
      <c r="F158" s="322"/>
      <c r="G158" s="322"/>
      <c r="H158" s="323"/>
      <c r="I158" s="52">
        <v>0</v>
      </c>
      <c r="J158" s="52"/>
      <c r="K158" s="52"/>
      <c r="L158" s="52"/>
      <c r="M158" s="52"/>
      <c r="N158" s="52"/>
      <c r="O158" s="52"/>
      <c r="P158" s="52"/>
      <c r="Q158" s="52"/>
      <c r="R158" s="52"/>
      <c r="S158" s="52"/>
      <c r="T158" s="52"/>
      <c r="U158" s="309">
        <f t="shared" si="7"/>
        <v>0</v>
      </c>
      <c r="V158" s="310"/>
      <c r="W158" s="309">
        <f t="shared" si="10"/>
        <v>0</v>
      </c>
      <c r="X158" s="310"/>
    </row>
    <row r="159" spans="2:24" x14ac:dyDescent="0.3">
      <c r="B159" s="437"/>
      <c r="C159" s="321" t="s">
        <v>133</v>
      </c>
      <c r="D159" s="322"/>
      <c r="E159" s="322"/>
      <c r="F159" s="322"/>
      <c r="G159" s="322"/>
      <c r="H159" s="323"/>
      <c r="I159" s="52">
        <v>0</v>
      </c>
      <c r="J159" s="52"/>
      <c r="K159" s="52"/>
      <c r="L159" s="52"/>
      <c r="M159" s="52"/>
      <c r="N159" s="52"/>
      <c r="O159" s="52"/>
      <c r="P159" s="52"/>
      <c r="Q159" s="52"/>
      <c r="R159" s="52"/>
      <c r="S159" s="52"/>
      <c r="T159" s="52"/>
      <c r="U159" s="309">
        <f t="shared" si="7"/>
        <v>0</v>
      </c>
      <c r="V159" s="310"/>
      <c r="W159" s="309">
        <f t="shared" si="10"/>
        <v>0</v>
      </c>
      <c r="X159" s="310"/>
    </row>
    <row r="160" spans="2:24" x14ac:dyDescent="0.3">
      <c r="B160" s="437"/>
      <c r="C160" s="300" t="s">
        <v>156</v>
      </c>
      <c r="D160" s="301"/>
      <c r="E160" s="301"/>
      <c r="F160" s="301"/>
      <c r="G160" s="301"/>
      <c r="H160" s="302"/>
      <c r="I160" s="52">
        <f>SUM(I161:I165)</f>
        <v>0</v>
      </c>
      <c r="J160" s="52">
        <f>SUM(J161:J165)</f>
        <v>0</v>
      </c>
      <c r="K160" s="52"/>
      <c r="L160" s="52"/>
      <c r="M160" s="52"/>
      <c r="N160" s="52"/>
      <c r="O160" s="52"/>
      <c r="P160" s="52"/>
      <c r="Q160" s="52"/>
      <c r="R160" s="52"/>
      <c r="S160" s="52"/>
      <c r="T160" s="52"/>
      <c r="U160" s="309">
        <f t="shared" ref="U160:U172" si="11">AVERAGE(I160:T160)</f>
        <v>0</v>
      </c>
      <c r="V160" s="310"/>
      <c r="W160" s="309">
        <f t="shared" si="10"/>
        <v>0</v>
      </c>
      <c r="X160" s="310"/>
    </row>
    <row r="161" spans="2:24" x14ac:dyDescent="0.3">
      <c r="B161" s="437"/>
      <c r="C161" s="321" t="s">
        <v>134</v>
      </c>
      <c r="D161" s="322"/>
      <c r="E161" s="322"/>
      <c r="F161" s="322"/>
      <c r="G161" s="322"/>
      <c r="H161" s="323"/>
      <c r="I161" s="52">
        <v>0</v>
      </c>
      <c r="J161" s="52"/>
      <c r="K161" s="52"/>
      <c r="L161" s="52"/>
      <c r="M161" s="52"/>
      <c r="N161" s="52"/>
      <c r="O161" s="52"/>
      <c r="P161" s="52"/>
      <c r="Q161" s="52"/>
      <c r="R161" s="52"/>
      <c r="S161" s="52"/>
      <c r="T161" s="52"/>
      <c r="U161" s="309">
        <f t="shared" si="11"/>
        <v>0</v>
      </c>
      <c r="V161" s="310"/>
      <c r="W161" s="309">
        <f t="shared" si="10"/>
        <v>0</v>
      </c>
      <c r="X161" s="310"/>
    </row>
    <row r="162" spans="2:24" x14ac:dyDescent="0.3">
      <c r="B162" s="437"/>
      <c r="C162" s="321" t="s">
        <v>146</v>
      </c>
      <c r="D162" s="322"/>
      <c r="E162" s="322"/>
      <c r="F162" s="322"/>
      <c r="G162" s="322"/>
      <c r="H162" s="323"/>
      <c r="I162" s="52">
        <v>0</v>
      </c>
      <c r="J162" s="52"/>
      <c r="K162" s="52"/>
      <c r="L162" s="52"/>
      <c r="M162" s="52"/>
      <c r="N162" s="52"/>
      <c r="O162" s="52"/>
      <c r="P162" s="52"/>
      <c r="Q162" s="52"/>
      <c r="R162" s="52"/>
      <c r="S162" s="52"/>
      <c r="T162" s="52"/>
      <c r="U162" s="309">
        <f t="shared" si="11"/>
        <v>0</v>
      </c>
      <c r="V162" s="310"/>
      <c r="W162" s="309">
        <f t="shared" si="10"/>
        <v>0</v>
      </c>
      <c r="X162" s="310"/>
    </row>
    <row r="163" spans="2:24" x14ac:dyDescent="0.3">
      <c r="B163" s="437"/>
      <c r="C163" s="321" t="s">
        <v>147</v>
      </c>
      <c r="D163" s="322"/>
      <c r="E163" s="322"/>
      <c r="F163" s="322"/>
      <c r="G163" s="322"/>
      <c r="H163" s="323"/>
      <c r="I163" s="52">
        <v>0</v>
      </c>
      <c r="J163" s="52"/>
      <c r="K163" s="52"/>
      <c r="L163" s="52"/>
      <c r="M163" s="52"/>
      <c r="N163" s="52"/>
      <c r="O163" s="52"/>
      <c r="P163" s="52"/>
      <c r="Q163" s="52"/>
      <c r="R163" s="52"/>
      <c r="S163" s="52"/>
      <c r="T163" s="52"/>
      <c r="U163" s="309">
        <f t="shared" si="11"/>
        <v>0</v>
      </c>
      <c r="V163" s="310"/>
      <c r="W163" s="309">
        <f t="shared" ref="W163:W172" si="12">SUM(I163:T163)</f>
        <v>0</v>
      </c>
      <c r="X163" s="310"/>
    </row>
    <row r="164" spans="2:24" x14ac:dyDescent="0.3">
      <c r="B164" s="437"/>
      <c r="C164" s="321" t="s">
        <v>148</v>
      </c>
      <c r="D164" s="322"/>
      <c r="E164" s="322"/>
      <c r="F164" s="322"/>
      <c r="G164" s="322"/>
      <c r="H164" s="323"/>
      <c r="I164" s="52">
        <v>0</v>
      </c>
      <c r="J164" s="52"/>
      <c r="K164" s="52"/>
      <c r="L164" s="52"/>
      <c r="M164" s="52"/>
      <c r="N164" s="52"/>
      <c r="O164" s="52"/>
      <c r="P164" s="52"/>
      <c r="Q164" s="52"/>
      <c r="R164" s="52"/>
      <c r="S164" s="52"/>
      <c r="T164" s="52"/>
      <c r="U164" s="309">
        <f t="shared" si="11"/>
        <v>0</v>
      </c>
      <c r="V164" s="310"/>
      <c r="W164" s="309">
        <f t="shared" si="12"/>
        <v>0</v>
      </c>
      <c r="X164" s="310"/>
    </row>
    <row r="165" spans="2:24" x14ac:dyDescent="0.3">
      <c r="B165" s="437"/>
      <c r="C165" s="321" t="s">
        <v>149</v>
      </c>
      <c r="D165" s="322"/>
      <c r="E165" s="322"/>
      <c r="F165" s="322"/>
      <c r="G165" s="322"/>
      <c r="H165" s="323"/>
      <c r="I165" s="52">
        <v>0</v>
      </c>
      <c r="J165" s="52"/>
      <c r="K165" s="52"/>
      <c r="L165" s="52"/>
      <c r="M165" s="52"/>
      <c r="N165" s="52"/>
      <c r="O165" s="52"/>
      <c r="P165" s="52"/>
      <c r="Q165" s="52"/>
      <c r="R165" s="52"/>
      <c r="S165" s="52"/>
      <c r="T165" s="52"/>
      <c r="U165" s="309">
        <f t="shared" si="11"/>
        <v>0</v>
      </c>
      <c r="V165" s="310"/>
      <c r="W165" s="309">
        <f t="shared" si="12"/>
        <v>0</v>
      </c>
      <c r="X165" s="310"/>
    </row>
    <row r="166" spans="2:24" x14ac:dyDescent="0.3">
      <c r="B166" s="437"/>
      <c r="C166" s="300" t="s">
        <v>30</v>
      </c>
      <c r="D166" s="301"/>
      <c r="E166" s="301"/>
      <c r="F166" s="301"/>
      <c r="G166" s="301"/>
      <c r="H166" s="302"/>
      <c r="I166" s="136">
        <f>SUM(I167:I170)</f>
        <v>4</v>
      </c>
      <c r="J166" s="136">
        <f>SUM(J167:J170)</f>
        <v>1</v>
      </c>
      <c r="K166" s="136"/>
      <c r="L166" s="136"/>
      <c r="M166" s="136"/>
      <c r="N166" s="136"/>
      <c r="O166" s="136"/>
      <c r="P166" s="136"/>
      <c r="Q166" s="136"/>
      <c r="R166" s="136"/>
      <c r="S166" s="136"/>
      <c r="T166" s="136"/>
      <c r="U166" s="309">
        <f t="shared" si="11"/>
        <v>2.5</v>
      </c>
      <c r="V166" s="310"/>
      <c r="W166" s="309">
        <f t="shared" si="12"/>
        <v>5</v>
      </c>
      <c r="X166" s="310"/>
    </row>
    <row r="167" spans="2:24" x14ac:dyDescent="0.3">
      <c r="B167" s="437"/>
      <c r="C167" s="321" t="s">
        <v>159</v>
      </c>
      <c r="D167" s="322"/>
      <c r="E167" s="322"/>
      <c r="F167" s="322"/>
      <c r="G167" s="322"/>
      <c r="H167" s="323"/>
      <c r="I167" s="136">
        <v>1</v>
      </c>
      <c r="J167" s="52"/>
      <c r="K167" s="136"/>
      <c r="L167" s="136"/>
      <c r="M167" s="136"/>
      <c r="N167" s="136"/>
      <c r="O167" s="136"/>
      <c r="P167" s="136"/>
      <c r="Q167" s="136"/>
      <c r="R167" s="136"/>
      <c r="S167" s="136"/>
      <c r="T167" s="136"/>
      <c r="U167" s="309">
        <f t="shared" si="11"/>
        <v>1</v>
      </c>
      <c r="V167" s="310"/>
      <c r="W167" s="309">
        <f t="shared" si="12"/>
        <v>1</v>
      </c>
      <c r="X167" s="310"/>
    </row>
    <row r="168" spans="2:24" x14ac:dyDescent="0.3">
      <c r="B168" s="437"/>
      <c r="C168" s="321" t="s">
        <v>158</v>
      </c>
      <c r="D168" s="322"/>
      <c r="E168" s="322"/>
      <c r="F168" s="322"/>
      <c r="G168" s="322"/>
      <c r="H168" s="323"/>
      <c r="I168" s="136">
        <v>2</v>
      </c>
      <c r="J168" s="136"/>
      <c r="K168" s="136"/>
      <c r="L168" s="136"/>
      <c r="M168" s="136"/>
      <c r="N168" s="136"/>
      <c r="O168" s="136"/>
      <c r="P168" s="136"/>
      <c r="Q168" s="136"/>
      <c r="R168" s="136"/>
      <c r="S168" s="136"/>
      <c r="T168" s="136"/>
      <c r="U168" s="309">
        <f t="shared" si="11"/>
        <v>2</v>
      </c>
      <c r="V168" s="310"/>
      <c r="W168" s="309">
        <f t="shared" si="12"/>
        <v>2</v>
      </c>
      <c r="X168" s="310"/>
    </row>
    <row r="169" spans="2:24" x14ac:dyDescent="0.3">
      <c r="B169" s="437"/>
      <c r="C169" s="321" t="s">
        <v>157</v>
      </c>
      <c r="D169" s="322"/>
      <c r="E169" s="322"/>
      <c r="F169" s="322"/>
      <c r="G169" s="322"/>
      <c r="H169" s="323"/>
      <c r="I169" s="136">
        <v>1</v>
      </c>
      <c r="J169" s="52">
        <v>1</v>
      </c>
      <c r="K169" s="136"/>
      <c r="L169" s="136"/>
      <c r="M169" s="136"/>
      <c r="N169" s="136"/>
      <c r="O169" s="136"/>
      <c r="P169" s="136"/>
      <c r="Q169" s="136"/>
      <c r="R169" s="136"/>
      <c r="S169" s="136"/>
      <c r="T169" s="136"/>
      <c r="U169" s="309">
        <f t="shared" si="11"/>
        <v>1</v>
      </c>
      <c r="V169" s="310"/>
      <c r="W169" s="309">
        <f t="shared" si="12"/>
        <v>2</v>
      </c>
      <c r="X169" s="310"/>
    </row>
    <row r="170" spans="2:24" x14ac:dyDescent="0.3">
      <c r="B170" s="437"/>
      <c r="C170" s="321" t="s">
        <v>160</v>
      </c>
      <c r="D170" s="322"/>
      <c r="E170" s="322"/>
      <c r="F170" s="322"/>
      <c r="G170" s="322"/>
      <c r="H170" s="323"/>
      <c r="I170" s="52">
        <v>0</v>
      </c>
      <c r="J170" s="136"/>
      <c r="K170" s="136"/>
      <c r="L170" s="136"/>
      <c r="M170" s="136"/>
      <c r="N170" s="136"/>
      <c r="O170" s="136"/>
      <c r="P170" s="136"/>
      <c r="Q170" s="136"/>
      <c r="R170" s="136"/>
      <c r="S170" s="136"/>
      <c r="T170" s="136"/>
      <c r="U170" s="309">
        <f t="shared" si="11"/>
        <v>0</v>
      </c>
      <c r="V170" s="310"/>
      <c r="W170" s="309">
        <f t="shared" si="12"/>
        <v>0</v>
      </c>
      <c r="X170" s="310"/>
    </row>
    <row r="171" spans="2:24" x14ac:dyDescent="0.3">
      <c r="B171" s="437"/>
      <c r="C171" s="300" t="s">
        <v>34</v>
      </c>
      <c r="D171" s="301"/>
      <c r="E171" s="301"/>
      <c r="F171" s="301"/>
      <c r="G171" s="301"/>
      <c r="H171" s="302"/>
      <c r="I171" s="136">
        <v>1</v>
      </c>
      <c r="J171" s="136">
        <v>0</v>
      </c>
      <c r="K171" s="136"/>
      <c r="L171" s="136"/>
      <c r="M171" s="136"/>
      <c r="N171" s="136"/>
      <c r="O171" s="136"/>
      <c r="P171" s="136"/>
      <c r="Q171" s="136"/>
      <c r="R171" s="136"/>
      <c r="S171" s="136"/>
      <c r="T171" s="136"/>
      <c r="U171" s="314">
        <f t="shared" si="11"/>
        <v>0.5</v>
      </c>
      <c r="V171" s="315"/>
      <c r="W171" s="314">
        <f t="shared" si="12"/>
        <v>1</v>
      </c>
      <c r="X171" s="315"/>
    </row>
    <row r="172" spans="2:24" x14ac:dyDescent="0.3">
      <c r="B172" s="437"/>
      <c r="C172" s="327" t="s">
        <v>26</v>
      </c>
      <c r="D172" s="328"/>
      <c r="E172" s="328"/>
      <c r="F172" s="328"/>
      <c r="G172" s="328"/>
      <c r="H172" s="329"/>
      <c r="I172" s="155">
        <v>4</v>
      </c>
      <c r="J172" s="155">
        <v>1</v>
      </c>
      <c r="K172" s="155"/>
      <c r="L172" s="155"/>
      <c r="M172" s="155"/>
      <c r="N172" s="155"/>
      <c r="O172" s="155"/>
      <c r="P172" s="155"/>
      <c r="Q172" s="155"/>
      <c r="R172" s="155"/>
      <c r="S172" s="155"/>
      <c r="T172" s="155"/>
      <c r="U172" s="475">
        <f t="shared" si="11"/>
        <v>2.5</v>
      </c>
      <c r="V172" s="476"/>
      <c r="W172" s="309">
        <f t="shared" si="12"/>
        <v>5</v>
      </c>
      <c r="X172" s="310"/>
    </row>
    <row r="173" spans="2:24" x14ac:dyDescent="0.3">
      <c r="B173" s="437"/>
      <c r="C173" s="340" t="s">
        <v>2</v>
      </c>
      <c r="D173" s="341"/>
      <c r="E173" s="341"/>
      <c r="F173" s="341"/>
      <c r="G173" s="341"/>
      <c r="H173" s="342"/>
      <c r="I173" s="159"/>
      <c r="J173" s="159"/>
      <c r="K173" s="159"/>
      <c r="L173" s="159"/>
      <c r="M173" s="159"/>
      <c r="N173" s="159"/>
      <c r="O173" s="159"/>
      <c r="P173" s="159"/>
      <c r="Q173" s="159"/>
      <c r="R173" s="159"/>
      <c r="S173" s="159"/>
      <c r="T173" s="159"/>
      <c r="U173" s="343"/>
      <c r="V173" s="344"/>
      <c r="W173" s="345"/>
      <c r="X173" s="346"/>
    </row>
    <row r="174" spans="2:24" x14ac:dyDescent="0.3">
      <c r="B174" s="437"/>
      <c r="C174" s="347" t="s">
        <v>172</v>
      </c>
      <c r="D174" s="348"/>
      <c r="E174" s="348"/>
      <c r="F174" s="348"/>
      <c r="G174" s="348"/>
      <c r="H174" s="349"/>
      <c r="I174" s="163">
        <f t="shared" ref="I174:J174" si="13">I97/I80</f>
        <v>3</v>
      </c>
      <c r="J174" s="163">
        <f t="shared" si="13"/>
        <v>2.0769230769230771</v>
      </c>
      <c r="K174" s="163"/>
      <c r="L174" s="163"/>
      <c r="M174" s="163"/>
      <c r="N174" s="163"/>
      <c r="O174" s="163"/>
      <c r="P174" s="163"/>
      <c r="Q174" s="163"/>
      <c r="R174" s="163"/>
      <c r="S174" s="163"/>
      <c r="T174" s="163"/>
      <c r="U174" s="350" t="s">
        <v>62</v>
      </c>
      <c r="V174" s="351"/>
      <c r="W174" s="350">
        <f t="shared" ref="W174:X174" si="14">W97/W80</f>
        <v>2.5294117647058822</v>
      </c>
      <c r="X174" s="351" t="e">
        <f t="shared" si="14"/>
        <v>#DIV/0!</v>
      </c>
    </row>
    <row r="175" spans="2:24" x14ac:dyDescent="0.3">
      <c r="B175" s="437"/>
      <c r="C175" s="273" t="s">
        <v>173</v>
      </c>
      <c r="D175" s="274"/>
      <c r="E175" s="274"/>
      <c r="F175" s="274"/>
      <c r="G175" s="274"/>
      <c r="H175" s="275"/>
      <c r="I175" s="167">
        <f t="shared" ref="I175:J175" si="15">(I99+I102+I172)/I80</f>
        <v>1.2</v>
      </c>
      <c r="J175" s="167">
        <f t="shared" si="15"/>
        <v>0.46153846153846156</v>
      </c>
      <c r="K175" s="167"/>
      <c r="L175" s="167"/>
      <c r="M175" s="167"/>
      <c r="N175" s="167"/>
      <c r="O175" s="167"/>
      <c r="P175" s="167"/>
      <c r="Q175" s="167"/>
      <c r="R175" s="167"/>
      <c r="S175" s="167"/>
      <c r="T175" s="167"/>
      <c r="U175" s="352" t="s">
        <v>62</v>
      </c>
      <c r="V175" s="353"/>
      <c r="W175" s="352">
        <f t="shared" ref="W175:X175" si="16">(W99+W102+W172)/W80</f>
        <v>0.82352941176470584</v>
      </c>
      <c r="X175" s="353" t="e">
        <f t="shared" si="16"/>
        <v>#DIV/0!</v>
      </c>
    </row>
    <row r="176" spans="2:24" x14ac:dyDescent="0.3">
      <c r="B176" s="437"/>
      <c r="C176" s="291" t="s">
        <v>8</v>
      </c>
      <c r="D176" s="292"/>
      <c r="E176" s="292"/>
      <c r="F176" s="292"/>
      <c r="G176" s="292"/>
      <c r="H176" s="293"/>
      <c r="I176" s="169">
        <f>I178/I177</f>
        <v>0</v>
      </c>
      <c r="J176" s="169">
        <f>J178/J177</f>
        <v>0</v>
      </c>
      <c r="K176" s="169"/>
      <c r="L176" s="169"/>
      <c r="M176" s="169"/>
      <c r="N176" s="169"/>
      <c r="O176" s="169"/>
      <c r="P176" s="169"/>
      <c r="Q176" s="169"/>
      <c r="R176" s="169"/>
      <c r="S176" s="169"/>
      <c r="T176" s="169"/>
      <c r="U176" s="336" t="s">
        <v>62</v>
      </c>
      <c r="V176" s="337"/>
      <c r="W176" s="338">
        <f>W178/W177</f>
        <v>0</v>
      </c>
      <c r="X176" s="339"/>
    </row>
    <row r="177" spans="2:24" x14ac:dyDescent="0.3">
      <c r="B177" s="437"/>
      <c r="C177" s="358" t="s">
        <v>20</v>
      </c>
      <c r="D177" s="359"/>
      <c r="E177" s="359"/>
      <c r="F177" s="359"/>
      <c r="G177" s="359"/>
      <c r="H177" s="360"/>
      <c r="I177" s="90">
        <f t="shared" ref="I177:J177" si="17">I80</f>
        <v>25</v>
      </c>
      <c r="J177" s="90">
        <f t="shared" si="17"/>
        <v>26</v>
      </c>
      <c r="K177" s="90"/>
      <c r="L177" s="90"/>
      <c r="M177" s="90"/>
      <c r="N177" s="90"/>
      <c r="O177" s="90"/>
      <c r="P177" s="90"/>
      <c r="Q177" s="90"/>
      <c r="R177" s="90"/>
      <c r="S177" s="90"/>
      <c r="T177" s="90"/>
      <c r="U177" s="361" t="s">
        <v>62</v>
      </c>
      <c r="V177" s="362"/>
      <c r="W177" s="361">
        <f>SUM(I177:T177)</f>
        <v>51</v>
      </c>
      <c r="X177" s="362"/>
    </row>
    <row r="178" spans="2:24" ht="15" thickBot="1" x14ac:dyDescent="0.35">
      <c r="B178" s="437"/>
      <c r="C178" s="358" t="s">
        <v>104</v>
      </c>
      <c r="D178" s="359"/>
      <c r="E178" s="359"/>
      <c r="F178" s="359"/>
      <c r="G178" s="359"/>
      <c r="H178" s="360"/>
      <c r="I178" s="52"/>
      <c r="J178" s="52"/>
      <c r="K178" s="52"/>
      <c r="L178" s="52"/>
      <c r="M178" s="52"/>
      <c r="N178" s="52"/>
      <c r="O178" s="52"/>
      <c r="P178" s="52"/>
      <c r="Q178" s="52"/>
      <c r="R178" s="52"/>
      <c r="S178" s="52"/>
      <c r="T178" s="52"/>
      <c r="U178" s="366" t="s">
        <v>62</v>
      </c>
      <c r="V178" s="367"/>
      <c r="W178" s="311">
        <f>SUM(I178:T178)</f>
        <v>0</v>
      </c>
      <c r="X178" s="312"/>
    </row>
    <row r="179" spans="2:24" ht="15" thickBot="1" x14ac:dyDescent="0.35">
      <c r="B179" s="288" t="s">
        <v>9</v>
      </c>
      <c r="C179" s="297" t="s">
        <v>108</v>
      </c>
      <c r="D179" s="298"/>
      <c r="E179" s="298"/>
      <c r="F179" s="298"/>
      <c r="G179" s="298"/>
      <c r="H179" s="299"/>
      <c r="I179" s="176">
        <f>I182/I181</f>
        <v>0.66666666666666663</v>
      </c>
      <c r="J179" s="176">
        <f>J182/J181</f>
        <v>0.54545454545454541</v>
      </c>
      <c r="K179" s="176"/>
      <c r="L179" s="176"/>
      <c r="M179" s="176"/>
      <c r="N179" s="176"/>
      <c r="O179" s="176"/>
      <c r="P179" s="176"/>
      <c r="Q179" s="176"/>
      <c r="R179" s="176"/>
      <c r="S179" s="176"/>
      <c r="T179" s="176"/>
      <c r="U179" s="484">
        <f t="shared" ref="U179:V179" si="18">U182/U181</f>
        <v>0.60869565217391308</v>
      </c>
      <c r="V179" s="485" t="e">
        <f t="shared" si="18"/>
        <v>#DIV/0!</v>
      </c>
      <c r="W179" s="370" t="s">
        <v>62</v>
      </c>
      <c r="X179" s="371"/>
    </row>
    <row r="180" spans="2:24" x14ac:dyDescent="0.3">
      <c r="B180" s="289"/>
      <c r="C180" s="297" t="s">
        <v>43</v>
      </c>
      <c r="D180" s="298"/>
      <c r="E180" s="298"/>
      <c r="F180" s="298"/>
      <c r="G180" s="298"/>
      <c r="H180" s="299"/>
      <c r="I180" s="180">
        <f>I183/I181</f>
        <v>0.58333333333333337</v>
      </c>
      <c r="J180" s="180">
        <f>J183/J181</f>
        <v>0.45454545454545453</v>
      </c>
      <c r="K180" s="180"/>
      <c r="L180" s="180"/>
      <c r="M180" s="180"/>
      <c r="N180" s="180"/>
      <c r="O180" s="180"/>
      <c r="P180" s="180"/>
      <c r="Q180" s="180"/>
      <c r="R180" s="180"/>
      <c r="S180" s="180"/>
      <c r="T180" s="180"/>
      <c r="U180" s="484">
        <f t="shared" ref="U180:V180" si="19">U183/U181</f>
        <v>0.52173913043478259</v>
      </c>
      <c r="V180" s="485" t="e">
        <f t="shared" si="19"/>
        <v>#DIV/0!</v>
      </c>
      <c r="W180" s="370" t="s">
        <v>62</v>
      </c>
      <c r="X180" s="371"/>
    </row>
    <row r="181" spans="2:24" x14ac:dyDescent="0.3">
      <c r="B181" s="289"/>
      <c r="C181" s="270" t="s">
        <v>118</v>
      </c>
      <c r="D181" s="271"/>
      <c r="E181" s="271"/>
      <c r="F181" s="271"/>
      <c r="G181" s="271"/>
      <c r="H181" s="272"/>
      <c r="I181" s="52">
        <v>24</v>
      </c>
      <c r="J181" s="52">
        <v>22</v>
      </c>
      <c r="K181" s="52"/>
      <c r="L181" s="52"/>
      <c r="M181" s="52"/>
      <c r="N181" s="52"/>
      <c r="O181" s="52"/>
      <c r="P181" s="52"/>
      <c r="Q181" s="52"/>
      <c r="R181" s="52"/>
      <c r="S181" s="52"/>
      <c r="T181" s="52"/>
      <c r="U181" s="361">
        <f>AVERAGE(I181:T181)</f>
        <v>23</v>
      </c>
      <c r="V181" s="362"/>
      <c r="W181" s="361" t="s">
        <v>62</v>
      </c>
      <c r="X181" s="362"/>
    </row>
    <row r="182" spans="2:24" x14ac:dyDescent="0.3">
      <c r="B182" s="289"/>
      <c r="C182" s="300" t="s">
        <v>27</v>
      </c>
      <c r="D182" s="301"/>
      <c r="E182" s="301"/>
      <c r="F182" s="301"/>
      <c r="G182" s="301"/>
      <c r="H182" s="302"/>
      <c r="I182" s="52">
        <v>16</v>
      </c>
      <c r="J182" s="52">
        <v>12</v>
      </c>
      <c r="K182" s="52"/>
      <c r="L182" s="52"/>
      <c r="M182" s="52"/>
      <c r="N182" s="52"/>
      <c r="O182" s="52"/>
      <c r="P182" s="52"/>
      <c r="Q182" s="52"/>
      <c r="R182" s="52"/>
      <c r="S182" s="52"/>
      <c r="T182" s="52"/>
      <c r="U182" s="361">
        <f>AVERAGE(I182:T182)</f>
        <v>14</v>
      </c>
      <c r="V182" s="362"/>
      <c r="W182" s="361" t="s">
        <v>62</v>
      </c>
      <c r="X182" s="362"/>
    </row>
    <row r="183" spans="2:24" x14ac:dyDescent="0.3">
      <c r="B183" s="289"/>
      <c r="C183" s="273" t="s">
        <v>28</v>
      </c>
      <c r="D183" s="274"/>
      <c r="E183" s="274"/>
      <c r="F183" s="274"/>
      <c r="G183" s="274"/>
      <c r="H183" s="275"/>
      <c r="I183" s="184">
        <v>14</v>
      </c>
      <c r="J183" s="184">
        <v>10</v>
      </c>
      <c r="K183" s="184"/>
      <c r="L183" s="184"/>
      <c r="M183" s="184"/>
      <c r="N183" s="184"/>
      <c r="O183" s="184"/>
      <c r="P183" s="184"/>
      <c r="Q183" s="184"/>
      <c r="R183" s="184"/>
      <c r="S183" s="184"/>
      <c r="T183" s="184"/>
      <c r="U183" s="372">
        <f>AVERAGE(I183:T183)</f>
        <v>12</v>
      </c>
      <c r="V183" s="373"/>
      <c r="W183" s="372" t="s">
        <v>62</v>
      </c>
      <c r="X183" s="373"/>
    </row>
    <row r="184" spans="2:24" x14ac:dyDescent="0.3">
      <c r="B184" s="289"/>
      <c r="C184" s="276" t="s">
        <v>10</v>
      </c>
      <c r="D184" s="277"/>
      <c r="E184" s="277"/>
      <c r="F184" s="277"/>
      <c r="G184" s="277"/>
      <c r="H184" s="278"/>
      <c r="I184" s="188">
        <f>I187/I186</f>
        <v>8.3333333333333329E-2</v>
      </c>
      <c r="J184" s="188">
        <f>J187/J186</f>
        <v>9.0909090909090912E-2</v>
      </c>
      <c r="K184" s="188"/>
      <c r="L184" s="188"/>
      <c r="M184" s="188"/>
      <c r="N184" s="188"/>
      <c r="O184" s="188"/>
      <c r="P184" s="188"/>
      <c r="Q184" s="188"/>
      <c r="R184" s="188"/>
      <c r="S184" s="188"/>
      <c r="T184" s="188"/>
      <c r="U184" s="354">
        <v>0.22222222222222221</v>
      </c>
      <c r="V184" s="355"/>
      <c r="W184" s="356" t="s">
        <v>62</v>
      </c>
      <c r="X184" s="357"/>
    </row>
    <row r="185" spans="2:24" x14ac:dyDescent="0.3">
      <c r="B185" s="289"/>
      <c r="C185" s="291" t="s">
        <v>11</v>
      </c>
      <c r="D185" s="292"/>
      <c r="E185" s="292"/>
      <c r="F185" s="292"/>
      <c r="G185" s="292"/>
      <c r="H185" s="293"/>
      <c r="I185" s="192">
        <f>I188/I186</f>
        <v>4.1666666666666664E-2</v>
      </c>
      <c r="J185" s="192">
        <f>J188/J186</f>
        <v>0</v>
      </c>
      <c r="K185" s="192"/>
      <c r="L185" s="192"/>
      <c r="M185" s="192"/>
      <c r="N185" s="192"/>
      <c r="O185" s="192"/>
      <c r="P185" s="192"/>
      <c r="Q185" s="192"/>
      <c r="R185" s="192"/>
      <c r="S185" s="192"/>
      <c r="T185" s="192"/>
      <c r="U185" s="378">
        <f>U188/U186</f>
        <v>2.1739130434782608E-2</v>
      </c>
      <c r="V185" s="379"/>
      <c r="W185" s="380" t="s">
        <v>62</v>
      </c>
      <c r="X185" s="381"/>
    </row>
    <row r="186" spans="2:24" x14ac:dyDescent="0.3">
      <c r="B186" s="289"/>
      <c r="C186" s="270" t="s">
        <v>118</v>
      </c>
      <c r="D186" s="271"/>
      <c r="E186" s="271"/>
      <c r="F186" s="271"/>
      <c r="G186" s="271"/>
      <c r="H186" s="272"/>
      <c r="I186" s="52">
        <v>24</v>
      </c>
      <c r="J186" s="52">
        <v>22</v>
      </c>
      <c r="K186" s="52"/>
      <c r="L186" s="52"/>
      <c r="M186" s="52"/>
      <c r="N186" s="52"/>
      <c r="O186" s="52"/>
      <c r="P186" s="52"/>
      <c r="Q186" s="52"/>
      <c r="R186" s="52"/>
      <c r="S186" s="52"/>
      <c r="T186" s="52"/>
      <c r="U186" s="311">
        <f>AVERAGE(I186:T186)</f>
        <v>23</v>
      </c>
      <c r="V186" s="312"/>
      <c r="W186" s="311" t="s">
        <v>62</v>
      </c>
      <c r="X186" s="312"/>
    </row>
    <row r="187" spans="2:24" x14ac:dyDescent="0.3">
      <c r="B187" s="289"/>
      <c r="C187" s="270" t="s">
        <v>21</v>
      </c>
      <c r="D187" s="271"/>
      <c r="E187" s="271"/>
      <c r="F187" s="271"/>
      <c r="G187" s="271"/>
      <c r="H187" s="272"/>
      <c r="I187" s="52">
        <v>2</v>
      </c>
      <c r="J187" s="52">
        <v>2</v>
      </c>
      <c r="K187" s="52"/>
      <c r="L187" s="52"/>
      <c r="M187" s="52"/>
      <c r="N187" s="52"/>
      <c r="O187" s="52"/>
      <c r="P187" s="52"/>
      <c r="Q187" s="52"/>
      <c r="R187" s="52"/>
      <c r="S187" s="52"/>
      <c r="T187" s="52"/>
      <c r="U187" s="311">
        <f>AVERAGE(I187:T187)</f>
        <v>2</v>
      </c>
      <c r="V187" s="312"/>
      <c r="W187" s="311" t="s">
        <v>62</v>
      </c>
      <c r="X187" s="312"/>
    </row>
    <row r="188" spans="2:24" ht="15" thickBot="1" x14ac:dyDescent="0.35">
      <c r="B188" s="290"/>
      <c r="C188" s="2" t="s">
        <v>22</v>
      </c>
      <c r="D188" s="3"/>
      <c r="E188" s="3"/>
      <c r="F188" s="3"/>
      <c r="G188" s="3"/>
      <c r="H188" s="193"/>
      <c r="I188" s="197">
        <v>1</v>
      </c>
      <c r="J188" s="197">
        <v>0</v>
      </c>
      <c r="K188" s="197"/>
      <c r="L188" s="197"/>
      <c r="M188" s="197"/>
      <c r="N188" s="197"/>
      <c r="O188" s="197"/>
      <c r="P188" s="197"/>
      <c r="Q188" s="197"/>
      <c r="R188" s="197"/>
      <c r="S188" s="197"/>
      <c r="T188" s="197"/>
      <c r="U188" s="366">
        <f>AVERAGE(I188:T188)</f>
        <v>0.5</v>
      </c>
      <c r="V188" s="367"/>
      <c r="W188" s="366" t="s">
        <v>62</v>
      </c>
      <c r="X188" s="367"/>
    </row>
    <row r="191" spans="2:24" ht="15" thickBot="1" x14ac:dyDescent="0.35"/>
    <row r="192" spans="2:24" ht="15" thickBot="1" x14ac:dyDescent="0.35">
      <c r="B192" s="279">
        <v>2025</v>
      </c>
      <c r="C192" s="280"/>
      <c r="D192" s="280"/>
      <c r="E192" s="280"/>
      <c r="F192" s="280"/>
      <c r="G192" s="280"/>
      <c r="H192" s="281"/>
      <c r="I192" s="5" t="s">
        <v>46</v>
      </c>
      <c r="J192" s="6" t="s">
        <v>47</v>
      </c>
      <c r="K192" s="6" t="s">
        <v>50</v>
      </c>
      <c r="L192" s="6" t="s">
        <v>51</v>
      </c>
      <c r="M192" s="6" t="s">
        <v>52</v>
      </c>
      <c r="N192" s="6" t="s">
        <v>53</v>
      </c>
      <c r="O192" s="6" t="s">
        <v>54</v>
      </c>
      <c r="P192" s="6" t="s">
        <v>55</v>
      </c>
      <c r="Q192" s="6" t="s">
        <v>56</v>
      </c>
      <c r="R192" s="6" t="s">
        <v>57</v>
      </c>
      <c r="S192" s="6" t="s">
        <v>58</v>
      </c>
      <c r="T192" s="6" t="s">
        <v>59</v>
      </c>
      <c r="U192" s="279" t="s">
        <v>60</v>
      </c>
      <c r="V192" s="281"/>
      <c r="W192" s="279" t="s">
        <v>61</v>
      </c>
      <c r="X192" s="281"/>
    </row>
    <row r="193" spans="2:24" ht="15" thickBot="1" x14ac:dyDescent="0.35">
      <c r="B193" s="421"/>
      <c r="C193" s="421"/>
      <c r="D193" s="421"/>
      <c r="E193" s="421"/>
      <c r="F193" s="421"/>
      <c r="G193" s="421"/>
      <c r="H193" s="421"/>
    </row>
    <row r="194" spans="2:24" x14ac:dyDescent="0.3">
      <c r="B194" s="282" t="s">
        <v>4</v>
      </c>
      <c r="C194" s="285" t="s">
        <v>12</v>
      </c>
      <c r="D194" s="286"/>
      <c r="E194" s="286"/>
      <c r="F194" s="286"/>
      <c r="G194" s="286"/>
      <c r="H194" s="287"/>
      <c r="I194" s="45"/>
      <c r="J194" s="46"/>
      <c r="K194" s="47"/>
      <c r="L194" s="47"/>
      <c r="M194" s="47"/>
      <c r="N194" s="47"/>
      <c r="O194" s="47"/>
      <c r="P194" s="47"/>
      <c r="Q194" s="47"/>
      <c r="R194" s="48"/>
      <c r="S194" s="48"/>
      <c r="T194" s="48"/>
      <c r="U194" s="422"/>
      <c r="V194" s="423"/>
      <c r="W194" s="424"/>
      <c r="X194" s="423"/>
    </row>
    <row r="195" spans="2:24" x14ac:dyDescent="0.3">
      <c r="B195" s="283"/>
      <c r="C195" s="270" t="s">
        <v>48</v>
      </c>
      <c r="D195" s="271"/>
      <c r="E195" s="271"/>
      <c r="F195" s="271"/>
      <c r="G195" s="271"/>
      <c r="H195" s="272"/>
      <c r="I195" s="49"/>
      <c r="J195" s="50"/>
      <c r="K195" s="51"/>
      <c r="L195" s="51"/>
      <c r="M195" s="51"/>
      <c r="N195" s="51"/>
      <c r="O195" s="51"/>
      <c r="P195" s="51"/>
      <c r="Q195" s="51"/>
      <c r="R195" s="52">
        <v>490</v>
      </c>
      <c r="S195" s="52">
        <v>630</v>
      </c>
      <c r="T195" s="52">
        <v>967</v>
      </c>
      <c r="U195" s="311">
        <f t="shared" ref="U195:U207" si="20">AVERAGE(I195:T195)</f>
        <v>695.66666666666663</v>
      </c>
      <c r="V195" s="312"/>
      <c r="W195" s="410">
        <f t="shared" ref="W195:W207" si="21">SUM(I195:T195)</f>
        <v>2087</v>
      </c>
      <c r="X195" s="312"/>
    </row>
    <row r="196" spans="2:24" x14ac:dyDescent="0.3">
      <c r="B196" s="283"/>
      <c r="C196" s="270" t="s">
        <v>117</v>
      </c>
      <c r="D196" s="271"/>
      <c r="E196" s="271"/>
      <c r="F196" s="271"/>
      <c r="G196" s="271"/>
      <c r="H196" s="272"/>
      <c r="I196" s="49"/>
      <c r="J196" s="50"/>
      <c r="K196" s="51"/>
      <c r="L196" s="51"/>
      <c r="M196" s="51"/>
      <c r="N196" s="51"/>
      <c r="O196" s="51"/>
      <c r="P196" s="51"/>
      <c r="Q196" s="51"/>
      <c r="R196" s="52">
        <v>14</v>
      </c>
      <c r="S196" s="52">
        <v>71</v>
      </c>
      <c r="T196" s="52">
        <v>49</v>
      </c>
      <c r="U196" s="311">
        <f t="shared" si="20"/>
        <v>44.666666666666664</v>
      </c>
      <c r="V196" s="312"/>
      <c r="W196" s="410">
        <f t="shared" si="21"/>
        <v>134</v>
      </c>
      <c r="X196" s="312"/>
    </row>
    <row r="197" spans="2:24" x14ac:dyDescent="0.3">
      <c r="B197" s="283"/>
      <c r="C197" s="425" t="s">
        <v>0</v>
      </c>
      <c r="D197" s="426"/>
      <c r="E197" s="426"/>
      <c r="F197" s="426"/>
      <c r="G197" s="426"/>
      <c r="H197" s="427"/>
      <c r="I197" s="53"/>
      <c r="J197" s="54"/>
      <c r="K197" s="55"/>
      <c r="L197" s="55"/>
      <c r="M197" s="55"/>
      <c r="N197" s="55"/>
      <c r="O197" s="55"/>
      <c r="P197" s="55"/>
      <c r="Q197" s="55"/>
      <c r="R197" s="56"/>
      <c r="S197" s="56"/>
      <c r="T197" s="56"/>
      <c r="U197" s="428"/>
      <c r="V197" s="420"/>
      <c r="W197" s="419"/>
      <c r="X197" s="420"/>
    </row>
    <row r="198" spans="2:24" x14ac:dyDescent="0.3">
      <c r="B198" s="283"/>
      <c r="C198" s="318" t="s">
        <v>23</v>
      </c>
      <c r="D198" s="319"/>
      <c r="E198" s="319"/>
      <c r="F198" s="319"/>
      <c r="G198" s="319"/>
      <c r="H198" s="320"/>
      <c r="I198" s="226"/>
      <c r="J198" s="227"/>
      <c r="K198" s="228"/>
      <c r="L198" s="228"/>
      <c r="M198" s="228"/>
      <c r="N198" s="228"/>
      <c r="O198" s="228"/>
      <c r="P198" s="228"/>
      <c r="Q198" s="228"/>
      <c r="R198" s="219">
        <v>306</v>
      </c>
      <c r="S198" s="219">
        <v>391</v>
      </c>
      <c r="T198" s="219">
        <v>512</v>
      </c>
      <c r="U198" s="461">
        <f t="shared" si="20"/>
        <v>403</v>
      </c>
      <c r="V198" s="462"/>
      <c r="W198" s="483">
        <f t="shared" si="21"/>
        <v>1209</v>
      </c>
      <c r="X198" s="462"/>
    </row>
    <row r="199" spans="2:24" x14ac:dyDescent="0.3">
      <c r="B199" s="283"/>
      <c r="C199" s="318" t="s">
        <v>170</v>
      </c>
      <c r="D199" s="319"/>
      <c r="E199" s="319"/>
      <c r="F199" s="319"/>
      <c r="G199" s="319"/>
      <c r="H199" s="320"/>
      <c r="I199" s="222"/>
      <c r="J199" s="223"/>
      <c r="K199" s="224"/>
      <c r="L199" s="224"/>
      <c r="M199" s="224"/>
      <c r="N199" s="224"/>
      <c r="O199" s="224"/>
      <c r="P199" s="224"/>
      <c r="Q199" s="224"/>
      <c r="R199" s="220">
        <v>11</v>
      </c>
      <c r="S199" s="220">
        <v>61</v>
      </c>
      <c r="T199" s="220">
        <v>46</v>
      </c>
      <c r="U199" s="461">
        <f t="shared" si="20"/>
        <v>39.333333333333336</v>
      </c>
      <c r="V199" s="462"/>
      <c r="W199" s="483">
        <f t="shared" si="21"/>
        <v>118</v>
      </c>
      <c r="X199" s="462"/>
    </row>
    <row r="200" spans="2:24" x14ac:dyDescent="0.3">
      <c r="B200" s="283"/>
      <c r="C200" s="270" t="s">
        <v>13</v>
      </c>
      <c r="D200" s="271"/>
      <c r="E200" s="271"/>
      <c r="F200" s="271"/>
      <c r="G200" s="271"/>
      <c r="H200" s="272"/>
      <c r="I200" s="49"/>
      <c r="J200" s="50"/>
      <c r="K200" s="225"/>
      <c r="L200" s="225"/>
      <c r="M200" s="225"/>
      <c r="N200" s="225"/>
      <c r="O200" s="225"/>
      <c r="P200" s="225"/>
      <c r="Q200" s="225"/>
      <c r="R200" s="221">
        <f t="shared" ref="R200:T200" si="22">R199-R201</f>
        <v>7</v>
      </c>
      <c r="S200" s="221">
        <f t="shared" si="22"/>
        <v>52</v>
      </c>
      <c r="T200" s="221">
        <f t="shared" si="22"/>
        <v>41</v>
      </c>
      <c r="U200" s="311">
        <f t="shared" si="20"/>
        <v>33.333333333333336</v>
      </c>
      <c r="V200" s="312"/>
      <c r="W200" s="410">
        <f>W199-W201</f>
        <v>100</v>
      </c>
      <c r="X200" s="312"/>
    </row>
    <row r="201" spans="2:24" x14ac:dyDescent="0.3">
      <c r="B201" s="283"/>
      <c r="C201" s="270" t="s">
        <v>14</v>
      </c>
      <c r="D201" s="271"/>
      <c r="E201" s="271"/>
      <c r="F201" s="271"/>
      <c r="G201" s="271"/>
      <c r="H201" s="272"/>
      <c r="I201" s="49"/>
      <c r="J201" s="50"/>
      <c r="K201" s="51"/>
      <c r="L201" s="51"/>
      <c r="M201" s="51"/>
      <c r="N201" s="51"/>
      <c r="O201" s="51"/>
      <c r="P201" s="51"/>
      <c r="Q201" s="51"/>
      <c r="R201" s="52">
        <v>4</v>
      </c>
      <c r="S201" s="52">
        <v>9</v>
      </c>
      <c r="T201" s="52">
        <v>5</v>
      </c>
      <c r="U201" s="311">
        <f t="shared" si="20"/>
        <v>6</v>
      </c>
      <c r="V201" s="312"/>
      <c r="W201" s="313">
        <f>SUM(I201:T201)</f>
        <v>18</v>
      </c>
      <c r="X201" s="310"/>
    </row>
    <row r="202" spans="2:24" x14ac:dyDescent="0.3">
      <c r="B202" s="283"/>
      <c r="C202" s="300" t="s">
        <v>5</v>
      </c>
      <c r="D202" s="301"/>
      <c r="E202" s="301"/>
      <c r="F202" s="301"/>
      <c r="G202" s="301"/>
      <c r="H202" s="302"/>
      <c r="I202" s="133"/>
      <c r="J202" s="134"/>
      <c r="K202" s="135"/>
      <c r="L202" s="135"/>
      <c r="M202" s="135"/>
      <c r="N202" s="135"/>
      <c r="O202" s="135"/>
      <c r="P202" s="135"/>
      <c r="Q202" s="135"/>
      <c r="R202" s="136">
        <v>2</v>
      </c>
      <c r="S202" s="136">
        <v>1</v>
      </c>
      <c r="T202" s="136">
        <v>1</v>
      </c>
      <c r="U202" s="311">
        <f t="shared" si="20"/>
        <v>1.3333333333333333</v>
      </c>
      <c r="V202" s="312"/>
      <c r="W202" s="313">
        <f>SUM(I202:T202)</f>
        <v>4</v>
      </c>
      <c r="X202" s="310"/>
    </row>
    <row r="203" spans="2:24" x14ac:dyDescent="0.3">
      <c r="B203" s="283"/>
      <c r="C203" s="363" t="s">
        <v>49</v>
      </c>
      <c r="D203" s="364"/>
      <c r="E203" s="364"/>
      <c r="F203" s="364"/>
      <c r="G203" s="364"/>
      <c r="H203" s="365"/>
      <c r="I203" s="137"/>
      <c r="J203" s="138"/>
      <c r="K203" s="139"/>
      <c r="L203" s="139"/>
      <c r="M203" s="139"/>
      <c r="N203" s="139"/>
      <c r="O203" s="139"/>
      <c r="P203" s="139"/>
      <c r="Q203" s="139"/>
      <c r="R203" s="140">
        <f t="shared" ref="R203:T203" si="23">R199-R200-R202</f>
        <v>2</v>
      </c>
      <c r="S203" s="140">
        <f t="shared" si="23"/>
        <v>8</v>
      </c>
      <c r="T203" s="140">
        <f t="shared" si="23"/>
        <v>4</v>
      </c>
      <c r="U203" s="390">
        <f t="shared" si="20"/>
        <v>4.666666666666667</v>
      </c>
      <c r="V203" s="391"/>
      <c r="W203" s="429">
        <f>SUM(I203:T203)</f>
        <v>14</v>
      </c>
      <c r="X203" s="315"/>
    </row>
    <row r="204" spans="2:24" x14ac:dyDescent="0.3">
      <c r="B204" s="283"/>
      <c r="C204" s="411" t="s">
        <v>107</v>
      </c>
      <c r="D204" s="412"/>
      <c r="E204" s="412"/>
      <c r="F204" s="412"/>
      <c r="G204" s="412"/>
      <c r="H204" s="413"/>
      <c r="I204" s="79"/>
      <c r="J204" s="80"/>
      <c r="K204" s="81"/>
      <c r="L204" s="81"/>
      <c r="M204" s="81"/>
      <c r="N204" s="81"/>
      <c r="O204" s="81"/>
      <c r="P204" s="81"/>
      <c r="Q204" s="81"/>
      <c r="R204" s="82">
        <v>9</v>
      </c>
      <c r="S204" s="82">
        <v>57</v>
      </c>
      <c r="T204" s="82">
        <v>42</v>
      </c>
      <c r="U204" s="414">
        <f t="shared" si="20"/>
        <v>36</v>
      </c>
      <c r="V204" s="415"/>
      <c r="W204" s="416">
        <f>SUM(I204:T204)</f>
        <v>108</v>
      </c>
      <c r="X204" s="415"/>
    </row>
    <row r="205" spans="2:24" x14ac:dyDescent="0.3">
      <c r="B205" s="283"/>
      <c r="C205" s="395" t="s">
        <v>1</v>
      </c>
      <c r="D205" s="396"/>
      <c r="E205" s="396"/>
      <c r="F205" s="396"/>
      <c r="G205" s="396"/>
      <c r="H205" s="397"/>
      <c r="I205" s="83"/>
      <c r="J205" s="84"/>
      <c r="K205" s="85"/>
      <c r="L205" s="85"/>
      <c r="M205" s="85"/>
      <c r="N205" s="85"/>
      <c r="O205" s="85"/>
      <c r="P205" s="85"/>
      <c r="Q205" s="85"/>
      <c r="R205" s="86"/>
      <c r="S205" s="86"/>
      <c r="T205" s="86"/>
      <c r="U205" s="417"/>
      <c r="V205" s="418"/>
      <c r="W205" s="419"/>
      <c r="X205" s="420"/>
    </row>
    <row r="206" spans="2:24" x14ac:dyDescent="0.3">
      <c r="B206" s="283"/>
      <c r="C206" s="347" t="s">
        <v>23</v>
      </c>
      <c r="D206" s="348"/>
      <c r="E206" s="348"/>
      <c r="F206" s="348"/>
      <c r="G206" s="348"/>
      <c r="H206" s="349"/>
      <c r="I206" s="87"/>
      <c r="J206" s="88"/>
      <c r="K206" s="89"/>
      <c r="L206" s="89"/>
      <c r="M206" s="89"/>
      <c r="N206" s="89"/>
      <c r="O206" s="89"/>
      <c r="P206" s="89"/>
      <c r="Q206" s="89"/>
      <c r="R206" s="90">
        <v>145</v>
      </c>
      <c r="S206" s="90">
        <v>155</v>
      </c>
      <c r="T206" s="90">
        <v>272</v>
      </c>
      <c r="U206" s="361">
        <f t="shared" si="20"/>
        <v>190.66666666666666</v>
      </c>
      <c r="V206" s="362"/>
      <c r="W206" s="409">
        <f t="shared" si="21"/>
        <v>572</v>
      </c>
      <c r="X206" s="362"/>
    </row>
    <row r="207" spans="2:24" x14ac:dyDescent="0.3">
      <c r="B207" s="283"/>
      <c r="C207" s="270" t="s">
        <v>118</v>
      </c>
      <c r="D207" s="271"/>
      <c r="E207" s="271"/>
      <c r="F207" s="271"/>
      <c r="G207" s="271"/>
      <c r="H207" s="272"/>
      <c r="I207" s="49"/>
      <c r="J207" s="50"/>
      <c r="K207" s="51"/>
      <c r="L207" s="51"/>
      <c r="M207" s="51"/>
      <c r="N207" s="51"/>
      <c r="O207" s="51"/>
      <c r="P207" s="51"/>
      <c r="Q207" s="51"/>
      <c r="R207" s="52">
        <v>4</v>
      </c>
      <c r="S207" s="52">
        <v>22</v>
      </c>
      <c r="T207" s="52">
        <v>9</v>
      </c>
      <c r="U207" s="311">
        <f t="shared" si="20"/>
        <v>11.666666666666666</v>
      </c>
      <c r="V207" s="312"/>
      <c r="W207" s="410">
        <f t="shared" si="21"/>
        <v>35</v>
      </c>
      <c r="X207" s="312"/>
    </row>
    <row r="208" spans="2:24" x14ac:dyDescent="0.3">
      <c r="B208" s="283"/>
      <c r="C208" s="306" t="s">
        <v>6</v>
      </c>
      <c r="D208" s="307"/>
      <c r="E208" s="307"/>
      <c r="F208" s="307"/>
      <c r="G208" s="307"/>
      <c r="H208" s="308"/>
      <c r="I208" s="91"/>
      <c r="J208" s="92"/>
      <c r="K208" s="93"/>
      <c r="L208" s="93"/>
      <c r="M208" s="93"/>
      <c r="N208" s="93"/>
      <c r="O208" s="93"/>
      <c r="P208" s="93"/>
      <c r="Q208" s="93"/>
      <c r="R208" s="94"/>
      <c r="S208" s="94"/>
      <c r="T208" s="94"/>
      <c r="U208" s="404"/>
      <c r="V208" s="405"/>
      <c r="W208" s="406"/>
      <c r="X208" s="407"/>
    </row>
    <row r="209" spans="2:24" x14ac:dyDescent="0.3">
      <c r="B209" s="283"/>
      <c r="C209" s="347" t="s">
        <v>23</v>
      </c>
      <c r="D209" s="348"/>
      <c r="E209" s="348"/>
      <c r="F209" s="348"/>
      <c r="G209" s="348"/>
      <c r="H209" s="349"/>
      <c r="I209" s="95"/>
      <c r="J209" s="96"/>
      <c r="K209" s="97"/>
      <c r="L209" s="97"/>
      <c r="M209" s="97"/>
      <c r="N209" s="97"/>
      <c r="O209" s="97"/>
      <c r="P209" s="97"/>
      <c r="Q209" s="97"/>
      <c r="R209" s="98">
        <f t="shared" ref="R209:T209" si="24">R195/R198</f>
        <v>1.6013071895424837</v>
      </c>
      <c r="S209" s="98">
        <f t="shared" si="24"/>
        <v>1.6112531969309463</v>
      </c>
      <c r="T209" s="98">
        <f t="shared" si="24"/>
        <v>1.888671875</v>
      </c>
      <c r="U209" s="361" t="s">
        <v>62</v>
      </c>
      <c r="V209" s="362"/>
      <c r="W209" s="408">
        <f>W195/W198</f>
        <v>1.7262200165425972</v>
      </c>
      <c r="X209" s="351"/>
    </row>
    <row r="210" spans="2:24" x14ac:dyDescent="0.3">
      <c r="B210" s="283"/>
      <c r="C210" s="270" t="s">
        <v>171</v>
      </c>
      <c r="D210" s="271"/>
      <c r="E210" s="271"/>
      <c r="F210" s="271"/>
      <c r="G210" s="271"/>
      <c r="H210" s="272"/>
      <c r="I210" s="95"/>
      <c r="J210" s="96"/>
      <c r="K210" s="99"/>
      <c r="L210" s="99"/>
      <c r="M210" s="99"/>
      <c r="N210" s="99"/>
      <c r="O210" s="99"/>
      <c r="P210" s="99"/>
      <c r="Q210" s="99"/>
      <c r="R210" s="100">
        <f t="shared" ref="R210:T210" si="25">R196/R199</f>
        <v>1.2727272727272727</v>
      </c>
      <c r="S210" s="100">
        <f t="shared" si="25"/>
        <v>1.1639344262295082</v>
      </c>
      <c r="T210" s="100">
        <f t="shared" si="25"/>
        <v>1.0652173913043479</v>
      </c>
      <c r="U210" s="311" t="s">
        <v>62</v>
      </c>
      <c r="V210" s="312"/>
      <c r="W210" s="494">
        <f>W196/W199</f>
        <v>1.1355932203389831</v>
      </c>
      <c r="X210" s="495"/>
    </row>
    <row r="211" spans="2:24" s="231" customFormat="1" x14ac:dyDescent="0.3">
      <c r="B211" s="283"/>
      <c r="C211" s="430" t="s">
        <v>106</v>
      </c>
      <c r="D211" s="431"/>
      <c r="E211" s="431"/>
      <c r="F211" s="431"/>
      <c r="G211" s="431"/>
      <c r="H211" s="432"/>
      <c r="I211" s="101"/>
      <c r="J211" s="102"/>
      <c r="K211" s="229"/>
      <c r="L211" s="229"/>
      <c r="M211" s="229"/>
      <c r="N211" s="229"/>
      <c r="O211" s="229"/>
      <c r="P211" s="229"/>
      <c r="Q211" s="229"/>
      <c r="R211" s="230">
        <f t="shared" ref="R211:T211" si="26">R204/R199</f>
        <v>0.81818181818181823</v>
      </c>
      <c r="S211" s="230">
        <f t="shared" si="26"/>
        <v>0.93442622950819676</v>
      </c>
      <c r="T211" s="230">
        <f t="shared" si="26"/>
        <v>0.91304347826086951</v>
      </c>
      <c r="U211" s="433" t="s">
        <v>62</v>
      </c>
      <c r="V211" s="403"/>
      <c r="W211" s="402">
        <f t="shared" ref="W211:X211" si="27">W204/W199</f>
        <v>0.9152542372881356</v>
      </c>
      <c r="X211" s="403" t="e">
        <f t="shared" si="27"/>
        <v>#DIV/0!</v>
      </c>
    </row>
    <row r="212" spans="2:24" x14ac:dyDescent="0.3">
      <c r="B212" s="283"/>
      <c r="C212" s="291" t="s">
        <v>3</v>
      </c>
      <c r="D212" s="292"/>
      <c r="E212" s="292"/>
      <c r="F212" s="292"/>
      <c r="G212" s="292"/>
      <c r="H212" s="293"/>
      <c r="I212" s="105"/>
      <c r="J212" s="106"/>
      <c r="K212" s="107"/>
      <c r="L212" s="107"/>
      <c r="M212" s="107"/>
      <c r="N212" s="107"/>
      <c r="O212" s="107"/>
      <c r="P212" s="107"/>
      <c r="Q212" s="107"/>
      <c r="R212" s="201"/>
      <c r="S212" s="201"/>
      <c r="T212" s="201"/>
      <c r="U212" s="380"/>
      <c r="V212" s="381"/>
      <c r="W212" s="394"/>
      <c r="X212" s="339"/>
    </row>
    <row r="213" spans="2:24" x14ac:dyDescent="0.3">
      <c r="B213" s="283"/>
      <c r="C213" s="347" t="s">
        <v>23</v>
      </c>
      <c r="D213" s="348"/>
      <c r="E213" s="348"/>
      <c r="F213" s="348"/>
      <c r="G213" s="348"/>
      <c r="H213" s="349"/>
      <c r="I213" s="109"/>
      <c r="J213" s="110"/>
      <c r="K213" s="111"/>
      <c r="L213" s="111"/>
      <c r="M213" s="111"/>
      <c r="N213" s="111"/>
      <c r="O213" s="111"/>
      <c r="P213" s="111"/>
      <c r="Q213" s="111"/>
      <c r="R213" s="112">
        <f t="shared" ref="R213:T213" si="28">R206/R198</f>
        <v>0.47385620915032678</v>
      </c>
      <c r="S213" s="112">
        <f t="shared" si="28"/>
        <v>0.39641943734015345</v>
      </c>
      <c r="T213" s="112">
        <f t="shared" si="28"/>
        <v>0.53125</v>
      </c>
      <c r="U213" s="361" t="s">
        <v>62</v>
      </c>
      <c r="V213" s="362"/>
      <c r="W213" s="496">
        <f>W206/W198</f>
        <v>0.4731182795698925</v>
      </c>
      <c r="X213" s="467"/>
    </row>
    <row r="214" spans="2:24" ht="15" thickBot="1" x14ac:dyDescent="0.35">
      <c r="B214" s="284"/>
      <c r="C214" s="294" t="s">
        <v>118</v>
      </c>
      <c r="D214" s="295"/>
      <c r="E214" s="295"/>
      <c r="F214" s="295"/>
      <c r="G214" s="295"/>
      <c r="H214" s="296"/>
      <c r="I214" s="113"/>
      <c r="J214" s="114"/>
      <c r="K214" s="115"/>
      <c r="L214" s="115"/>
      <c r="M214" s="115"/>
      <c r="N214" s="115"/>
      <c r="O214" s="115"/>
      <c r="P214" s="115"/>
      <c r="Q214" s="115"/>
      <c r="R214" s="116">
        <f t="shared" ref="R214:T214" si="29">R207/R199</f>
        <v>0.36363636363636365</v>
      </c>
      <c r="S214" s="116">
        <f t="shared" si="29"/>
        <v>0.36065573770491804</v>
      </c>
      <c r="T214" s="116">
        <f t="shared" si="29"/>
        <v>0.19565217391304349</v>
      </c>
      <c r="U214" s="366" t="s">
        <v>62</v>
      </c>
      <c r="V214" s="367"/>
      <c r="W214" s="497">
        <f>W207/W199</f>
        <v>0.29661016949152541</v>
      </c>
      <c r="X214" s="472"/>
    </row>
    <row r="215" spans="2:24" x14ac:dyDescent="0.3">
      <c r="B215" s="436" t="s">
        <v>7</v>
      </c>
      <c r="C215" s="303" t="s">
        <v>15</v>
      </c>
      <c r="D215" s="304"/>
      <c r="E215" s="304"/>
      <c r="F215" s="304"/>
      <c r="G215" s="304"/>
      <c r="H215" s="305"/>
      <c r="I215" s="117"/>
      <c r="J215" s="118"/>
      <c r="K215" s="119"/>
      <c r="L215" s="119"/>
      <c r="M215" s="119"/>
      <c r="N215" s="119"/>
      <c r="O215" s="119"/>
      <c r="P215" s="119"/>
      <c r="Q215" s="119"/>
      <c r="R215" s="120">
        <v>98</v>
      </c>
      <c r="S215" s="120">
        <v>172</v>
      </c>
      <c r="T215" s="120">
        <v>167</v>
      </c>
      <c r="U215" s="400">
        <f t="shared" ref="U215:U278" si="30">AVERAGE(I215:T215)</f>
        <v>145.66666666666666</v>
      </c>
      <c r="V215" s="401"/>
      <c r="W215" s="400" t="s">
        <v>62</v>
      </c>
      <c r="X215" s="401"/>
    </row>
    <row r="216" spans="2:24" x14ac:dyDescent="0.3">
      <c r="B216" s="437"/>
      <c r="C216" s="395" t="s">
        <v>119</v>
      </c>
      <c r="D216" s="396"/>
      <c r="E216" s="396"/>
      <c r="F216" s="396"/>
      <c r="G216" s="396"/>
      <c r="H216" s="397"/>
      <c r="I216" s="121"/>
      <c r="J216" s="122"/>
      <c r="K216" s="123"/>
      <c r="L216" s="123"/>
      <c r="M216" s="123"/>
      <c r="N216" s="123"/>
      <c r="O216" s="123"/>
      <c r="P216" s="123"/>
      <c r="Q216" s="123"/>
      <c r="R216" s="124">
        <v>61</v>
      </c>
      <c r="S216" s="124">
        <v>181</v>
      </c>
      <c r="T216" s="124">
        <v>112</v>
      </c>
      <c r="U216" s="398">
        <f t="shared" si="30"/>
        <v>118</v>
      </c>
      <c r="V216" s="399"/>
      <c r="W216" s="398">
        <f t="shared" ref="W216:W220" si="31">SUM(I216:T216)</f>
        <v>354</v>
      </c>
      <c r="X216" s="399"/>
    </row>
    <row r="217" spans="2:24" x14ac:dyDescent="0.3">
      <c r="B217" s="437"/>
      <c r="C217" s="387" t="s">
        <v>17</v>
      </c>
      <c r="D217" s="388"/>
      <c r="E217" s="388"/>
      <c r="F217" s="388"/>
      <c r="G217" s="388"/>
      <c r="H217" s="389"/>
      <c r="I217" s="125"/>
      <c r="J217" s="126"/>
      <c r="K217" s="127"/>
      <c r="L217" s="127"/>
      <c r="M217" s="127"/>
      <c r="N217" s="127"/>
      <c r="O217" s="127"/>
      <c r="P217" s="127"/>
      <c r="Q217" s="127"/>
      <c r="R217" s="128"/>
      <c r="S217" s="128"/>
      <c r="T217" s="128"/>
      <c r="U217" s="390" t="e">
        <f t="shared" si="30"/>
        <v>#DIV/0!</v>
      </c>
      <c r="V217" s="391"/>
      <c r="W217" s="390">
        <f t="shared" si="31"/>
        <v>0</v>
      </c>
      <c r="X217" s="391"/>
    </row>
    <row r="218" spans="2:24" x14ac:dyDescent="0.3">
      <c r="B218" s="437"/>
      <c r="C218" s="438" t="s">
        <v>18</v>
      </c>
      <c r="D218" s="439"/>
      <c r="E218" s="439"/>
      <c r="F218" s="439"/>
      <c r="G218" s="439"/>
      <c r="H218" s="440"/>
      <c r="I218" s="129"/>
      <c r="J218" s="130"/>
      <c r="K218" s="131"/>
      <c r="L218" s="131"/>
      <c r="M218" s="131"/>
      <c r="N218" s="131"/>
      <c r="O218" s="131"/>
      <c r="P218" s="131"/>
      <c r="Q218" s="131"/>
      <c r="R218" s="132">
        <f t="shared" ref="R218:T218" si="32">SUM(R219:R220)</f>
        <v>0</v>
      </c>
      <c r="S218" s="132">
        <f t="shared" si="32"/>
        <v>30</v>
      </c>
      <c r="T218" s="132">
        <f t="shared" si="32"/>
        <v>24</v>
      </c>
      <c r="U218" s="434">
        <f t="shared" si="30"/>
        <v>18</v>
      </c>
      <c r="V218" s="435"/>
      <c r="W218" s="434">
        <f t="shared" si="31"/>
        <v>54</v>
      </c>
      <c r="X218" s="435"/>
    </row>
    <row r="219" spans="2:24" x14ac:dyDescent="0.3">
      <c r="B219" s="437"/>
      <c r="C219" s="300" t="s">
        <v>122</v>
      </c>
      <c r="D219" s="301"/>
      <c r="E219" s="301"/>
      <c r="F219" s="301"/>
      <c r="G219" s="301"/>
      <c r="H219" s="302"/>
      <c r="I219" s="133"/>
      <c r="J219" s="134"/>
      <c r="K219" s="135"/>
      <c r="L219" s="135"/>
      <c r="M219" s="135"/>
      <c r="N219" s="135"/>
      <c r="O219" s="135"/>
      <c r="P219" s="135"/>
      <c r="Q219" s="135"/>
      <c r="R219" s="136"/>
      <c r="S219" s="136">
        <v>26</v>
      </c>
      <c r="T219" s="136">
        <v>22</v>
      </c>
      <c r="U219" s="309">
        <f t="shared" si="30"/>
        <v>24</v>
      </c>
      <c r="V219" s="310"/>
      <c r="W219" s="309">
        <f t="shared" si="31"/>
        <v>48</v>
      </c>
      <c r="X219" s="310"/>
    </row>
    <row r="220" spans="2:24" x14ac:dyDescent="0.3">
      <c r="B220" s="437"/>
      <c r="C220" s="363" t="s">
        <v>123</v>
      </c>
      <c r="D220" s="364"/>
      <c r="E220" s="364"/>
      <c r="F220" s="364"/>
      <c r="G220" s="364"/>
      <c r="H220" s="365"/>
      <c r="I220" s="137"/>
      <c r="J220" s="138"/>
      <c r="K220" s="139"/>
      <c r="L220" s="139"/>
      <c r="M220" s="139"/>
      <c r="N220" s="139"/>
      <c r="O220" s="139"/>
      <c r="P220" s="139"/>
      <c r="Q220" s="139"/>
      <c r="R220" s="140"/>
      <c r="S220" s="140">
        <v>4</v>
      </c>
      <c r="T220" s="140">
        <v>2</v>
      </c>
      <c r="U220" s="314">
        <f t="shared" si="30"/>
        <v>3</v>
      </c>
      <c r="V220" s="315"/>
      <c r="W220" s="314">
        <f t="shared" si="31"/>
        <v>6</v>
      </c>
      <c r="X220" s="315"/>
    </row>
    <row r="221" spans="2:24" x14ac:dyDescent="0.3">
      <c r="B221" s="437"/>
      <c r="C221" s="384" t="s">
        <v>19</v>
      </c>
      <c r="D221" s="385"/>
      <c r="E221" s="385"/>
      <c r="F221" s="385"/>
      <c r="G221" s="385"/>
      <c r="H221" s="386"/>
      <c r="I221" s="49"/>
      <c r="J221" s="142"/>
      <c r="K221" s="51"/>
      <c r="L221" s="51"/>
      <c r="M221" s="51"/>
      <c r="N221" s="51"/>
      <c r="O221" s="51"/>
      <c r="P221" s="51"/>
      <c r="Q221" s="51"/>
      <c r="R221" s="52">
        <f t="shared" ref="R221:T221" si="33">SUM(R222+R261)</f>
        <v>1</v>
      </c>
      <c r="S221" s="52">
        <f t="shared" si="33"/>
        <v>34</v>
      </c>
      <c r="T221" s="52">
        <f t="shared" si="33"/>
        <v>6</v>
      </c>
      <c r="U221" s="309">
        <f t="shared" si="30"/>
        <v>13.666666666666666</v>
      </c>
      <c r="V221" s="310"/>
      <c r="W221" s="309">
        <f t="shared" ref="W221:W281" si="34">SUM(I221:T221)</f>
        <v>41</v>
      </c>
      <c r="X221" s="310"/>
    </row>
    <row r="222" spans="2:24" x14ac:dyDescent="0.3">
      <c r="B222" s="437"/>
      <c r="C222" s="300" t="s">
        <v>123</v>
      </c>
      <c r="D222" s="301"/>
      <c r="E222" s="301"/>
      <c r="F222" s="301"/>
      <c r="G222" s="301"/>
      <c r="H222" s="302"/>
      <c r="I222" s="49"/>
      <c r="J222" s="142"/>
      <c r="K222" s="51"/>
      <c r="L222" s="51"/>
      <c r="M222" s="51"/>
      <c r="N222" s="51"/>
      <c r="O222" s="51"/>
      <c r="P222" s="51"/>
      <c r="Q222" s="51"/>
      <c r="R222" s="52">
        <f>SUM(R223+R229+R233+R235+R243+R245+R248+R253+R257+R259)</f>
        <v>0</v>
      </c>
      <c r="S222" s="52">
        <f t="shared" ref="S222:T222" si="35">SUM(S223+S229+S233+S235+S243+S245+S248+S253+S257+S259)</f>
        <v>27</v>
      </c>
      <c r="T222" s="52">
        <f t="shared" si="35"/>
        <v>5</v>
      </c>
      <c r="U222" s="309">
        <f t="shared" si="30"/>
        <v>10.666666666666666</v>
      </c>
      <c r="V222" s="310"/>
      <c r="W222" s="309">
        <f t="shared" si="34"/>
        <v>32</v>
      </c>
      <c r="X222" s="310"/>
    </row>
    <row r="223" spans="2:24" x14ac:dyDescent="0.3">
      <c r="B223" s="437"/>
      <c r="C223" s="300" t="s">
        <v>129</v>
      </c>
      <c r="D223" s="301"/>
      <c r="E223" s="301"/>
      <c r="F223" s="301"/>
      <c r="G223" s="301"/>
      <c r="H223" s="302"/>
      <c r="I223" s="49"/>
      <c r="J223" s="142"/>
      <c r="K223" s="51"/>
      <c r="L223" s="51"/>
      <c r="M223" s="51"/>
      <c r="N223" s="51"/>
      <c r="O223" s="51"/>
      <c r="P223" s="51"/>
      <c r="Q223" s="51"/>
      <c r="R223" s="52">
        <f t="shared" ref="R223:T223" si="36">SUM(R224:R228)</f>
        <v>0</v>
      </c>
      <c r="S223" s="52">
        <f t="shared" si="36"/>
        <v>20</v>
      </c>
      <c r="T223" s="52">
        <f t="shared" si="36"/>
        <v>0</v>
      </c>
      <c r="U223" s="309">
        <f t="shared" si="30"/>
        <v>6.666666666666667</v>
      </c>
      <c r="V223" s="310"/>
      <c r="W223" s="309">
        <f t="shared" si="34"/>
        <v>20</v>
      </c>
      <c r="X223" s="310"/>
    </row>
    <row r="224" spans="2:24" x14ac:dyDescent="0.3">
      <c r="B224" s="437"/>
      <c r="C224" s="321" t="s">
        <v>124</v>
      </c>
      <c r="D224" s="322"/>
      <c r="E224" s="322"/>
      <c r="F224" s="322"/>
      <c r="G224" s="322"/>
      <c r="H224" s="323"/>
      <c r="I224" s="49"/>
      <c r="J224" s="142"/>
      <c r="K224" s="51"/>
      <c r="L224" s="51"/>
      <c r="M224" s="51"/>
      <c r="N224" s="51"/>
      <c r="O224" s="51"/>
      <c r="P224" s="51"/>
      <c r="Q224" s="51"/>
      <c r="R224" s="52"/>
      <c r="S224" s="52">
        <v>8</v>
      </c>
      <c r="T224" s="52">
        <v>0</v>
      </c>
      <c r="U224" s="309">
        <f t="shared" si="30"/>
        <v>4</v>
      </c>
      <c r="V224" s="310"/>
      <c r="W224" s="309">
        <f t="shared" si="34"/>
        <v>8</v>
      </c>
      <c r="X224" s="310"/>
    </row>
    <row r="225" spans="2:24" x14ac:dyDescent="0.3">
      <c r="B225" s="437"/>
      <c r="C225" s="321" t="s">
        <v>125</v>
      </c>
      <c r="D225" s="322"/>
      <c r="E225" s="322"/>
      <c r="F225" s="322"/>
      <c r="G225" s="322"/>
      <c r="H225" s="323"/>
      <c r="I225" s="49"/>
      <c r="J225" s="142"/>
      <c r="K225" s="51"/>
      <c r="L225" s="51"/>
      <c r="M225" s="51"/>
      <c r="N225" s="51"/>
      <c r="O225" s="51"/>
      <c r="P225" s="51"/>
      <c r="Q225" s="51"/>
      <c r="R225" s="52"/>
      <c r="S225" s="52">
        <v>5</v>
      </c>
      <c r="T225" s="52">
        <v>0</v>
      </c>
      <c r="U225" s="309">
        <f t="shared" si="30"/>
        <v>2.5</v>
      </c>
      <c r="V225" s="310"/>
      <c r="W225" s="309">
        <f t="shared" si="34"/>
        <v>5</v>
      </c>
      <c r="X225" s="310"/>
    </row>
    <row r="226" spans="2:24" x14ac:dyDescent="0.3">
      <c r="B226" s="437"/>
      <c r="C226" s="321" t="s">
        <v>94</v>
      </c>
      <c r="D226" s="322"/>
      <c r="E226" s="322"/>
      <c r="F226" s="322"/>
      <c r="G226" s="322"/>
      <c r="H226" s="323"/>
      <c r="I226" s="49"/>
      <c r="J226" s="142"/>
      <c r="K226" s="51"/>
      <c r="L226" s="51"/>
      <c r="M226" s="51"/>
      <c r="N226" s="51"/>
      <c r="O226" s="51"/>
      <c r="P226" s="51"/>
      <c r="Q226" s="51"/>
      <c r="R226" s="52"/>
      <c r="S226" s="52">
        <v>3</v>
      </c>
      <c r="T226" s="52">
        <v>0</v>
      </c>
      <c r="U226" s="309">
        <f t="shared" si="30"/>
        <v>1.5</v>
      </c>
      <c r="V226" s="310"/>
      <c r="W226" s="309">
        <f t="shared" si="34"/>
        <v>3</v>
      </c>
      <c r="X226" s="310"/>
    </row>
    <row r="227" spans="2:24" x14ac:dyDescent="0.3">
      <c r="B227" s="437"/>
      <c r="C227" s="321" t="s">
        <v>127</v>
      </c>
      <c r="D227" s="322"/>
      <c r="E227" s="322"/>
      <c r="F227" s="322"/>
      <c r="G227" s="322"/>
      <c r="H227" s="323"/>
      <c r="I227" s="49"/>
      <c r="J227" s="142"/>
      <c r="K227" s="51"/>
      <c r="L227" s="51"/>
      <c r="M227" s="51"/>
      <c r="N227" s="51"/>
      <c r="O227" s="51"/>
      <c r="P227" s="51"/>
      <c r="Q227" s="51"/>
      <c r="R227" s="52"/>
      <c r="S227" s="52">
        <v>2</v>
      </c>
      <c r="T227" s="52">
        <v>0</v>
      </c>
      <c r="U227" s="309">
        <f t="shared" si="30"/>
        <v>1</v>
      </c>
      <c r="V227" s="310"/>
      <c r="W227" s="309">
        <f t="shared" si="34"/>
        <v>2</v>
      </c>
      <c r="X227" s="310"/>
    </row>
    <row r="228" spans="2:24" x14ac:dyDescent="0.3">
      <c r="B228" s="437"/>
      <c r="C228" s="321" t="s">
        <v>128</v>
      </c>
      <c r="D228" s="322"/>
      <c r="E228" s="322"/>
      <c r="F228" s="322"/>
      <c r="G228" s="322"/>
      <c r="H228" s="323"/>
      <c r="I228" s="49"/>
      <c r="J228" s="142"/>
      <c r="K228" s="51"/>
      <c r="L228" s="51"/>
      <c r="M228" s="51"/>
      <c r="N228" s="51"/>
      <c r="O228" s="51"/>
      <c r="P228" s="51"/>
      <c r="Q228" s="51"/>
      <c r="R228" s="52"/>
      <c r="S228" s="52">
        <v>2</v>
      </c>
      <c r="T228" s="52">
        <v>0</v>
      </c>
      <c r="U228" s="309">
        <f t="shared" si="30"/>
        <v>1</v>
      </c>
      <c r="V228" s="310"/>
      <c r="W228" s="309">
        <f t="shared" si="34"/>
        <v>2</v>
      </c>
      <c r="X228" s="310"/>
    </row>
    <row r="229" spans="2:24" x14ac:dyDescent="0.3">
      <c r="B229" s="437"/>
      <c r="C229" s="300" t="s">
        <v>130</v>
      </c>
      <c r="D229" s="301"/>
      <c r="E229" s="301"/>
      <c r="F229" s="301"/>
      <c r="G229" s="301"/>
      <c r="H229" s="302"/>
      <c r="I229" s="49"/>
      <c r="J229" s="142"/>
      <c r="K229" s="51"/>
      <c r="L229" s="51"/>
      <c r="M229" s="51"/>
      <c r="N229" s="51"/>
      <c r="O229" s="51"/>
      <c r="P229" s="51"/>
      <c r="Q229" s="51"/>
      <c r="R229" s="52">
        <f t="shared" ref="R229:T229" si="37">SUM(R230:R232)</f>
        <v>0</v>
      </c>
      <c r="S229" s="52">
        <f t="shared" si="37"/>
        <v>2</v>
      </c>
      <c r="T229" s="52">
        <f t="shared" si="37"/>
        <v>0</v>
      </c>
      <c r="U229" s="309">
        <f t="shared" si="30"/>
        <v>0.66666666666666663</v>
      </c>
      <c r="V229" s="310"/>
      <c r="W229" s="309">
        <f t="shared" si="34"/>
        <v>2</v>
      </c>
      <c r="X229" s="310"/>
    </row>
    <row r="230" spans="2:24" x14ac:dyDescent="0.3">
      <c r="B230" s="437"/>
      <c r="C230" s="321" t="s">
        <v>132</v>
      </c>
      <c r="D230" s="322"/>
      <c r="E230" s="322"/>
      <c r="F230" s="322"/>
      <c r="G230" s="322"/>
      <c r="H230" s="323"/>
      <c r="I230" s="49"/>
      <c r="J230" s="142"/>
      <c r="K230" s="51"/>
      <c r="L230" s="51"/>
      <c r="M230" s="51"/>
      <c r="N230" s="51"/>
      <c r="O230" s="51"/>
      <c r="P230" s="51"/>
      <c r="Q230" s="51"/>
      <c r="R230" s="52"/>
      <c r="S230" s="52">
        <v>2</v>
      </c>
      <c r="T230" s="52">
        <v>0</v>
      </c>
      <c r="U230" s="309">
        <f t="shared" si="30"/>
        <v>1</v>
      </c>
      <c r="V230" s="310"/>
      <c r="W230" s="309">
        <f t="shared" si="34"/>
        <v>2</v>
      </c>
      <c r="X230" s="310"/>
    </row>
    <row r="231" spans="2:24" x14ac:dyDescent="0.3">
      <c r="B231" s="437"/>
      <c r="C231" s="321" t="s">
        <v>131</v>
      </c>
      <c r="D231" s="322"/>
      <c r="E231" s="322"/>
      <c r="F231" s="322"/>
      <c r="G231" s="322"/>
      <c r="H231" s="323"/>
      <c r="I231" s="49"/>
      <c r="J231" s="142"/>
      <c r="K231" s="51"/>
      <c r="L231" s="51"/>
      <c r="M231" s="51"/>
      <c r="N231" s="51"/>
      <c r="O231" s="51"/>
      <c r="P231" s="51"/>
      <c r="Q231" s="51"/>
      <c r="R231" s="52"/>
      <c r="S231" s="52"/>
      <c r="T231" s="52">
        <v>0</v>
      </c>
      <c r="U231" s="309">
        <f t="shared" si="30"/>
        <v>0</v>
      </c>
      <c r="V231" s="310"/>
      <c r="W231" s="309">
        <f t="shared" si="34"/>
        <v>0</v>
      </c>
      <c r="X231" s="310"/>
    </row>
    <row r="232" spans="2:24" x14ac:dyDescent="0.3">
      <c r="B232" s="437"/>
      <c r="C232" s="321" t="s">
        <v>133</v>
      </c>
      <c r="D232" s="322"/>
      <c r="E232" s="322"/>
      <c r="F232" s="322"/>
      <c r="G232" s="322"/>
      <c r="H232" s="323"/>
      <c r="I232" s="49"/>
      <c r="J232" s="142"/>
      <c r="K232" s="51"/>
      <c r="L232" s="51"/>
      <c r="M232" s="51"/>
      <c r="N232" s="51"/>
      <c r="O232" s="51"/>
      <c r="P232" s="51"/>
      <c r="Q232" s="51"/>
      <c r="R232" s="52"/>
      <c r="S232" s="52"/>
      <c r="T232" s="52">
        <v>0</v>
      </c>
      <c r="U232" s="309">
        <f t="shared" si="30"/>
        <v>0</v>
      </c>
      <c r="V232" s="310"/>
      <c r="W232" s="309">
        <f t="shared" si="34"/>
        <v>0</v>
      </c>
      <c r="X232" s="310"/>
    </row>
    <row r="233" spans="2:24" x14ac:dyDescent="0.3">
      <c r="B233" s="437"/>
      <c r="C233" s="300" t="s">
        <v>135</v>
      </c>
      <c r="D233" s="301"/>
      <c r="E233" s="301"/>
      <c r="F233" s="301"/>
      <c r="G233" s="301"/>
      <c r="H233" s="302"/>
      <c r="I233" s="49"/>
      <c r="J233" s="142"/>
      <c r="K233" s="51"/>
      <c r="L233" s="51"/>
      <c r="M233" s="51"/>
      <c r="N233" s="51"/>
      <c r="O233" s="51"/>
      <c r="P233" s="51"/>
      <c r="Q233" s="51"/>
      <c r="R233" s="52">
        <f t="shared" ref="R233:T233" si="38">SUM(R234)</f>
        <v>0</v>
      </c>
      <c r="S233" s="52">
        <f t="shared" si="38"/>
        <v>2</v>
      </c>
      <c r="T233" s="52">
        <f t="shared" si="38"/>
        <v>4</v>
      </c>
      <c r="U233" s="309">
        <f t="shared" si="30"/>
        <v>2</v>
      </c>
      <c r="V233" s="310"/>
      <c r="W233" s="309">
        <f t="shared" si="34"/>
        <v>6</v>
      </c>
      <c r="X233" s="310"/>
    </row>
    <row r="234" spans="2:24" x14ac:dyDescent="0.3">
      <c r="B234" s="437"/>
      <c r="C234" s="321" t="s">
        <v>134</v>
      </c>
      <c r="D234" s="322"/>
      <c r="E234" s="322"/>
      <c r="F234" s="322"/>
      <c r="G234" s="322"/>
      <c r="H234" s="323"/>
      <c r="I234" s="49"/>
      <c r="J234" s="142"/>
      <c r="K234" s="51"/>
      <c r="L234" s="51"/>
      <c r="M234" s="51"/>
      <c r="N234" s="51"/>
      <c r="O234" s="51"/>
      <c r="P234" s="51"/>
      <c r="Q234" s="51"/>
      <c r="R234" s="52"/>
      <c r="S234" s="52">
        <v>2</v>
      </c>
      <c r="T234" s="52">
        <v>4</v>
      </c>
      <c r="U234" s="309">
        <f t="shared" si="30"/>
        <v>3</v>
      </c>
      <c r="V234" s="310"/>
      <c r="W234" s="309">
        <f t="shared" si="34"/>
        <v>6</v>
      </c>
      <c r="X234" s="310"/>
    </row>
    <row r="235" spans="2:24" x14ac:dyDescent="0.3">
      <c r="B235" s="437"/>
      <c r="C235" s="300" t="s">
        <v>136</v>
      </c>
      <c r="D235" s="301"/>
      <c r="E235" s="301"/>
      <c r="F235" s="301"/>
      <c r="G235" s="301"/>
      <c r="H235" s="302"/>
      <c r="I235" s="49"/>
      <c r="J235" s="142"/>
      <c r="K235" s="51"/>
      <c r="L235" s="51"/>
      <c r="M235" s="51"/>
      <c r="N235" s="51"/>
      <c r="O235" s="51"/>
      <c r="P235" s="51"/>
      <c r="Q235" s="51"/>
      <c r="R235" s="52">
        <f t="shared" ref="R235:T235" si="39">SUM(R236:R242)</f>
        <v>0</v>
      </c>
      <c r="S235" s="52">
        <f t="shared" si="39"/>
        <v>1</v>
      </c>
      <c r="T235" s="52">
        <f t="shared" si="39"/>
        <v>0</v>
      </c>
      <c r="U235" s="309">
        <f t="shared" si="30"/>
        <v>0.33333333333333331</v>
      </c>
      <c r="V235" s="310"/>
      <c r="W235" s="309">
        <f t="shared" si="34"/>
        <v>1</v>
      </c>
      <c r="X235" s="310"/>
    </row>
    <row r="236" spans="2:24" x14ac:dyDescent="0.3">
      <c r="B236" s="437"/>
      <c r="C236" s="321" t="s">
        <v>137</v>
      </c>
      <c r="D236" s="322"/>
      <c r="E236" s="322"/>
      <c r="F236" s="322"/>
      <c r="G236" s="322"/>
      <c r="H236" s="323"/>
      <c r="I236" s="49"/>
      <c r="J236" s="142"/>
      <c r="K236" s="51"/>
      <c r="L236" s="51"/>
      <c r="M236" s="51"/>
      <c r="N236" s="51"/>
      <c r="O236" s="51"/>
      <c r="P236" s="51"/>
      <c r="Q236" s="51"/>
      <c r="R236" s="52"/>
      <c r="S236" s="52">
        <v>1</v>
      </c>
      <c r="T236" s="52">
        <v>0</v>
      </c>
      <c r="U236" s="309">
        <f t="shared" si="30"/>
        <v>0.5</v>
      </c>
      <c r="V236" s="310"/>
      <c r="W236" s="309">
        <f t="shared" si="34"/>
        <v>1</v>
      </c>
      <c r="X236" s="310"/>
    </row>
    <row r="237" spans="2:24" x14ac:dyDescent="0.3">
      <c r="B237" s="437"/>
      <c r="C237" s="321" t="s">
        <v>93</v>
      </c>
      <c r="D237" s="322"/>
      <c r="E237" s="322"/>
      <c r="F237" s="322"/>
      <c r="G237" s="322"/>
      <c r="H237" s="323"/>
      <c r="I237" s="49"/>
      <c r="J237" s="142"/>
      <c r="K237" s="51"/>
      <c r="L237" s="51"/>
      <c r="M237" s="51"/>
      <c r="N237" s="51"/>
      <c r="O237" s="51"/>
      <c r="P237" s="51"/>
      <c r="Q237" s="51"/>
      <c r="R237" s="52"/>
      <c r="S237" s="52"/>
      <c r="T237" s="52">
        <v>0</v>
      </c>
      <c r="U237" s="309">
        <f t="shared" si="30"/>
        <v>0</v>
      </c>
      <c r="V237" s="310"/>
      <c r="W237" s="309">
        <f t="shared" si="34"/>
        <v>0</v>
      </c>
      <c r="X237" s="310"/>
    </row>
    <row r="238" spans="2:24" x14ac:dyDescent="0.3">
      <c r="B238" s="437"/>
      <c r="C238" s="321" t="s">
        <v>139</v>
      </c>
      <c r="D238" s="322"/>
      <c r="E238" s="322"/>
      <c r="F238" s="322"/>
      <c r="G238" s="322"/>
      <c r="H238" s="323"/>
      <c r="I238" s="49"/>
      <c r="J238" s="142"/>
      <c r="K238" s="51"/>
      <c r="L238" s="51"/>
      <c r="M238" s="51"/>
      <c r="N238" s="51"/>
      <c r="O238" s="51"/>
      <c r="P238" s="51"/>
      <c r="Q238" s="51"/>
      <c r="R238" s="52"/>
      <c r="S238" s="52"/>
      <c r="T238" s="52">
        <v>0</v>
      </c>
      <c r="U238" s="309">
        <f t="shared" si="30"/>
        <v>0</v>
      </c>
      <c r="V238" s="310"/>
      <c r="W238" s="309">
        <f t="shared" si="34"/>
        <v>0</v>
      </c>
      <c r="X238" s="310"/>
    </row>
    <row r="239" spans="2:24" x14ac:dyDescent="0.3">
      <c r="B239" s="437"/>
      <c r="C239" s="321" t="s">
        <v>124</v>
      </c>
      <c r="D239" s="322"/>
      <c r="E239" s="322"/>
      <c r="F239" s="322"/>
      <c r="G239" s="322"/>
      <c r="H239" s="323"/>
      <c r="I239" s="49"/>
      <c r="J239" s="142"/>
      <c r="K239" s="51"/>
      <c r="L239" s="51"/>
      <c r="M239" s="51"/>
      <c r="N239" s="51"/>
      <c r="O239" s="51"/>
      <c r="P239" s="51"/>
      <c r="Q239" s="51"/>
      <c r="R239" s="52"/>
      <c r="S239" s="52"/>
      <c r="T239" s="52">
        <v>0</v>
      </c>
      <c r="U239" s="309">
        <f t="shared" si="30"/>
        <v>0</v>
      </c>
      <c r="V239" s="310"/>
      <c r="W239" s="309">
        <f t="shared" si="34"/>
        <v>0</v>
      </c>
      <c r="X239" s="310"/>
    </row>
    <row r="240" spans="2:24" x14ac:dyDescent="0.3">
      <c r="B240" s="437"/>
      <c r="C240" s="321" t="s">
        <v>140</v>
      </c>
      <c r="D240" s="322"/>
      <c r="E240" s="322"/>
      <c r="F240" s="322"/>
      <c r="G240" s="322"/>
      <c r="H240" s="323"/>
      <c r="I240" s="49"/>
      <c r="J240" s="142"/>
      <c r="K240" s="51"/>
      <c r="L240" s="51"/>
      <c r="M240" s="51"/>
      <c r="N240" s="51"/>
      <c r="O240" s="51"/>
      <c r="P240" s="51"/>
      <c r="Q240" s="51"/>
      <c r="R240" s="52"/>
      <c r="S240" s="52"/>
      <c r="T240" s="52">
        <v>0</v>
      </c>
      <c r="U240" s="309">
        <f t="shared" si="30"/>
        <v>0</v>
      </c>
      <c r="V240" s="310"/>
      <c r="W240" s="309">
        <f t="shared" si="34"/>
        <v>0</v>
      </c>
      <c r="X240" s="310"/>
    </row>
    <row r="241" spans="2:24" x14ac:dyDescent="0.3">
      <c r="B241" s="437"/>
      <c r="C241" s="321" t="s">
        <v>127</v>
      </c>
      <c r="D241" s="322"/>
      <c r="E241" s="322"/>
      <c r="F241" s="322"/>
      <c r="G241" s="322"/>
      <c r="H241" s="323"/>
      <c r="I241" s="49"/>
      <c r="J241" s="142"/>
      <c r="K241" s="51"/>
      <c r="L241" s="51"/>
      <c r="M241" s="51"/>
      <c r="N241" s="51"/>
      <c r="O241" s="51"/>
      <c r="P241" s="51"/>
      <c r="Q241" s="51"/>
      <c r="R241" s="52"/>
      <c r="S241" s="52"/>
      <c r="T241" s="52">
        <v>0</v>
      </c>
      <c r="U241" s="309">
        <f t="shared" si="30"/>
        <v>0</v>
      </c>
      <c r="V241" s="310"/>
      <c r="W241" s="309">
        <f t="shared" si="34"/>
        <v>0</v>
      </c>
      <c r="X241" s="310"/>
    </row>
    <row r="242" spans="2:24" x14ac:dyDescent="0.3">
      <c r="B242" s="437"/>
      <c r="C242" s="321" t="s">
        <v>81</v>
      </c>
      <c r="D242" s="322"/>
      <c r="E242" s="322"/>
      <c r="F242" s="322"/>
      <c r="G242" s="322"/>
      <c r="H242" s="323"/>
      <c r="I242" s="49"/>
      <c r="J242" s="142"/>
      <c r="K242" s="51"/>
      <c r="L242" s="51"/>
      <c r="M242" s="51"/>
      <c r="N242" s="51"/>
      <c r="O242" s="51"/>
      <c r="P242" s="51"/>
      <c r="Q242" s="51"/>
      <c r="R242" s="52"/>
      <c r="S242" s="52"/>
      <c r="T242" s="52">
        <v>0</v>
      </c>
      <c r="U242" s="309">
        <f t="shared" si="30"/>
        <v>0</v>
      </c>
      <c r="V242" s="310"/>
      <c r="W242" s="309">
        <f t="shared" si="34"/>
        <v>0</v>
      </c>
      <c r="X242" s="310"/>
    </row>
    <row r="243" spans="2:24" x14ac:dyDescent="0.3">
      <c r="B243" s="437"/>
      <c r="C243" s="300" t="s">
        <v>141</v>
      </c>
      <c r="D243" s="301"/>
      <c r="E243" s="301"/>
      <c r="F243" s="301"/>
      <c r="G243" s="301"/>
      <c r="H243" s="302"/>
      <c r="I243" s="49"/>
      <c r="J243" s="142"/>
      <c r="K243" s="51"/>
      <c r="L243" s="51"/>
      <c r="M243" s="51"/>
      <c r="N243" s="51"/>
      <c r="O243" s="51"/>
      <c r="P243" s="51"/>
      <c r="Q243" s="51"/>
      <c r="R243" s="52">
        <f t="shared" ref="R243:T243" si="40">SUM(R244)</f>
        <v>0</v>
      </c>
      <c r="S243" s="52">
        <f t="shared" si="40"/>
        <v>0</v>
      </c>
      <c r="T243" s="52">
        <f t="shared" si="40"/>
        <v>0</v>
      </c>
      <c r="U243" s="309">
        <f t="shared" si="30"/>
        <v>0</v>
      </c>
      <c r="V243" s="310"/>
      <c r="W243" s="309">
        <f t="shared" si="34"/>
        <v>0</v>
      </c>
      <c r="X243" s="310"/>
    </row>
    <row r="244" spans="2:24" x14ac:dyDescent="0.3">
      <c r="B244" s="437"/>
      <c r="C244" s="321" t="s">
        <v>142</v>
      </c>
      <c r="D244" s="322"/>
      <c r="E244" s="322"/>
      <c r="F244" s="322"/>
      <c r="G244" s="322"/>
      <c r="H244" s="323"/>
      <c r="I244" s="49"/>
      <c r="J244" s="142"/>
      <c r="K244" s="51"/>
      <c r="L244" s="51"/>
      <c r="M244" s="51"/>
      <c r="N244" s="51"/>
      <c r="O244" s="51"/>
      <c r="P244" s="51"/>
      <c r="Q244" s="51"/>
      <c r="R244" s="52"/>
      <c r="S244" s="52"/>
      <c r="T244" s="52">
        <v>0</v>
      </c>
      <c r="U244" s="309">
        <f t="shared" si="30"/>
        <v>0</v>
      </c>
      <c r="V244" s="310"/>
      <c r="W244" s="309">
        <f t="shared" si="34"/>
        <v>0</v>
      </c>
      <c r="X244" s="310"/>
    </row>
    <row r="245" spans="2:24" x14ac:dyDescent="0.3">
      <c r="B245" s="437"/>
      <c r="C245" s="300" t="s">
        <v>143</v>
      </c>
      <c r="D245" s="301"/>
      <c r="E245" s="301"/>
      <c r="F245" s="301"/>
      <c r="G245" s="301"/>
      <c r="H245" s="302"/>
      <c r="I245" s="49"/>
      <c r="J245" s="142"/>
      <c r="K245" s="51"/>
      <c r="L245" s="51"/>
      <c r="M245" s="51"/>
      <c r="N245" s="51"/>
      <c r="O245" s="51"/>
      <c r="P245" s="51"/>
      <c r="Q245" s="51"/>
      <c r="R245" s="52">
        <f t="shared" ref="R245:T245" si="41">SUM(R246:R247)</f>
        <v>0</v>
      </c>
      <c r="S245" s="52">
        <f t="shared" si="41"/>
        <v>2</v>
      </c>
      <c r="T245" s="52">
        <f t="shared" si="41"/>
        <v>0</v>
      </c>
      <c r="U245" s="309">
        <f t="shared" si="30"/>
        <v>0.66666666666666663</v>
      </c>
      <c r="V245" s="310"/>
      <c r="W245" s="309">
        <f t="shared" si="34"/>
        <v>2</v>
      </c>
      <c r="X245" s="310"/>
    </row>
    <row r="246" spans="2:24" x14ac:dyDescent="0.3">
      <c r="B246" s="437"/>
      <c r="C246" s="321" t="s">
        <v>139</v>
      </c>
      <c r="D246" s="322"/>
      <c r="E246" s="322"/>
      <c r="F246" s="322"/>
      <c r="G246" s="322"/>
      <c r="H246" s="323"/>
      <c r="I246" s="49"/>
      <c r="J246" s="142"/>
      <c r="K246" s="51"/>
      <c r="L246" s="51"/>
      <c r="M246" s="51"/>
      <c r="N246" s="51"/>
      <c r="O246" s="51"/>
      <c r="P246" s="51"/>
      <c r="Q246" s="51"/>
      <c r="R246" s="52"/>
      <c r="S246" s="52">
        <v>2</v>
      </c>
      <c r="T246" s="52">
        <v>0</v>
      </c>
      <c r="U246" s="309">
        <f t="shared" si="30"/>
        <v>1</v>
      </c>
      <c r="V246" s="310"/>
      <c r="W246" s="309">
        <f t="shared" si="34"/>
        <v>2</v>
      </c>
      <c r="X246" s="310"/>
    </row>
    <row r="247" spans="2:24" x14ac:dyDescent="0.3">
      <c r="B247" s="437"/>
      <c r="C247" s="321" t="s">
        <v>144</v>
      </c>
      <c r="D247" s="322"/>
      <c r="E247" s="322"/>
      <c r="F247" s="322"/>
      <c r="G247" s="322"/>
      <c r="H247" s="323"/>
      <c r="I247" s="49"/>
      <c r="J247" s="142"/>
      <c r="K247" s="51"/>
      <c r="L247" s="51"/>
      <c r="M247" s="51"/>
      <c r="N247" s="51"/>
      <c r="O247" s="51"/>
      <c r="P247" s="51"/>
      <c r="Q247" s="51"/>
      <c r="R247" s="52"/>
      <c r="S247" s="52"/>
      <c r="T247" s="52">
        <v>0</v>
      </c>
      <c r="U247" s="309">
        <f t="shared" si="30"/>
        <v>0</v>
      </c>
      <c r="V247" s="310"/>
      <c r="W247" s="309">
        <f t="shared" si="34"/>
        <v>0</v>
      </c>
      <c r="X247" s="310"/>
    </row>
    <row r="248" spans="2:24" x14ac:dyDescent="0.3">
      <c r="B248" s="437"/>
      <c r="C248" s="300" t="s">
        <v>145</v>
      </c>
      <c r="D248" s="301"/>
      <c r="E248" s="301"/>
      <c r="F248" s="301"/>
      <c r="G248" s="301"/>
      <c r="H248" s="302"/>
      <c r="I248" s="49"/>
      <c r="J248" s="142"/>
      <c r="K248" s="51"/>
      <c r="L248" s="51"/>
      <c r="M248" s="51"/>
      <c r="N248" s="51"/>
      <c r="O248" s="51"/>
      <c r="P248" s="51"/>
      <c r="Q248" s="51"/>
      <c r="R248" s="52">
        <f t="shared" ref="R248:T248" si="42">SUM(R249:R252)</f>
        <v>0</v>
      </c>
      <c r="S248" s="52">
        <f t="shared" si="42"/>
        <v>0</v>
      </c>
      <c r="T248" s="52">
        <f t="shared" si="42"/>
        <v>0</v>
      </c>
      <c r="U248" s="309">
        <f t="shared" si="30"/>
        <v>0</v>
      </c>
      <c r="V248" s="310"/>
      <c r="W248" s="309">
        <f t="shared" si="34"/>
        <v>0</v>
      </c>
      <c r="X248" s="310"/>
    </row>
    <row r="249" spans="2:24" x14ac:dyDescent="0.3">
      <c r="B249" s="437"/>
      <c r="C249" s="321" t="s">
        <v>146</v>
      </c>
      <c r="D249" s="322"/>
      <c r="E249" s="322"/>
      <c r="F249" s="322"/>
      <c r="G249" s="322"/>
      <c r="H249" s="323"/>
      <c r="I249" s="49"/>
      <c r="J249" s="142"/>
      <c r="K249" s="51"/>
      <c r="L249" s="51"/>
      <c r="M249" s="51"/>
      <c r="N249" s="51"/>
      <c r="O249" s="51"/>
      <c r="P249" s="51"/>
      <c r="Q249" s="51"/>
      <c r="R249" s="52"/>
      <c r="S249" s="52"/>
      <c r="T249" s="52">
        <v>0</v>
      </c>
      <c r="U249" s="309">
        <f t="shared" si="30"/>
        <v>0</v>
      </c>
      <c r="V249" s="310"/>
      <c r="W249" s="309">
        <f t="shared" si="34"/>
        <v>0</v>
      </c>
      <c r="X249" s="310"/>
    </row>
    <row r="250" spans="2:24" x14ac:dyDescent="0.3">
      <c r="B250" s="437"/>
      <c r="C250" s="321" t="s">
        <v>147</v>
      </c>
      <c r="D250" s="322"/>
      <c r="E250" s="322"/>
      <c r="F250" s="322"/>
      <c r="G250" s="322"/>
      <c r="H250" s="323"/>
      <c r="I250" s="49"/>
      <c r="J250" s="142"/>
      <c r="K250" s="51"/>
      <c r="L250" s="51"/>
      <c r="M250" s="51"/>
      <c r="N250" s="51"/>
      <c r="O250" s="51"/>
      <c r="P250" s="51"/>
      <c r="Q250" s="51"/>
      <c r="R250" s="52"/>
      <c r="S250" s="52"/>
      <c r="T250" s="52">
        <v>0</v>
      </c>
      <c r="U250" s="309">
        <f t="shared" si="30"/>
        <v>0</v>
      </c>
      <c r="V250" s="310"/>
      <c r="W250" s="309">
        <f t="shared" si="34"/>
        <v>0</v>
      </c>
      <c r="X250" s="310"/>
    </row>
    <row r="251" spans="2:24" x14ac:dyDescent="0.3">
      <c r="B251" s="437"/>
      <c r="C251" s="321" t="s">
        <v>148</v>
      </c>
      <c r="D251" s="322"/>
      <c r="E251" s="322"/>
      <c r="F251" s="322"/>
      <c r="G251" s="322"/>
      <c r="H251" s="323"/>
      <c r="I251" s="49"/>
      <c r="J251" s="142"/>
      <c r="K251" s="51"/>
      <c r="L251" s="51"/>
      <c r="M251" s="51"/>
      <c r="N251" s="51"/>
      <c r="O251" s="51"/>
      <c r="P251" s="51"/>
      <c r="Q251" s="51"/>
      <c r="R251" s="52"/>
      <c r="S251" s="52"/>
      <c r="T251" s="52">
        <v>0</v>
      </c>
      <c r="U251" s="309">
        <f t="shared" si="30"/>
        <v>0</v>
      </c>
      <c r="V251" s="310"/>
      <c r="W251" s="309">
        <f t="shared" si="34"/>
        <v>0</v>
      </c>
      <c r="X251" s="310"/>
    </row>
    <row r="252" spans="2:24" x14ac:dyDescent="0.3">
      <c r="B252" s="437"/>
      <c r="C252" s="321" t="s">
        <v>149</v>
      </c>
      <c r="D252" s="322"/>
      <c r="E252" s="322"/>
      <c r="F252" s="322"/>
      <c r="G252" s="322"/>
      <c r="H252" s="323"/>
      <c r="I252" s="49"/>
      <c r="J252" s="142"/>
      <c r="K252" s="51"/>
      <c r="L252" s="51"/>
      <c r="M252" s="51"/>
      <c r="N252" s="51"/>
      <c r="O252" s="51"/>
      <c r="P252" s="51"/>
      <c r="Q252" s="51"/>
      <c r="R252" s="52"/>
      <c r="S252" s="52"/>
      <c r="T252" s="52">
        <v>0</v>
      </c>
      <c r="U252" s="309">
        <f t="shared" si="30"/>
        <v>0</v>
      </c>
      <c r="V252" s="310"/>
      <c r="W252" s="309">
        <f t="shared" si="34"/>
        <v>0</v>
      </c>
      <c r="X252" s="310"/>
    </row>
    <row r="253" spans="2:24" x14ac:dyDescent="0.3">
      <c r="B253" s="437"/>
      <c r="C253" s="300" t="s">
        <v>152</v>
      </c>
      <c r="D253" s="301"/>
      <c r="E253" s="301"/>
      <c r="F253" s="301"/>
      <c r="G253" s="301"/>
      <c r="H253" s="302"/>
      <c r="I253" s="49"/>
      <c r="J253" s="142"/>
      <c r="K253" s="51"/>
      <c r="L253" s="51"/>
      <c r="M253" s="51"/>
      <c r="N253" s="51"/>
      <c r="O253" s="51"/>
      <c r="P253" s="51"/>
      <c r="Q253" s="51"/>
      <c r="R253" s="52">
        <f t="shared" ref="R253:T253" si="43">SUM(R254:R256)</f>
        <v>0</v>
      </c>
      <c r="S253" s="52">
        <f t="shared" si="43"/>
        <v>0</v>
      </c>
      <c r="T253" s="52">
        <f t="shared" si="43"/>
        <v>1</v>
      </c>
      <c r="U253" s="309">
        <f t="shared" si="30"/>
        <v>0.33333333333333331</v>
      </c>
      <c r="V253" s="310"/>
      <c r="W253" s="309">
        <f t="shared" si="34"/>
        <v>1</v>
      </c>
      <c r="X253" s="310"/>
    </row>
    <row r="254" spans="2:24" x14ac:dyDescent="0.3">
      <c r="B254" s="437"/>
      <c r="C254" s="321" t="s">
        <v>137</v>
      </c>
      <c r="D254" s="322"/>
      <c r="E254" s="322"/>
      <c r="F254" s="322"/>
      <c r="G254" s="322"/>
      <c r="H254" s="323"/>
      <c r="I254" s="49"/>
      <c r="J254" s="142"/>
      <c r="K254" s="51"/>
      <c r="L254" s="51"/>
      <c r="M254" s="51"/>
      <c r="N254" s="51"/>
      <c r="O254" s="51"/>
      <c r="P254" s="51"/>
      <c r="Q254" s="51"/>
      <c r="R254" s="52"/>
      <c r="S254" s="52"/>
      <c r="T254" s="52">
        <v>0</v>
      </c>
      <c r="U254" s="309">
        <f t="shared" si="30"/>
        <v>0</v>
      </c>
      <c r="V254" s="310"/>
      <c r="W254" s="309">
        <f t="shared" si="34"/>
        <v>0</v>
      </c>
      <c r="X254" s="310"/>
    </row>
    <row r="255" spans="2:24" x14ac:dyDescent="0.3">
      <c r="B255" s="437"/>
      <c r="C255" s="321" t="s">
        <v>93</v>
      </c>
      <c r="D255" s="322"/>
      <c r="E255" s="322"/>
      <c r="F255" s="322"/>
      <c r="G255" s="322"/>
      <c r="H255" s="323"/>
      <c r="I255" s="49"/>
      <c r="J255" s="142"/>
      <c r="K255" s="51"/>
      <c r="L255" s="51"/>
      <c r="M255" s="51"/>
      <c r="N255" s="51"/>
      <c r="O255" s="51"/>
      <c r="P255" s="51"/>
      <c r="Q255" s="51"/>
      <c r="R255" s="52"/>
      <c r="S255" s="52"/>
      <c r="T255" s="52">
        <v>0</v>
      </c>
      <c r="U255" s="309">
        <f t="shared" si="30"/>
        <v>0</v>
      </c>
      <c r="V255" s="310"/>
      <c r="W255" s="309">
        <f t="shared" si="34"/>
        <v>0</v>
      </c>
      <c r="X255" s="310"/>
    </row>
    <row r="256" spans="2:24" x14ac:dyDescent="0.3">
      <c r="B256" s="437"/>
      <c r="C256" s="321" t="s">
        <v>124</v>
      </c>
      <c r="D256" s="322"/>
      <c r="E256" s="322"/>
      <c r="F256" s="322"/>
      <c r="G256" s="322"/>
      <c r="H256" s="323"/>
      <c r="I256" s="49"/>
      <c r="J256" s="142"/>
      <c r="K256" s="51"/>
      <c r="L256" s="51"/>
      <c r="M256" s="51"/>
      <c r="N256" s="51"/>
      <c r="O256" s="51"/>
      <c r="P256" s="51"/>
      <c r="Q256" s="51"/>
      <c r="R256" s="52"/>
      <c r="S256" s="52"/>
      <c r="T256" s="52">
        <v>1</v>
      </c>
      <c r="U256" s="309">
        <f t="shared" si="30"/>
        <v>1</v>
      </c>
      <c r="V256" s="310"/>
      <c r="W256" s="309">
        <f t="shared" si="34"/>
        <v>1</v>
      </c>
      <c r="X256" s="310"/>
    </row>
    <row r="257" spans="2:24" x14ac:dyDescent="0.3">
      <c r="B257" s="437"/>
      <c r="C257" s="300" t="s">
        <v>151</v>
      </c>
      <c r="D257" s="301"/>
      <c r="E257" s="301"/>
      <c r="F257" s="301"/>
      <c r="G257" s="301"/>
      <c r="H257" s="302"/>
      <c r="I257" s="49"/>
      <c r="J257" s="142"/>
      <c r="K257" s="51"/>
      <c r="L257" s="51"/>
      <c r="M257" s="51"/>
      <c r="N257" s="51"/>
      <c r="O257" s="51"/>
      <c r="P257" s="51"/>
      <c r="Q257" s="51"/>
      <c r="R257" s="52">
        <f t="shared" ref="R257:T257" si="44">SUM(R258)</f>
        <v>0</v>
      </c>
      <c r="S257" s="52">
        <f t="shared" si="44"/>
        <v>0</v>
      </c>
      <c r="T257" s="52">
        <f t="shared" si="44"/>
        <v>0</v>
      </c>
      <c r="U257" s="309">
        <f t="shared" si="30"/>
        <v>0</v>
      </c>
      <c r="V257" s="310"/>
      <c r="W257" s="309">
        <f t="shared" si="34"/>
        <v>0</v>
      </c>
      <c r="X257" s="310"/>
    </row>
    <row r="258" spans="2:24" x14ac:dyDescent="0.3">
      <c r="B258" s="437"/>
      <c r="C258" s="321" t="s">
        <v>142</v>
      </c>
      <c r="D258" s="322"/>
      <c r="E258" s="322"/>
      <c r="F258" s="322"/>
      <c r="G258" s="322"/>
      <c r="H258" s="323"/>
      <c r="I258" s="49"/>
      <c r="J258" s="142"/>
      <c r="K258" s="51"/>
      <c r="L258" s="51"/>
      <c r="M258" s="51"/>
      <c r="N258" s="51"/>
      <c r="O258" s="51"/>
      <c r="P258" s="51"/>
      <c r="Q258" s="51"/>
      <c r="R258" s="52"/>
      <c r="S258" s="52"/>
      <c r="T258" s="52">
        <v>0</v>
      </c>
      <c r="U258" s="309">
        <f t="shared" si="30"/>
        <v>0</v>
      </c>
      <c r="V258" s="310"/>
      <c r="W258" s="309">
        <f t="shared" si="34"/>
        <v>0</v>
      </c>
      <c r="X258" s="310"/>
    </row>
    <row r="259" spans="2:24" x14ac:dyDescent="0.3">
      <c r="B259" s="437"/>
      <c r="C259" s="300" t="s">
        <v>150</v>
      </c>
      <c r="D259" s="301"/>
      <c r="E259" s="301"/>
      <c r="F259" s="301"/>
      <c r="G259" s="301"/>
      <c r="H259" s="302"/>
      <c r="I259" s="49"/>
      <c r="J259" s="142"/>
      <c r="K259" s="51"/>
      <c r="L259" s="51"/>
      <c r="M259" s="51"/>
      <c r="N259" s="51"/>
      <c r="O259" s="51"/>
      <c r="P259" s="51"/>
      <c r="Q259" s="51"/>
      <c r="R259" s="52">
        <f t="shared" ref="R259:T259" si="45">SUM(R260)</f>
        <v>0</v>
      </c>
      <c r="S259" s="52">
        <f t="shared" si="45"/>
        <v>0</v>
      </c>
      <c r="T259" s="52">
        <f t="shared" si="45"/>
        <v>0</v>
      </c>
      <c r="U259" s="309">
        <f t="shared" si="30"/>
        <v>0</v>
      </c>
      <c r="V259" s="310"/>
      <c r="W259" s="309">
        <f t="shared" si="34"/>
        <v>0</v>
      </c>
      <c r="X259" s="310"/>
    </row>
    <row r="260" spans="2:24" x14ac:dyDescent="0.3">
      <c r="B260" s="437"/>
      <c r="C260" s="321" t="s">
        <v>134</v>
      </c>
      <c r="D260" s="322"/>
      <c r="E260" s="322"/>
      <c r="F260" s="322"/>
      <c r="G260" s="322"/>
      <c r="H260" s="323"/>
      <c r="I260" s="49"/>
      <c r="J260" s="142"/>
      <c r="K260" s="51"/>
      <c r="L260" s="51"/>
      <c r="M260" s="51"/>
      <c r="N260" s="51"/>
      <c r="O260" s="51"/>
      <c r="P260" s="51"/>
      <c r="Q260" s="51"/>
      <c r="R260" s="52"/>
      <c r="S260" s="52"/>
      <c r="T260" s="52">
        <v>0</v>
      </c>
      <c r="U260" s="309">
        <f t="shared" si="30"/>
        <v>0</v>
      </c>
      <c r="V260" s="310"/>
      <c r="W260" s="309">
        <f t="shared" si="34"/>
        <v>0</v>
      </c>
      <c r="X260" s="310"/>
    </row>
    <row r="261" spans="2:24" x14ac:dyDescent="0.3">
      <c r="B261" s="437"/>
      <c r="C261" s="300" t="s">
        <v>122</v>
      </c>
      <c r="D261" s="301"/>
      <c r="E261" s="301"/>
      <c r="F261" s="301"/>
      <c r="G261" s="301"/>
      <c r="H261" s="302"/>
      <c r="I261" s="49"/>
      <c r="J261" s="142"/>
      <c r="K261" s="51"/>
      <c r="L261" s="51"/>
      <c r="M261" s="51"/>
      <c r="N261" s="51"/>
      <c r="O261" s="51"/>
      <c r="P261" s="51"/>
      <c r="Q261" s="51"/>
      <c r="R261" s="52">
        <f t="shared" ref="R261:T261" si="46">SUM(R262+R269+R275+R279+R285+R290)</f>
        <v>1</v>
      </c>
      <c r="S261" s="52">
        <f t="shared" si="46"/>
        <v>7</v>
      </c>
      <c r="T261" s="52">
        <f t="shared" si="46"/>
        <v>1</v>
      </c>
      <c r="U261" s="309">
        <f t="shared" si="30"/>
        <v>3</v>
      </c>
      <c r="V261" s="310"/>
      <c r="W261" s="309">
        <f t="shared" si="34"/>
        <v>9</v>
      </c>
      <c r="X261" s="310"/>
    </row>
    <row r="262" spans="2:24" x14ac:dyDescent="0.3">
      <c r="B262" s="437"/>
      <c r="C262" s="300" t="s">
        <v>153</v>
      </c>
      <c r="D262" s="301"/>
      <c r="E262" s="301"/>
      <c r="F262" s="301"/>
      <c r="G262" s="301"/>
      <c r="H262" s="302"/>
      <c r="I262" s="49"/>
      <c r="J262" s="142"/>
      <c r="K262" s="51"/>
      <c r="L262" s="51"/>
      <c r="M262" s="51"/>
      <c r="N262" s="51"/>
      <c r="O262" s="51"/>
      <c r="P262" s="51"/>
      <c r="Q262" s="51"/>
      <c r="R262" s="52">
        <f t="shared" ref="R262:T262" si="47">SUM(R263:R268)</f>
        <v>1</v>
      </c>
      <c r="S262" s="52">
        <f t="shared" si="47"/>
        <v>0</v>
      </c>
      <c r="T262" s="52">
        <f t="shared" si="47"/>
        <v>0</v>
      </c>
      <c r="U262" s="309">
        <f t="shared" si="30"/>
        <v>0.33333333333333331</v>
      </c>
      <c r="V262" s="310"/>
      <c r="W262" s="309">
        <f t="shared" si="34"/>
        <v>1</v>
      </c>
      <c r="X262" s="310"/>
    </row>
    <row r="263" spans="2:24" x14ac:dyDescent="0.3">
      <c r="B263" s="437"/>
      <c r="C263" s="321" t="s">
        <v>137</v>
      </c>
      <c r="D263" s="322"/>
      <c r="E263" s="322"/>
      <c r="F263" s="322"/>
      <c r="G263" s="322"/>
      <c r="H263" s="323"/>
      <c r="I263" s="49"/>
      <c r="J263" s="142"/>
      <c r="K263" s="51"/>
      <c r="L263" s="51"/>
      <c r="M263" s="51"/>
      <c r="N263" s="51"/>
      <c r="O263" s="51"/>
      <c r="P263" s="51"/>
      <c r="Q263" s="51"/>
      <c r="R263" s="52"/>
      <c r="S263" s="52"/>
      <c r="T263" s="52">
        <v>0</v>
      </c>
      <c r="U263" s="309">
        <f t="shared" si="30"/>
        <v>0</v>
      </c>
      <c r="V263" s="310"/>
      <c r="W263" s="309">
        <f t="shared" si="34"/>
        <v>0</v>
      </c>
      <c r="X263" s="310"/>
    </row>
    <row r="264" spans="2:24" x14ac:dyDescent="0.3">
      <c r="B264" s="437"/>
      <c r="C264" s="321" t="s">
        <v>93</v>
      </c>
      <c r="D264" s="322"/>
      <c r="E264" s="322"/>
      <c r="F264" s="322"/>
      <c r="G264" s="322"/>
      <c r="H264" s="323"/>
      <c r="I264" s="49"/>
      <c r="J264" s="142"/>
      <c r="K264" s="51"/>
      <c r="L264" s="51"/>
      <c r="M264" s="51"/>
      <c r="N264" s="51"/>
      <c r="O264" s="51"/>
      <c r="P264" s="51"/>
      <c r="Q264" s="51"/>
      <c r="R264" s="52"/>
      <c r="S264" s="52"/>
      <c r="T264" s="52">
        <v>0</v>
      </c>
      <c r="U264" s="309">
        <f t="shared" si="30"/>
        <v>0</v>
      </c>
      <c r="V264" s="310"/>
      <c r="W264" s="309">
        <f t="shared" si="34"/>
        <v>0</v>
      </c>
      <c r="X264" s="310"/>
    </row>
    <row r="265" spans="2:24" x14ac:dyDescent="0.3">
      <c r="B265" s="437"/>
      <c r="C265" s="321" t="s">
        <v>154</v>
      </c>
      <c r="D265" s="322"/>
      <c r="E265" s="322"/>
      <c r="F265" s="322"/>
      <c r="G265" s="322"/>
      <c r="H265" s="323"/>
      <c r="I265" s="49"/>
      <c r="J265" s="142"/>
      <c r="K265" s="51"/>
      <c r="L265" s="51"/>
      <c r="M265" s="51"/>
      <c r="N265" s="51"/>
      <c r="O265" s="51"/>
      <c r="P265" s="51"/>
      <c r="Q265" s="51"/>
      <c r="R265" s="52">
        <v>1</v>
      </c>
      <c r="S265" s="52"/>
      <c r="T265" s="52">
        <v>0</v>
      </c>
      <c r="U265" s="309">
        <f t="shared" si="30"/>
        <v>0.5</v>
      </c>
      <c r="V265" s="310"/>
      <c r="W265" s="309">
        <f t="shared" si="34"/>
        <v>1</v>
      </c>
      <c r="X265" s="310"/>
    </row>
    <row r="266" spans="2:24" x14ac:dyDescent="0.3">
      <c r="B266" s="437"/>
      <c r="C266" s="321" t="s">
        <v>94</v>
      </c>
      <c r="D266" s="322"/>
      <c r="E266" s="322"/>
      <c r="F266" s="322"/>
      <c r="G266" s="322"/>
      <c r="H266" s="323"/>
      <c r="I266" s="49"/>
      <c r="J266" s="142"/>
      <c r="K266" s="51"/>
      <c r="L266" s="51"/>
      <c r="M266" s="51"/>
      <c r="N266" s="51"/>
      <c r="O266" s="51"/>
      <c r="P266" s="51"/>
      <c r="Q266" s="51"/>
      <c r="R266" s="52"/>
      <c r="S266" s="52"/>
      <c r="T266" s="52">
        <v>0</v>
      </c>
      <c r="U266" s="309">
        <f t="shared" si="30"/>
        <v>0</v>
      </c>
      <c r="V266" s="310"/>
      <c r="W266" s="309">
        <f t="shared" si="34"/>
        <v>0</v>
      </c>
      <c r="X266" s="310"/>
    </row>
    <row r="267" spans="2:24" x14ac:dyDescent="0.3">
      <c r="B267" s="437"/>
      <c r="C267" s="321" t="s">
        <v>142</v>
      </c>
      <c r="D267" s="322"/>
      <c r="E267" s="322"/>
      <c r="F267" s="322"/>
      <c r="G267" s="322"/>
      <c r="H267" s="323"/>
      <c r="I267" s="49"/>
      <c r="J267" s="142"/>
      <c r="K267" s="51"/>
      <c r="L267" s="51"/>
      <c r="M267" s="51"/>
      <c r="N267" s="51"/>
      <c r="O267" s="51"/>
      <c r="P267" s="51"/>
      <c r="Q267" s="51"/>
      <c r="R267" s="52"/>
      <c r="S267" s="52"/>
      <c r="T267" s="52">
        <v>0</v>
      </c>
      <c r="U267" s="309">
        <f t="shared" si="30"/>
        <v>0</v>
      </c>
      <c r="V267" s="310"/>
      <c r="W267" s="309">
        <f t="shared" si="34"/>
        <v>0</v>
      </c>
      <c r="X267" s="310"/>
    </row>
    <row r="268" spans="2:24" x14ac:dyDescent="0.3">
      <c r="B268" s="437"/>
      <c r="C268" s="321" t="s">
        <v>144</v>
      </c>
      <c r="D268" s="322"/>
      <c r="E268" s="322"/>
      <c r="F268" s="322"/>
      <c r="G268" s="322"/>
      <c r="H268" s="323"/>
      <c r="I268" s="49"/>
      <c r="J268" s="142"/>
      <c r="K268" s="51"/>
      <c r="L268" s="51"/>
      <c r="M268" s="51"/>
      <c r="N268" s="51"/>
      <c r="O268" s="51"/>
      <c r="P268" s="51"/>
      <c r="Q268" s="51"/>
      <c r="R268" s="52"/>
      <c r="S268" s="52"/>
      <c r="T268" s="52">
        <v>0</v>
      </c>
      <c r="U268" s="309">
        <f t="shared" si="30"/>
        <v>0</v>
      </c>
      <c r="V268" s="310"/>
      <c r="W268" s="309">
        <f t="shared" si="34"/>
        <v>0</v>
      </c>
      <c r="X268" s="310"/>
    </row>
    <row r="269" spans="2:24" x14ac:dyDescent="0.3">
      <c r="B269" s="437"/>
      <c r="C269" s="300" t="s">
        <v>155</v>
      </c>
      <c r="D269" s="301"/>
      <c r="E269" s="301"/>
      <c r="F269" s="301"/>
      <c r="G269" s="301"/>
      <c r="H269" s="302"/>
      <c r="I269" s="49"/>
      <c r="J269" s="142"/>
      <c r="K269" s="51"/>
      <c r="L269" s="51"/>
      <c r="M269" s="51"/>
      <c r="N269" s="51"/>
      <c r="O269" s="51"/>
      <c r="P269" s="51"/>
      <c r="Q269" s="51"/>
      <c r="R269" s="52">
        <f t="shared" ref="R269:T269" si="48">SUM(R270:R274)</f>
        <v>0</v>
      </c>
      <c r="S269" s="52">
        <f t="shared" si="48"/>
        <v>0</v>
      </c>
      <c r="T269" s="52">
        <f t="shared" si="48"/>
        <v>0</v>
      </c>
      <c r="U269" s="309">
        <f t="shared" si="30"/>
        <v>0</v>
      </c>
      <c r="V269" s="310"/>
      <c r="W269" s="309">
        <f t="shared" si="34"/>
        <v>0</v>
      </c>
      <c r="X269" s="310"/>
    </row>
    <row r="270" spans="2:24" x14ac:dyDescent="0.3">
      <c r="B270" s="437"/>
      <c r="C270" s="321" t="s">
        <v>139</v>
      </c>
      <c r="D270" s="322"/>
      <c r="E270" s="322"/>
      <c r="F270" s="322"/>
      <c r="G270" s="322"/>
      <c r="H270" s="323"/>
      <c r="I270" s="49"/>
      <c r="J270" s="142"/>
      <c r="K270" s="51"/>
      <c r="L270" s="51"/>
      <c r="M270" s="51"/>
      <c r="N270" s="51"/>
      <c r="O270" s="51"/>
      <c r="P270" s="51"/>
      <c r="Q270" s="51"/>
      <c r="R270" s="52"/>
      <c r="S270" s="52"/>
      <c r="T270" s="52">
        <v>0</v>
      </c>
      <c r="U270" s="309">
        <f t="shared" si="30"/>
        <v>0</v>
      </c>
      <c r="V270" s="310"/>
      <c r="W270" s="309">
        <f t="shared" si="34"/>
        <v>0</v>
      </c>
      <c r="X270" s="310"/>
    </row>
    <row r="271" spans="2:24" x14ac:dyDescent="0.3">
      <c r="B271" s="437"/>
      <c r="C271" s="321" t="s">
        <v>140</v>
      </c>
      <c r="D271" s="322"/>
      <c r="E271" s="322"/>
      <c r="F271" s="322"/>
      <c r="G271" s="322"/>
      <c r="H271" s="323"/>
      <c r="I271" s="49"/>
      <c r="J271" s="142"/>
      <c r="K271" s="51"/>
      <c r="L271" s="51"/>
      <c r="M271" s="51"/>
      <c r="N271" s="51"/>
      <c r="O271" s="51"/>
      <c r="P271" s="51"/>
      <c r="Q271" s="51"/>
      <c r="R271" s="52"/>
      <c r="S271" s="52"/>
      <c r="T271" s="52">
        <v>0</v>
      </c>
      <c r="U271" s="309">
        <f t="shared" si="30"/>
        <v>0</v>
      </c>
      <c r="V271" s="310"/>
      <c r="W271" s="309">
        <f t="shared" si="34"/>
        <v>0</v>
      </c>
      <c r="X271" s="310"/>
    </row>
    <row r="272" spans="2:24" x14ac:dyDescent="0.3">
      <c r="B272" s="437"/>
      <c r="C272" s="321" t="s">
        <v>125</v>
      </c>
      <c r="D272" s="322"/>
      <c r="E272" s="322"/>
      <c r="F272" s="322"/>
      <c r="G272" s="322"/>
      <c r="H272" s="323"/>
      <c r="I272" s="49"/>
      <c r="J272" s="142"/>
      <c r="K272" s="51"/>
      <c r="L272" s="51"/>
      <c r="M272" s="51"/>
      <c r="N272" s="51"/>
      <c r="O272" s="51"/>
      <c r="P272" s="51"/>
      <c r="Q272" s="51"/>
      <c r="R272" s="52"/>
      <c r="S272" s="52"/>
      <c r="T272" s="52">
        <v>0</v>
      </c>
      <c r="U272" s="309">
        <f t="shared" si="30"/>
        <v>0</v>
      </c>
      <c r="V272" s="310"/>
      <c r="W272" s="309">
        <f t="shared" si="34"/>
        <v>0</v>
      </c>
      <c r="X272" s="310"/>
    </row>
    <row r="273" spans="2:24" x14ac:dyDescent="0.3">
      <c r="B273" s="437"/>
      <c r="C273" s="321" t="s">
        <v>127</v>
      </c>
      <c r="D273" s="322"/>
      <c r="E273" s="322"/>
      <c r="F273" s="322"/>
      <c r="G273" s="322"/>
      <c r="H273" s="323"/>
      <c r="I273" s="49"/>
      <c r="J273" s="142"/>
      <c r="K273" s="51"/>
      <c r="L273" s="51"/>
      <c r="M273" s="51"/>
      <c r="N273" s="51"/>
      <c r="O273" s="51"/>
      <c r="P273" s="51"/>
      <c r="Q273" s="51"/>
      <c r="R273" s="52"/>
      <c r="S273" s="52"/>
      <c r="T273" s="52">
        <v>0</v>
      </c>
      <c r="U273" s="309">
        <f t="shared" si="30"/>
        <v>0</v>
      </c>
      <c r="V273" s="310"/>
      <c r="W273" s="309">
        <f t="shared" si="34"/>
        <v>0</v>
      </c>
      <c r="X273" s="310"/>
    </row>
    <row r="274" spans="2:24" x14ac:dyDescent="0.3">
      <c r="B274" s="437"/>
      <c r="C274" s="321" t="s">
        <v>81</v>
      </c>
      <c r="D274" s="322"/>
      <c r="E274" s="322"/>
      <c r="F274" s="322"/>
      <c r="G274" s="322"/>
      <c r="H274" s="323"/>
      <c r="I274" s="49"/>
      <c r="J274" s="142"/>
      <c r="K274" s="51"/>
      <c r="L274" s="51"/>
      <c r="M274" s="51"/>
      <c r="N274" s="51"/>
      <c r="O274" s="51"/>
      <c r="P274" s="51"/>
      <c r="Q274" s="51"/>
      <c r="R274" s="52"/>
      <c r="S274" s="52"/>
      <c r="T274" s="52">
        <v>0</v>
      </c>
      <c r="U274" s="309">
        <f t="shared" si="30"/>
        <v>0</v>
      </c>
      <c r="V274" s="310"/>
      <c r="W274" s="309">
        <f t="shared" si="34"/>
        <v>0</v>
      </c>
      <c r="X274" s="310"/>
    </row>
    <row r="275" spans="2:24" x14ac:dyDescent="0.3">
      <c r="B275" s="437"/>
      <c r="C275" s="300" t="s">
        <v>130</v>
      </c>
      <c r="D275" s="301"/>
      <c r="E275" s="301"/>
      <c r="F275" s="301"/>
      <c r="G275" s="301"/>
      <c r="H275" s="302"/>
      <c r="I275" s="49"/>
      <c r="J275" s="142"/>
      <c r="K275" s="51"/>
      <c r="L275" s="51"/>
      <c r="M275" s="51"/>
      <c r="N275" s="51"/>
      <c r="O275" s="51"/>
      <c r="P275" s="51"/>
      <c r="Q275" s="51"/>
      <c r="R275" s="52">
        <f t="shared" ref="R275:T275" si="49">SUM(R276:R278)</f>
        <v>0</v>
      </c>
      <c r="S275" s="52">
        <f t="shared" si="49"/>
        <v>0</v>
      </c>
      <c r="T275" s="52">
        <f t="shared" si="49"/>
        <v>0</v>
      </c>
      <c r="U275" s="309">
        <f t="shared" si="30"/>
        <v>0</v>
      </c>
      <c r="V275" s="310"/>
      <c r="W275" s="309">
        <f t="shared" si="34"/>
        <v>0</v>
      </c>
      <c r="X275" s="310"/>
    </row>
    <row r="276" spans="2:24" x14ac:dyDescent="0.3">
      <c r="B276" s="437"/>
      <c r="C276" s="321" t="s">
        <v>132</v>
      </c>
      <c r="D276" s="322"/>
      <c r="E276" s="322"/>
      <c r="F276" s="322"/>
      <c r="G276" s="322"/>
      <c r="H276" s="323"/>
      <c r="I276" s="49"/>
      <c r="J276" s="142"/>
      <c r="K276" s="51"/>
      <c r="L276" s="51"/>
      <c r="M276" s="51"/>
      <c r="N276" s="51"/>
      <c r="O276" s="51"/>
      <c r="P276" s="51"/>
      <c r="Q276" s="51"/>
      <c r="R276" s="52"/>
      <c r="S276" s="52"/>
      <c r="T276" s="52">
        <v>0</v>
      </c>
      <c r="U276" s="309">
        <f t="shared" si="30"/>
        <v>0</v>
      </c>
      <c r="V276" s="310"/>
      <c r="W276" s="309">
        <f t="shared" si="34"/>
        <v>0</v>
      </c>
      <c r="X276" s="310"/>
    </row>
    <row r="277" spans="2:24" x14ac:dyDescent="0.3">
      <c r="B277" s="437"/>
      <c r="C277" s="321" t="s">
        <v>131</v>
      </c>
      <c r="D277" s="322"/>
      <c r="E277" s="322"/>
      <c r="F277" s="322"/>
      <c r="G277" s="322"/>
      <c r="H277" s="323"/>
      <c r="I277" s="49"/>
      <c r="J277" s="142"/>
      <c r="K277" s="51"/>
      <c r="L277" s="51"/>
      <c r="M277" s="51"/>
      <c r="N277" s="51"/>
      <c r="O277" s="51"/>
      <c r="P277" s="51"/>
      <c r="Q277" s="51"/>
      <c r="R277" s="52"/>
      <c r="S277" s="52"/>
      <c r="T277" s="52">
        <v>0</v>
      </c>
      <c r="U277" s="309">
        <f t="shared" si="30"/>
        <v>0</v>
      </c>
      <c r="V277" s="310"/>
      <c r="W277" s="309">
        <f t="shared" si="34"/>
        <v>0</v>
      </c>
      <c r="X277" s="310"/>
    </row>
    <row r="278" spans="2:24" x14ac:dyDescent="0.3">
      <c r="B278" s="437"/>
      <c r="C278" s="321" t="s">
        <v>133</v>
      </c>
      <c r="D278" s="322"/>
      <c r="E278" s="322"/>
      <c r="F278" s="322"/>
      <c r="G278" s="322"/>
      <c r="H278" s="323"/>
      <c r="I278" s="49"/>
      <c r="J278" s="142"/>
      <c r="K278" s="51"/>
      <c r="L278" s="51"/>
      <c r="M278" s="51"/>
      <c r="N278" s="51"/>
      <c r="O278" s="51"/>
      <c r="P278" s="51"/>
      <c r="Q278" s="51"/>
      <c r="R278" s="52"/>
      <c r="S278" s="52"/>
      <c r="T278" s="52">
        <v>0</v>
      </c>
      <c r="U278" s="309">
        <f t="shared" si="30"/>
        <v>0</v>
      </c>
      <c r="V278" s="310"/>
      <c r="W278" s="309">
        <f t="shared" si="34"/>
        <v>0</v>
      </c>
      <c r="X278" s="310"/>
    </row>
    <row r="279" spans="2:24" x14ac:dyDescent="0.3">
      <c r="B279" s="437"/>
      <c r="C279" s="300" t="s">
        <v>156</v>
      </c>
      <c r="D279" s="301"/>
      <c r="E279" s="301"/>
      <c r="F279" s="301"/>
      <c r="G279" s="301"/>
      <c r="H279" s="302"/>
      <c r="I279" s="49"/>
      <c r="J279" s="142"/>
      <c r="K279" s="51"/>
      <c r="L279" s="51"/>
      <c r="M279" s="51"/>
      <c r="N279" s="51"/>
      <c r="O279" s="51"/>
      <c r="P279" s="51"/>
      <c r="Q279" s="51"/>
      <c r="R279" s="52">
        <f t="shared" ref="R279:S279" si="50">SUM(R280:R284)</f>
        <v>0</v>
      </c>
      <c r="S279" s="52">
        <f t="shared" si="50"/>
        <v>0</v>
      </c>
      <c r="T279" s="52">
        <v>0</v>
      </c>
      <c r="U279" s="309">
        <f t="shared" ref="U279:U291" si="51">AVERAGE(I279:T279)</f>
        <v>0</v>
      </c>
      <c r="V279" s="310"/>
      <c r="W279" s="309">
        <f t="shared" si="34"/>
        <v>0</v>
      </c>
      <c r="X279" s="310"/>
    </row>
    <row r="280" spans="2:24" x14ac:dyDescent="0.3">
      <c r="B280" s="437"/>
      <c r="C280" s="321" t="s">
        <v>134</v>
      </c>
      <c r="D280" s="322"/>
      <c r="E280" s="322"/>
      <c r="F280" s="322"/>
      <c r="G280" s="322"/>
      <c r="H280" s="323"/>
      <c r="I280" s="49"/>
      <c r="J280" s="142"/>
      <c r="K280" s="51"/>
      <c r="L280" s="51"/>
      <c r="M280" s="51"/>
      <c r="N280" s="51"/>
      <c r="O280" s="51"/>
      <c r="P280" s="51"/>
      <c r="Q280" s="51"/>
      <c r="R280" s="52"/>
      <c r="S280" s="52"/>
      <c r="T280" s="52">
        <v>0</v>
      </c>
      <c r="U280" s="309">
        <f t="shared" si="51"/>
        <v>0</v>
      </c>
      <c r="V280" s="310"/>
      <c r="W280" s="309">
        <f t="shared" si="34"/>
        <v>0</v>
      </c>
      <c r="X280" s="310"/>
    </row>
    <row r="281" spans="2:24" x14ac:dyDescent="0.3">
      <c r="B281" s="437"/>
      <c r="C281" s="321" t="s">
        <v>146</v>
      </c>
      <c r="D281" s="322"/>
      <c r="E281" s="322"/>
      <c r="F281" s="322"/>
      <c r="G281" s="322"/>
      <c r="H281" s="323"/>
      <c r="I281" s="49"/>
      <c r="J281" s="142"/>
      <c r="K281" s="51"/>
      <c r="L281" s="51"/>
      <c r="M281" s="51"/>
      <c r="N281" s="51"/>
      <c r="O281" s="51"/>
      <c r="P281" s="51"/>
      <c r="Q281" s="51"/>
      <c r="R281" s="52"/>
      <c r="S281" s="52"/>
      <c r="T281" s="52">
        <v>0</v>
      </c>
      <c r="U281" s="309">
        <f t="shared" si="51"/>
        <v>0</v>
      </c>
      <c r="V281" s="310"/>
      <c r="W281" s="309">
        <f t="shared" si="34"/>
        <v>0</v>
      </c>
      <c r="X281" s="310"/>
    </row>
    <row r="282" spans="2:24" x14ac:dyDescent="0.3">
      <c r="B282" s="437"/>
      <c r="C282" s="321" t="s">
        <v>147</v>
      </c>
      <c r="D282" s="322"/>
      <c r="E282" s="322"/>
      <c r="F282" s="322"/>
      <c r="G282" s="322"/>
      <c r="H282" s="323"/>
      <c r="I282" s="49"/>
      <c r="J282" s="142"/>
      <c r="K282" s="51"/>
      <c r="L282" s="51"/>
      <c r="M282" s="51"/>
      <c r="N282" s="51"/>
      <c r="O282" s="51"/>
      <c r="P282" s="51"/>
      <c r="Q282" s="51"/>
      <c r="R282" s="52"/>
      <c r="S282" s="52"/>
      <c r="T282" s="52">
        <v>0</v>
      </c>
      <c r="U282" s="309">
        <f t="shared" si="51"/>
        <v>0</v>
      </c>
      <c r="V282" s="310"/>
      <c r="W282" s="309">
        <f t="shared" ref="W282:W291" si="52">SUM(I282:T282)</f>
        <v>0</v>
      </c>
      <c r="X282" s="310"/>
    </row>
    <row r="283" spans="2:24" x14ac:dyDescent="0.3">
      <c r="B283" s="437"/>
      <c r="C283" s="321" t="s">
        <v>148</v>
      </c>
      <c r="D283" s="322"/>
      <c r="E283" s="322"/>
      <c r="F283" s="322"/>
      <c r="G283" s="322"/>
      <c r="H283" s="323"/>
      <c r="I283" s="49"/>
      <c r="J283" s="142"/>
      <c r="K283" s="51"/>
      <c r="L283" s="51"/>
      <c r="M283" s="51"/>
      <c r="N283" s="51"/>
      <c r="O283" s="51"/>
      <c r="P283" s="51"/>
      <c r="Q283" s="51"/>
      <c r="R283" s="52"/>
      <c r="S283" s="52"/>
      <c r="T283" s="52">
        <v>0</v>
      </c>
      <c r="U283" s="309">
        <f t="shared" si="51"/>
        <v>0</v>
      </c>
      <c r="V283" s="310"/>
      <c r="W283" s="309">
        <f t="shared" si="52"/>
        <v>0</v>
      </c>
      <c r="X283" s="310"/>
    </row>
    <row r="284" spans="2:24" x14ac:dyDescent="0.3">
      <c r="B284" s="437"/>
      <c r="C284" s="321" t="s">
        <v>149</v>
      </c>
      <c r="D284" s="322"/>
      <c r="E284" s="322"/>
      <c r="F284" s="322"/>
      <c r="G284" s="322"/>
      <c r="H284" s="323"/>
      <c r="I284" s="49"/>
      <c r="J284" s="142"/>
      <c r="K284" s="51"/>
      <c r="L284" s="51"/>
      <c r="M284" s="51"/>
      <c r="N284" s="51"/>
      <c r="O284" s="51"/>
      <c r="P284" s="51"/>
      <c r="Q284" s="51"/>
      <c r="R284" s="52"/>
      <c r="S284" s="52"/>
      <c r="T284" s="52">
        <v>0</v>
      </c>
      <c r="U284" s="309">
        <f t="shared" si="51"/>
        <v>0</v>
      </c>
      <c r="V284" s="310"/>
      <c r="W284" s="309">
        <f t="shared" si="52"/>
        <v>0</v>
      </c>
      <c r="X284" s="310"/>
    </row>
    <row r="285" spans="2:24" x14ac:dyDescent="0.3">
      <c r="B285" s="437"/>
      <c r="C285" s="300" t="s">
        <v>30</v>
      </c>
      <c r="D285" s="301"/>
      <c r="E285" s="301"/>
      <c r="F285" s="301"/>
      <c r="G285" s="301"/>
      <c r="H285" s="302"/>
      <c r="I285" s="133"/>
      <c r="J285" s="134"/>
      <c r="K285" s="135"/>
      <c r="L285" s="135"/>
      <c r="M285" s="135"/>
      <c r="N285" s="135"/>
      <c r="O285" s="135"/>
      <c r="P285" s="135"/>
      <c r="Q285" s="135"/>
      <c r="R285" s="136"/>
      <c r="S285" s="136">
        <f t="shared" ref="S285" si="53">SUM(S286:S289)</f>
        <v>3</v>
      </c>
      <c r="T285" s="52">
        <v>0</v>
      </c>
      <c r="U285" s="309">
        <f t="shared" si="51"/>
        <v>1.5</v>
      </c>
      <c r="V285" s="310"/>
      <c r="W285" s="309">
        <f t="shared" si="52"/>
        <v>3</v>
      </c>
      <c r="X285" s="310"/>
    </row>
    <row r="286" spans="2:24" x14ac:dyDescent="0.3">
      <c r="B286" s="437"/>
      <c r="C286" s="321" t="s">
        <v>159</v>
      </c>
      <c r="D286" s="322"/>
      <c r="E286" s="322"/>
      <c r="F286" s="322"/>
      <c r="G286" s="322"/>
      <c r="H286" s="323"/>
      <c r="I286" s="133"/>
      <c r="J286" s="134"/>
      <c r="K286" s="135"/>
      <c r="L286" s="135"/>
      <c r="M286" s="135"/>
      <c r="N286" s="135"/>
      <c r="O286" s="135"/>
      <c r="P286" s="135"/>
      <c r="Q286" s="135"/>
      <c r="R286" s="136"/>
      <c r="S286" s="136">
        <v>2</v>
      </c>
      <c r="T286" s="52">
        <v>0</v>
      </c>
      <c r="U286" s="309">
        <f t="shared" si="51"/>
        <v>1</v>
      </c>
      <c r="V286" s="310"/>
      <c r="W286" s="309">
        <f t="shared" si="52"/>
        <v>2</v>
      </c>
      <c r="X286" s="310"/>
    </row>
    <row r="287" spans="2:24" x14ac:dyDescent="0.3">
      <c r="B287" s="437"/>
      <c r="C287" s="321" t="s">
        <v>158</v>
      </c>
      <c r="D287" s="322"/>
      <c r="E287" s="322"/>
      <c r="F287" s="322"/>
      <c r="G287" s="322"/>
      <c r="H287" s="323"/>
      <c r="I287" s="133"/>
      <c r="J287" s="134"/>
      <c r="K287" s="135"/>
      <c r="L287" s="135"/>
      <c r="M287" s="135"/>
      <c r="N287" s="135"/>
      <c r="O287" s="135"/>
      <c r="P287" s="135"/>
      <c r="Q287" s="135"/>
      <c r="R287" s="136"/>
      <c r="S287" s="136">
        <v>1</v>
      </c>
      <c r="T287" s="52">
        <v>0</v>
      </c>
      <c r="U287" s="309">
        <f t="shared" si="51"/>
        <v>0.5</v>
      </c>
      <c r="V287" s="310"/>
      <c r="W287" s="309">
        <f t="shared" si="52"/>
        <v>1</v>
      </c>
      <c r="X287" s="310"/>
    </row>
    <row r="288" spans="2:24" x14ac:dyDescent="0.3">
      <c r="B288" s="437"/>
      <c r="C288" s="321" t="s">
        <v>157</v>
      </c>
      <c r="D288" s="322"/>
      <c r="E288" s="322"/>
      <c r="F288" s="322"/>
      <c r="G288" s="322"/>
      <c r="H288" s="323"/>
      <c r="I288" s="133"/>
      <c r="J288" s="134"/>
      <c r="K288" s="135"/>
      <c r="L288" s="135"/>
      <c r="M288" s="135"/>
      <c r="N288" s="135"/>
      <c r="O288" s="135"/>
      <c r="P288" s="135"/>
      <c r="Q288" s="135"/>
      <c r="R288" s="136"/>
      <c r="S288" s="136"/>
      <c r="T288" s="52">
        <v>0</v>
      </c>
      <c r="U288" s="309">
        <f t="shared" si="51"/>
        <v>0</v>
      </c>
      <c r="V288" s="310"/>
      <c r="W288" s="309">
        <f t="shared" si="52"/>
        <v>0</v>
      </c>
      <c r="X288" s="310"/>
    </row>
    <row r="289" spans="2:24" x14ac:dyDescent="0.3">
      <c r="B289" s="437"/>
      <c r="C289" s="321" t="s">
        <v>160</v>
      </c>
      <c r="D289" s="322"/>
      <c r="E289" s="322"/>
      <c r="F289" s="322"/>
      <c r="G289" s="322"/>
      <c r="H289" s="323"/>
      <c r="I289" s="133"/>
      <c r="J289" s="134"/>
      <c r="K289" s="135"/>
      <c r="L289" s="135"/>
      <c r="M289" s="135"/>
      <c r="N289" s="135"/>
      <c r="O289" s="135"/>
      <c r="P289" s="135"/>
      <c r="Q289" s="135"/>
      <c r="R289" s="136"/>
      <c r="S289" s="136"/>
      <c r="T289" s="52">
        <v>0</v>
      </c>
      <c r="U289" s="309">
        <f t="shared" si="51"/>
        <v>0</v>
      </c>
      <c r="V289" s="310"/>
      <c r="W289" s="309">
        <f t="shared" si="52"/>
        <v>0</v>
      </c>
      <c r="X289" s="310"/>
    </row>
    <row r="290" spans="2:24" x14ac:dyDescent="0.3">
      <c r="B290" s="437"/>
      <c r="C290" s="300" t="s">
        <v>34</v>
      </c>
      <c r="D290" s="301"/>
      <c r="E290" s="301"/>
      <c r="F290" s="301"/>
      <c r="G290" s="301"/>
      <c r="H290" s="302"/>
      <c r="I290" s="133"/>
      <c r="J290" s="134"/>
      <c r="K290" s="135"/>
      <c r="L290" s="135"/>
      <c r="M290" s="135"/>
      <c r="N290" s="135"/>
      <c r="O290" s="135"/>
      <c r="P290" s="135"/>
      <c r="Q290" s="135"/>
      <c r="R290" s="136"/>
      <c r="S290" s="136">
        <v>4</v>
      </c>
      <c r="T290" s="136">
        <v>1</v>
      </c>
      <c r="U290" s="309">
        <f t="shared" si="51"/>
        <v>2.5</v>
      </c>
      <c r="V290" s="310"/>
      <c r="W290" s="309">
        <f t="shared" si="52"/>
        <v>5</v>
      </c>
      <c r="X290" s="310"/>
    </row>
    <row r="291" spans="2:24" x14ac:dyDescent="0.3">
      <c r="B291" s="437"/>
      <c r="C291" s="327" t="s">
        <v>26</v>
      </c>
      <c r="D291" s="328"/>
      <c r="E291" s="328"/>
      <c r="F291" s="328"/>
      <c r="G291" s="328"/>
      <c r="H291" s="329"/>
      <c r="I291" s="152"/>
      <c r="J291" s="153"/>
      <c r="K291" s="154"/>
      <c r="L291" s="154"/>
      <c r="M291" s="154"/>
      <c r="N291" s="154"/>
      <c r="O291" s="154"/>
      <c r="P291" s="154"/>
      <c r="Q291" s="154"/>
      <c r="R291" s="155"/>
      <c r="S291" s="155"/>
      <c r="T291" s="155"/>
      <c r="U291" s="569" t="e">
        <f t="shared" si="51"/>
        <v>#DIV/0!</v>
      </c>
      <c r="V291" s="570"/>
      <c r="W291" s="473">
        <f t="shared" si="52"/>
        <v>0</v>
      </c>
      <c r="X291" s="474"/>
    </row>
    <row r="292" spans="2:24" x14ac:dyDescent="0.3">
      <c r="B292" s="437"/>
      <c r="C292" s="340" t="s">
        <v>2</v>
      </c>
      <c r="D292" s="341"/>
      <c r="E292" s="341"/>
      <c r="F292" s="341"/>
      <c r="G292" s="341"/>
      <c r="H292" s="342"/>
      <c r="I292" s="156"/>
      <c r="J292" s="157"/>
      <c r="K292" s="158"/>
      <c r="L292" s="158"/>
      <c r="M292" s="158"/>
      <c r="N292" s="158"/>
      <c r="O292" s="158"/>
      <c r="P292" s="158"/>
      <c r="Q292" s="158"/>
      <c r="R292" s="159"/>
      <c r="S292" s="159"/>
      <c r="T292" s="159"/>
      <c r="U292" s="343"/>
      <c r="V292" s="344"/>
      <c r="W292" s="345"/>
      <c r="X292" s="346"/>
    </row>
    <row r="293" spans="2:24" x14ac:dyDescent="0.3">
      <c r="B293" s="437"/>
      <c r="C293" s="347" t="s">
        <v>172</v>
      </c>
      <c r="D293" s="348"/>
      <c r="E293" s="348"/>
      <c r="F293" s="348"/>
      <c r="G293" s="348"/>
      <c r="H293" s="349"/>
      <c r="I293" s="160"/>
      <c r="J293" s="161"/>
      <c r="K293" s="162"/>
      <c r="L293" s="162"/>
      <c r="M293" s="162"/>
      <c r="N293" s="162"/>
      <c r="O293" s="162"/>
      <c r="P293" s="162"/>
      <c r="Q293" s="162"/>
      <c r="R293" s="163">
        <f t="shared" ref="R293:T293" si="54">R216/R199</f>
        <v>5.5454545454545459</v>
      </c>
      <c r="S293" s="163">
        <f t="shared" si="54"/>
        <v>2.9672131147540983</v>
      </c>
      <c r="T293" s="163">
        <f t="shared" si="54"/>
        <v>2.4347826086956523</v>
      </c>
      <c r="U293" s="350" t="s">
        <v>62</v>
      </c>
      <c r="V293" s="351"/>
      <c r="W293" s="350">
        <f t="shared" ref="W293:X293" si="55">W216/W199</f>
        <v>3</v>
      </c>
      <c r="X293" s="351" t="e">
        <f t="shared" si="55"/>
        <v>#DIV/0!</v>
      </c>
    </row>
    <row r="294" spans="2:24" x14ac:dyDescent="0.3">
      <c r="B294" s="437"/>
      <c r="C294" s="273" t="s">
        <v>173</v>
      </c>
      <c r="D294" s="274"/>
      <c r="E294" s="274"/>
      <c r="F294" s="274"/>
      <c r="G294" s="274"/>
      <c r="H294" s="275"/>
      <c r="I294" s="164"/>
      <c r="J294" s="165"/>
      <c r="K294" s="166"/>
      <c r="L294" s="166"/>
      <c r="M294" s="166"/>
      <c r="N294" s="166"/>
      <c r="O294" s="166"/>
      <c r="P294" s="166"/>
      <c r="Q294" s="166"/>
      <c r="R294" s="167">
        <f t="shared" ref="R294:T294" si="56">(R218+R221+R291)/R199</f>
        <v>9.0909090909090912E-2</v>
      </c>
      <c r="S294" s="167">
        <f t="shared" si="56"/>
        <v>1.0491803278688525</v>
      </c>
      <c r="T294" s="167">
        <f t="shared" si="56"/>
        <v>0.65217391304347827</v>
      </c>
      <c r="U294" s="352" t="s">
        <v>62</v>
      </c>
      <c r="V294" s="353"/>
      <c r="W294" s="352">
        <f t="shared" ref="W294:X294" si="57">(W218+W221+W291)/W199</f>
        <v>0.80508474576271183</v>
      </c>
      <c r="X294" s="353" t="e">
        <f t="shared" si="57"/>
        <v>#DIV/0!</v>
      </c>
    </row>
    <row r="295" spans="2:24" x14ac:dyDescent="0.3">
      <c r="B295" s="437"/>
      <c r="C295" s="291" t="s">
        <v>8</v>
      </c>
      <c r="D295" s="292"/>
      <c r="E295" s="292"/>
      <c r="F295" s="292"/>
      <c r="G295" s="292"/>
      <c r="H295" s="293"/>
      <c r="I295" s="105"/>
      <c r="J295" s="106"/>
      <c r="K295" s="168"/>
      <c r="L295" s="168"/>
      <c r="M295" s="168"/>
      <c r="N295" s="168"/>
      <c r="O295" s="168"/>
      <c r="P295" s="168"/>
      <c r="Q295" s="168"/>
      <c r="R295" s="169">
        <f t="shared" ref="R295:T295" si="58">R297/R296</f>
        <v>0</v>
      </c>
      <c r="S295" s="169">
        <f t="shared" si="58"/>
        <v>0</v>
      </c>
      <c r="T295" s="169">
        <f t="shared" si="58"/>
        <v>0</v>
      </c>
      <c r="U295" s="336" t="s">
        <v>62</v>
      </c>
      <c r="V295" s="337"/>
      <c r="W295" s="338">
        <f>W297/W296</f>
        <v>0</v>
      </c>
      <c r="X295" s="339"/>
    </row>
    <row r="296" spans="2:24" x14ac:dyDescent="0.3">
      <c r="B296" s="437"/>
      <c r="C296" s="358" t="s">
        <v>20</v>
      </c>
      <c r="D296" s="359"/>
      <c r="E296" s="359"/>
      <c r="F296" s="359"/>
      <c r="G296" s="359"/>
      <c r="H296" s="360"/>
      <c r="I296" s="170"/>
      <c r="J296" s="171"/>
      <c r="K296" s="89"/>
      <c r="L296" s="89"/>
      <c r="M296" s="89"/>
      <c r="N296" s="89"/>
      <c r="O296" s="89"/>
      <c r="P296" s="89"/>
      <c r="Q296" s="89"/>
      <c r="R296" s="90">
        <f t="shared" ref="R296:T296" si="59">R199</f>
        <v>11</v>
      </c>
      <c r="S296" s="90">
        <f t="shared" si="59"/>
        <v>61</v>
      </c>
      <c r="T296" s="90">
        <f t="shared" si="59"/>
        <v>46</v>
      </c>
      <c r="U296" s="361" t="s">
        <v>62</v>
      </c>
      <c r="V296" s="362"/>
      <c r="W296" s="361">
        <f>SUM(I296:T296)</f>
        <v>118</v>
      </c>
      <c r="X296" s="362"/>
    </row>
    <row r="297" spans="2:24" ht="15" thickBot="1" x14ac:dyDescent="0.35">
      <c r="B297" s="437"/>
      <c r="C297" s="358" t="s">
        <v>104</v>
      </c>
      <c r="D297" s="359"/>
      <c r="E297" s="359"/>
      <c r="F297" s="359"/>
      <c r="G297" s="359"/>
      <c r="H297" s="360"/>
      <c r="I297" s="172"/>
      <c r="J297" s="50"/>
      <c r="K297" s="51"/>
      <c r="L297" s="51"/>
      <c r="M297" s="51"/>
      <c r="N297" s="51"/>
      <c r="O297" s="51"/>
      <c r="P297" s="51"/>
      <c r="Q297" s="51"/>
      <c r="R297" s="52"/>
      <c r="S297" s="52"/>
      <c r="T297" s="52"/>
      <c r="U297" s="366" t="s">
        <v>62</v>
      </c>
      <c r="V297" s="367"/>
      <c r="W297" s="311">
        <f>SUM(I297:T297)</f>
        <v>0</v>
      </c>
      <c r="X297" s="312"/>
    </row>
    <row r="298" spans="2:24" ht="15" thickBot="1" x14ac:dyDescent="0.35">
      <c r="B298" s="288" t="s">
        <v>9</v>
      </c>
      <c r="C298" s="297" t="s">
        <v>108</v>
      </c>
      <c r="D298" s="298"/>
      <c r="E298" s="298"/>
      <c r="F298" s="298"/>
      <c r="G298" s="298"/>
      <c r="H298" s="299"/>
      <c r="I298" s="173"/>
      <c r="J298" s="174"/>
      <c r="K298" s="175"/>
      <c r="L298" s="175"/>
      <c r="M298" s="175"/>
      <c r="N298" s="175"/>
      <c r="O298" s="175"/>
      <c r="P298" s="175"/>
      <c r="Q298" s="175"/>
      <c r="R298" s="176">
        <f t="shared" ref="R298:V298" si="60">R301/R300</f>
        <v>0.42857142857142855</v>
      </c>
      <c r="S298" s="176">
        <f t="shared" si="60"/>
        <v>0.5</v>
      </c>
      <c r="T298" s="176">
        <f t="shared" si="60"/>
        <v>0.69047619047619047</v>
      </c>
      <c r="U298" s="484">
        <f t="shared" si="60"/>
        <v>0.5757575757575758</v>
      </c>
      <c r="V298" s="485" t="e">
        <f t="shared" si="60"/>
        <v>#DIV/0!</v>
      </c>
      <c r="W298" s="370" t="s">
        <v>62</v>
      </c>
      <c r="X298" s="371"/>
    </row>
    <row r="299" spans="2:24" x14ac:dyDescent="0.3">
      <c r="B299" s="289"/>
      <c r="C299" s="297" t="s">
        <v>43</v>
      </c>
      <c r="D299" s="298"/>
      <c r="E299" s="298"/>
      <c r="F299" s="298"/>
      <c r="G299" s="298"/>
      <c r="H299" s="299"/>
      <c r="I299" s="177"/>
      <c r="J299" s="178"/>
      <c r="K299" s="179"/>
      <c r="L299" s="179"/>
      <c r="M299" s="179"/>
      <c r="N299" s="179"/>
      <c r="O299" s="179"/>
      <c r="P299" s="179"/>
      <c r="Q299" s="179"/>
      <c r="R299" s="180">
        <f t="shared" ref="R299:V299" si="61">R302/R300</f>
        <v>0</v>
      </c>
      <c r="S299" s="180">
        <f t="shared" si="61"/>
        <v>0.32</v>
      </c>
      <c r="T299" s="180">
        <f t="shared" si="61"/>
        <v>0.5714285714285714</v>
      </c>
      <c r="U299" s="484">
        <f t="shared" si="61"/>
        <v>0.40404040404040403</v>
      </c>
      <c r="V299" s="485" t="e">
        <f t="shared" si="61"/>
        <v>#DIV/0!</v>
      </c>
      <c r="W299" s="370" t="s">
        <v>62</v>
      </c>
      <c r="X299" s="371"/>
    </row>
    <row r="300" spans="2:24" x14ac:dyDescent="0.3">
      <c r="B300" s="289"/>
      <c r="C300" s="270" t="s">
        <v>118</v>
      </c>
      <c r="D300" s="271"/>
      <c r="E300" s="271"/>
      <c r="F300" s="271"/>
      <c r="G300" s="271"/>
      <c r="H300" s="272"/>
      <c r="I300" s="172"/>
      <c r="J300" s="50"/>
      <c r="K300" s="51"/>
      <c r="L300" s="51"/>
      <c r="M300" s="51"/>
      <c r="N300" s="51"/>
      <c r="O300" s="51"/>
      <c r="P300" s="51"/>
      <c r="Q300" s="51"/>
      <c r="R300" s="52">
        <v>7</v>
      </c>
      <c r="S300" s="52">
        <v>50</v>
      </c>
      <c r="T300" s="52">
        <v>42</v>
      </c>
      <c r="U300" s="361">
        <f>AVERAGE(I300:T300)</f>
        <v>33</v>
      </c>
      <c r="V300" s="362"/>
      <c r="W300" s="361" t="s">
        <v>62</v>
      </c>
      <c r="X300" s="362"/>
    </row>
    <row r="301" spans="2:24" x14ac:dyDescent="0.3">
      <c r="B301" s="289"/>
      <c r="C301" s="300" t="s">
        <v>27</v>
      </c>
      <c r="D301" s="301"/>
      <c r="E301" s="301"/>
      <c r="F301" s="301"/>
      <c r="G301" s="301"/>
      <c r="H301" s="302"/>
      <c r="I301" s="142"/>
      <c r="J301" s="50"/>
      <c r="K301" s="51"/>
      <c r="L301" s="51"/>
      <c r="M301" s="51"/>
      <c r="N301" s="51"/>
      <c r="O301" s="51"/>
      <c r="P301" s="51"/>
      <c r="Q301" s="51"/>
      <c r="R301" s="52">
        <v>3</v>
      </c>
      <c r="S301" s="52">
        <v>25</v>
      </c>
      <c r="T301" s="52">
        <v>29</v>
      </c>
      <c r="U301" s="361">
        <f>AVERAGE(I301:T301)</f>
        <v>19</v>
      </c>
      <c r="V301" s="362"/>
      <c r="W301" s="361" t="s">
        <v>62</v>
      </c>
      <c r="X301" s="362"/>
    </row>
    <row r="302" spans="2:24" x14ac:dyDescent="0.3">
      <c r="B302" s="289"/>
      <c r="C302" s="273" t="s">
        <v>28</v>
      </c>
      <c r="D302" s="274"/>
      <c r="E302" s="274"/>
      <c r="F302" s="274"/>
      <c r="G302" s="274"/>
      <c r="H302" s="275"/>
      <c r="I302" s="181"/>
      <c r="J302" s="182"/>
      <c r="K302" s="183"/>
      <c r="L302" s="183"/>
      <c r="M302" s="183"/>
      <c r="N302" s="183"/>
      <c r="O302" s="183"/>
      <c r="P302" s="183"/>
      <c r="Q302" s="183"/>
      <c r="R302" s="184">
        <v>0</v>
      </c>
      <c r="S302" s="184">
        <v>16</v>
      </c>
      <c r="T302" s="184">
        <v>24</v>
      </c>
      <c r="U302" s="372">
        <f>AVERAGE(I302:T302)</f>
        <v>13.333333333333334</v>
      </c>
      <c r="V302" s="373"/>
      <c r="W302" s="372" t="s">
        <v>62</v>
      </c>
      <c r="X302" s="373"/>
    </row>
    <row r="303" spans="2:24" x14ac:dyDescent="0.3">
      <c r="B303" s="289"/>
      <c r="C303" s="276" t="s">
        <v>10</v>
      </c>
      <c r="D303" s="277"/>
      <c r="E303" s="277"/>
      <c r="F303" s="277"/>
      <c r="G303" s="277"/>
      <c r="H303" s="278"/>
      <c r="I303" s="185"/>
      <c r="J303" s="186"/>
      <c r="K303" s="187"/>
      <c r="L303" s="187"/>
      <c r="M303" s="187"/>
      <c r="N303" s="187"/>
      <c r="O303" s="187"/>
      <c r="P303" s="187"/>
      <c r="Q303" s="187"/>
      <c r="R303" s="188">
        <f t="shared" ref="R303:T303" si="62">R306/R305</f>
        <v>0</v>
      </c>
      <c r="S303" s="188">
        <f t="shared" si="62"/>
        <v>0.06</v>
      </c>
      <c r="T303" s="188">
        <f t="shared" si="62"/>
        <v>7.1428571428571425E-2</v>
      </c>
      <c r="U303" s="354">
        <f>U306/U305</f>
        <v>6.0606060606060608E-2</v>
      </c>
      <c r="V303" s="355"/>
      <c r="W303" s="356" t="s">
        <v>62</v>
      </c>
      <c r="X303" s="357"/>
    </row>
    <row r="304" spans="2:24" x14ac:dyDescent="0.3">
      <c r="B304" s="289"/>
      <c r="C304" s="291" t="s">
        <v>11</v>
      </c>
      <c r="D304" s="292"/>
      <c r="E304" s="292"/>
      <c r="F304" s="292"/>
      <c r="G304" s="292"/>
      <c r="H304" s="293"/>
      <c r="I304" s="189"/>
      <c r="J304" s="190"/>
      <c r="K304" s="191"/>
      <c r="L304" s="191"/>
      <c r="M304" s="191"/>
      <c r="N304" s="191"/>
      <c r="O304" s="191"/>
      <c r="P304" s="191"/>
      <c r="Q304" s="191"/>
      <c r="R304" s="192">
        <f t="shared" ref="R304:T304" si="63">R307/R305</f>
        <v>0</v>
      </c>
      <c r="S304" s="192">
        <f t="shared" si="63"/>
        <v>0.04</v>
      </c>
      <c r="T304" s="192">
        <f t="shared" si="63"/>
        <v>4.7619047619047616E-2</v>
      </c>
      <c r="U304" s="378">
        <f>U307/U305</f>
        <v>4.0404040404040401E-2</v>
      </c>
      <c r="V304" s="379"/>
      <c r="W304" s="380" t="s">
        <v>62</v>
      </c>
      <c r="X304" s="381"/>
    </row>
    <row r="305" spans="2:24" x14ac:dyDescent="0.3">
      <c r="B305" s="289"/>
      <c r="C305" s="270" t="s">
        <v>118</v>
      </c>
      <c r="D305" s="271"/>
      <c r="E305" s="271"/>
      <c r="F305" s="271"/>
      <c r="G305" s="271"/>
      <c r="H305" s="272"/>
      <c r="I305" s="172"/>
      <c r="J305" s="50"/>
      <c r="K305" s="51"/>
      <c r="L305" s="51"/>
      <c r="M305" s="51"/>
      <c r="N305" s="51"/>
      <c r="O305" s="51"/>
      <c r="P305" s="51"/>
      <c r="Q305" s="51"/>
      <c r="R305" s="52">
        <v>7</v>
      </c>
      <c r="S305" s="52">
        <v>50</v>
      </c>
      <c r="T305" s="52">
        <v>42</v>
      </c>
      <c r="U305" s="311">
        <f>AVERAGE(I305:T305)</f>
        <v>33</v>
      </c>
      <c r="V305" s="312"/>
      <c r="W305" s="311" t="s">
        <v>62</v>
      </c>
      <c r="X305" s="312"/>
    </row>
    <row r="306" spans="2:24" x14ac:dyDescent="0.3">
      <c r="B306" s="289"/>
      <c r="C306" s="270" t="s">
        <v>21</v>
      </c>
      <c r="D306" s="271"/>
      <c r="E306" s="271"/>
      <c r="F306" s="271"/>
      <c r="G306" s="271"/>
      <c r="H306" s="272"/>
      <c r="I306" s="172"/>
      <c r="J306" s="50"/>
      <c r="K306" s="51"/>
      <c r="L306" s="51"/>
      <c r="M306" s="51"/>
      <c r="N306" s="51"/>
      <c r="O306" s="51"/>
      <c r="P306" s="51"/>
      <c r="Q306" s="51"/>
      <c r="R306" s="52">
        <v>0</v>
      </c>
      <c r="S306" s="52">
        <v>3</v>
      </c>
      <c r="T306" s="52">
        <v>3</v>
      </c>
      <c r="U306" s="311">
        <f>AVERAGE(I306:T306)</f>
        <v>2</v>
      </c>
      <c r="V306" s="312"/>
      <c r="W306" s="311" t="s">
        <v>62</v>
      </c>
      <c r="X306" s="312"/>
    </row>
    <row r="307" spans="2:24" ht="15" thickBot="1" x14ac:dyDescent="0.35">
      <c r="B307" s="290"/>
      <c r="C307" s="2" t="s">
        <v>22</v>
      </c>
      <c r="D307" s="3"/>
      <c r="E307" s="3"/>
      <c r="F307" s="3"/>
      <c r="G307" s="3"/>
      <c r="H307" s="193"/>
      <c r="I307" s="194"/>
      <c r="J307" s="195"/>
      <c r="K307" s="196"/>
      <c r="L307" s="196"/>
      <c r="M307" s="196"/>
      <c r="N307" s="196"/>
      <c r="O307" s="196"/>
      <c r="P307" s="196"/>
      <c r="Q307" s="196"/>
      <c r="R307" s="197">
        <v>0</v>
      </c>
      <c r="S307" s="197">
        <v>2</v>
      </c>
      <c r="T307" s="197">
        <v>2</v>
      </c>
      <c r="U307" s="366">
        <f>AVERAGE(I307:T307)</f>
        <v>1.3333333333333333</v>
      </c>
      <c r="V307" s="367"/>
      <c r="W307" s="366" t="s">
        <v>62</v>
      </c>
      <c r="X307" s="367"/>
    </row>
  </sheetData>
  <mergeCells count="696">
    <mergeCell ref="U300:V300"/>
    <mergeCell ref="W300:X300"/>
    <mergeCell ref="C301:H301"/>
    <mergeCell ref="U301:V301"/>
    <mergeCell ref="W301:X301"/>
    <mergeCell ref="C306:H306"/>
    <mergeCell ref="U306:V306"/>
    <mergeCell ref="W306:X306"/>
    <mergeCell ref="U307:V307"/>
    <mergeCell ref="W307:X307"/>
    <mergeCell ref="C304:H304"/>
    <mergeCell ref="U304:V304"/>
    <mergeCell ref="W304:X304"/>
    <mergeCell ref="C305:H305"/>
    <mergeCell ref="U305:V305"/>
    <mergeCell ref="W305:X305"/>
    <mergeCell ref="C297:H297"/>
    <mergeCell ref="U297:V297"/>
    <mergeCell ref="W297:X297"/>
    <mergeCell ref="B298:B307"/>
    <mergeCell ref="C298:H298"/>
    <mergeCell ref="U298:V298"/>
    <mergeCell ref="W298:X298"/>
    <mergeCell ref="C299:H299"/>
    <mergeCell ref="U299:V299"/>
    <mergeCell ref="W299:X299"/>
    <mergeCell ref="B215:B297"/>
    <mergeCell ref="C215:H215"/>
    <mergeCell ref="U215:V215"/>
    <mergeCell ref="W215:X215"/>
    <mergeCell ref="C216:H216"/>
    <mergeCell ref="U216:V216"/>
    <mergeCell ref="W216:X216"/>
    <mergeCell ref="C302:H302"/>
    <mergeCell ref="U302:V302"/>
    <mergeCell ref="W302:X302"/>
    <mergeCell ref="C303:H303"/>
    <mergeCell ref="U303:V303"/>
    <mergeCell ref="W303:X303"/>
    <mergeCell ref="C300:H300"/>
    <mergeCell ref="C295:H295"/>
    <mergeCell ref="U295:V295"/>
    <mergeCell ref="W295:X295"/>
    <mergeCell ref="C296:H296"/>
    <mergeCell ref="U296:V296"/>
    <mergeCell ref="W296:X296"/>
    <mergeCell ref="C293:H293"/>
    <mergeCell ref="U293:V293"/>
    <mergeCell ref="W293:X293"/>
    <mergeCell ref="C294:H294"/>
    <mergeCell ref="U294:V294"/>
    <mergeCell ref="W294:X294"/>
    <mergeCell ref="C291:H291"/>
    <mergeCell ref="U291:V291"/>
    <mergeCell ref="W291:X291"/>
    <mergeCell ref="C292:H292"/>
    <mergeCell ref="U292:V292"/>
    <mergeCell ref="W292:X292"/>
    <mergeCell ref="C289:H289"/>
    <mergeCell ref="U289:V289"/>
    <mergeCell ref="W289:X289"/>
    <mergeCell ref="C290:H290"/>
    <mergeCell ref="U290:V290"/>
    <mergeCell ref="W290:X290"/>
    <mergeCell ref="C287:H287"/>
    <mergeCell ref="U287:V287"/>
    <mergeCell ref="W287:X287"/>
    <mergeCell ref="C288:H288"/>
    <mergeCell ref="U288:V288"/>
    <mergeCell ref="W288:X288"/>
    <mergeCell ref="C285:H285"/>
    <mergeCell ref="U285:V285"/>
    <mergeCell ref="W285:X285"/>
    <mergeCell ref="C286:H286"/>
    <mergeCell ref="U286:V286"/>
    <mergeCell ref="W286:X286"/>
    <mergeCell ref="C283:H283"/>
    <mergeCell ref="U283:V283"/>
    <mergeCell ref="W283:X283"/>
    <mergeCell ref="C284:H284"/>
    <mergeCell ref="U284:V284"/>
    <mergeCell ref="W284:X284"/>
    <mergeCell ref="C281:H281"/>
    <mergeCell ref="U281:V281"/>
    <mergeCell ref="W281:X281"/>
    <mergeCell ref="C282:H282"/>
    <mergeCell ref="U282:V282"/>
    <mergeCell ref="W282:X282"/>
    <mergeCell ref="C279:H279"/>
    <mergeCell ref="U279:V279"/>
    <mergeCell ref="W279:X279"/>
    <mergeCell ref="C280:H280"/>
    <mergeCell ref="U280:V280"/>
    <mergeCell ref="W280:X280"/>
    <mergeCell ref="C277:H277"/>
    <mergeCell ref="U277:V277"/>
    <mergeCell ref="W277:X277"/>
    <mergeCell ref="C278:H278"/>
    <mergeCell ref="U278:V278"/>
    <mergeCell ref="W278:X278"/>
    <mergeCell ref="C275:H275"/>
    <mergeCell ref="U275:V275"/>
    <mergeCell ref="W275:X275"/>
    <mergeCell ref="C276:H276"/>
    <mergeCell ref="U276:V276"/>
    <mergeCell ref="W276:X276"/>
    <mergeCell ref="C273:H273"/>
    <mergeCell ref="U273:V273"/>
    <mergeCell ref="W273:X273"/>
    <mergeCell ref="C274:H274"/>
    <mergeCell ref="U274:V274"/>
    <mergeCell ref="W274:X274"/>
    <mergeCell ref="C271:H271"/>
    <mergeCell ref="U271:V271"/>
    <mergeCell ref="W271:X271"/>
    <mergeCell ref="C272:H272"/>
    <mergeCell ref="U272:V272"/>
    <mergeCell ref="W272:X272"/>
    <mergeCell ref="C269:H269"/>
    <mergeCell ref="U269:V269"/>
    <mergeCell ref="W269:X269"/>
    <mergeCell ref="C270:H270"/>
    <mergeCell ref="U270:V270"/>
    <mergeCell ref="W270:X270"/>
    <mergeCell ref="C267:H267"/>
    <mergeCell ref="U267:V267"/>
    <mergeCell ref="W267:X267"/>
    <mergeCell ref="C268:H268"/>
    <mergeCell ref="U268:V268"/>
    <mergeCell ref="W268:X268"/>
    <mergeCell ref="C265:H265"/>
    <mergeCell ref="U265:V265"/>
    <mergeCell ref="W265:X265"/>
    <mergeCell ref="C266:H266"/>
    <mergeCell ref="U266:V266"/>
    <mergeCell ref="W266:X266"/>
    <mergeCell ref="C263:H263"/>
    <mergeCell ref="U263:V263"/>
    <mergeCell ref="W263:X263"/>
    <mergeCell ref="C264:H264"/>
    <mergeCell ref="U264:V264"/>
    <mergeCell ref="W264:X264"/>
    <mergeCell ref="C261:H261"/>
    <mergeCell ref="U261:V261"/>
    <mergeCell ref="W261:X261"/>
    <mergeCell ref="C262:H262"/>
    <mergeCell ref="U262:V262"/>
    <mergeCell ref="W262:X262"/>
    <mergeCell ref="C259:H259"/>
    <mergeCell ref="U259:V259"/>
    <mergeCell ref="W259:X259"/>
    <mergeCell ref="C260:H260"/>
    <mergeCell ref="U260:V260"/>
    <mergeCell ref="W260:X260"/>
    <mergeCell ref="C257:H257"/>
    <mergeCell ref="U257:V257"/>
    <mergeCell ref="W257:X257"/>
    <mergeCell ref="C258:H258"/>
    <mergeCell ref="U258:V258"/>
    <mergeCell ref="W258:X258"/>
    <mergeCell ref="C255:H255"/>
    <mergeCell ref="U255:V255"/>
    <mergeCell ref="W255:X255"/>
    <mergeCell ref="C256:H256"/>
    <mergeCell ref="U256:V256"/>
    <mergeCell ref="W256:X256"/>
    <mergeCell ref="C253:H253"/>
    <mergeCell ref="U253:V253"/>
    <mergeCell ref="W253:X253"/>
    <mergeCell ref="C254:H254"/>
    <mergeCell ref="U254:V254"/>
    <mergeCell ref="W254:X254"/>
    <mergeCell ref="C251:H251"/>
    <mergeCell ref="U251:V251"/>
    <mergeCell ref="W251:X251"/>
    <mergeCell ref="C252:H252"/>
    <mergeCell ref="U252:V252"/>
    <mergeCell ref="W252:X252"/>
    <mergeCell ref="C249:H249"/>
    <mergeCell ref="U249:V249"/>
    <mergeCell ref="W249:X249"/>
    <mergeCell ref="C250:H250"/>
    <mergeCell ref="U250:V250"/>
    <mergeCell ref="W250:X250"/>
    <mergeCell ref="C247:H247"/>
    <mergeCell ref="U247:V247"/>
    <mergeCell ref="W247:X247"/>
    <mergeCell ref="C248:H248"/>
    <mergeCell ref="U248:V248"/>
    <mergeCell ref="W248:X248"/>
    <mergeCell ref="C245:H245"/>
    <mergeCell ref="U245:V245"/>
    <mergeCell ref="W245:X245"/>
    <mergeCell ref="C246:H246"/>
    <mergeCell ref="U246:V246"/>
    <mergeCell ref="W246:X246"/>
    <mergeCell ref="C243:H243"/>
    <mergeCell ref="U243:V243"/>
    <mergeCell ref="W243:X243"/>
    <mergeCell ref="C244:H244"/>
    <mergeCell ref="U244:V244"/>
    <mergeCell ref="W244:X244"/>
    <mergeCell ref="C241:H241"/>
    <mergeCell ref="U241:V241"/>
    <mergeCell ref="W241:X241"/>
    <mergeCell ref="C242:H242"/>
    <mergeCell ref="U242:V242"/>
    <mergeCell ref="W242:X242"/>
    <mergeCell ref="C239:H239"/>
    <mergeCell ref="U239:V239"/>
    <mergeCell ref="W239:X239"/>
    <mergeCell ref="C240:H240"/>
    <mergeCell ref="U240:V240"/>
    <mergeCell ref="W240:X240"/>
    <mergeCell ref="C237:H237"/>
    <mergeCell ref="U237:V237"/>
    <mergeCell ref="W237:X237"/>
    <mergeCell ref="C238:H238"/>
    <mergeCell ref="U238:V238"/>
    <mergeCell ref="W238:X238"/>
    <mergeCell ref="C235:H235"/>
    <mergeCell ref="U235:V235"/>
    <mergeCell ref="W235:X235"/>
    <mergeCell ref="C236:H236"/>
    <mergeCell ref="U236:V236"/>
    <mergeCell ref="W236:X236"/>
    <mergeCell ref="C233:H233"/>
    <mergeCell ref="U233:V233"/>
    <mergeCell ref="W233:X233"/>
    <mergeCell ref="C234:H234"/>
    <mergeCell ref="U234:V234"/>
    <mergeCell ref="W234:X234"/>
    <mergeCell ref="C231:H231"/>
    <mergeCell ref="U231:V231"/>
    <mergeCell ref="W231:X231"/>
    <mergeCell ref="C232:H232"/>
    <mergeCell ref="U232:V232"/>
    <mergeCell ref="W232:X232"/>
    <mergeCell ref="C229:H229"/>
    <mergeCell ref="U229:V229"/>
    <mergeCell ref="W229:X229"/>
    <mergeCell ref="C230:H230"/>
    <mergeCell ref="U230:V230"/>
    <mergeCell ref="W230:X230"/>
    <mergeCell ref="C227:H227"/>
    <mergeCell ref="U227:V227"/>
    <mergeCell ref="W227:X227"/>
    <mergeCell ref="C228:H228"/>
    <mergeCell ref="U228:V228"/>
    <mergeCell ref="W228:X228"/>
    <mergeCell ref="C225:H225"/>
    <mergeCell ref="U225:V225"/>
    <mergeCell ref="W225:X225"/>
    <mergeCell ref="C226:H226"/>
    <mergeCell ref="U226:V226"/>
    <mergeCell ref="W226:X226"/>
    <mergeCell ref="C223:H223"/>
    <mergeCell ref="U223:V223"/>
    <mergeCell ref="W223:X223"/>
    <mergeCell ref="C224:H224"/>
    <mergeCell ref="U224:V224"/>
    <mergeCell ref="W224:X224"/>
    <mergeCell ref="C221:H221"/>
    <mergeCell ref="U221:V221"/>
    <mergeCell ref="W221:X221"/>
    <mergeCell ref="C222:H222"/>
    <mergeCell ref="U222:V222"/>
    <mergeCell ref="W222:X222"/>
    <mergeCell ref="C219:H219"/>
    <mergeCell ref="U219:V219"/>
    <mergeCell ref="W219:X219"/>
    <mergeCell ref="C220:H220"/>
    <mergeCell ref="U220:V220"/>
    <mergeCell ref="W220:X220"/>
    <mergeCell ref="C217:H217"/>
    <mergeCell ref="U217:V217"/>
    <mergeCell ref="W217:X217"/>
    <mergeCell ref="C218:H218"/>
    <mergeCell ref="U218:V218"/>
    <mergeCell ref="W218:X218"/>
    <mergeCell ref="C213:H213"/>
    <mergeCell ref="U213:V213"/>
    <mergeCell ref="W213:X213"/>
    <mergeCell ref="C214:H214"/>
    <mergeCell ref="U214:V214"/>
    <mergeCell ref="W214:X214"/>
    <mergeCell ref="C211:H211"/>
    <mergeCell ref="U211:V211"/>
    <mergeCell ref="W211:X211"/>
    <mergeCell ref="C212:H212"/>
    <mergeCell ref="U212:V212"/>
    <mergeCell ref="W212:X212"/>
    <mergeCell ref="C209:H209"/>
    <mergeCell ref="U209:V209"/>
    <mergeCell ref="W209:X209"/>
    <mergeCell ref="C210:H210"/>
    <mergeCell ref="U210:V210"/>
    <mergeCell ref="W210:X210"/>
    <mergeCell ref="C207:H207"/>
    <mergeCell ref="U207:V207"/>
    <mergeCell ref="W207:X207"/>
    <mergeCell ref="C208:H208"/>
    <mergeCell ref="U208:V208"/>
    <mergeCell ref="W208:X208"/>
    <mergeCell ref="W199:X199"/>
    <mergeCell ref="C200:H200"/>
    <mergeCell ref="U200:V200"/>
    <mergeCell ref="W200:X200"/>
    <mergeCell ref="C205:H205"/>
    <mergeCell ref="U205:V205"/>
    <mergeCell ref="W205:X205"/>
    <mergeCell ref="C206:H206"/>
    <mergeCell ref="U206:V206"/>
    <mergeCell ref="W206:X206"/>
    <mergeCell ref="C203:H203"/>
    <mergeCell ref="U203:V203"/>
    <mergeCell ref="W203:X203"/>
    <mergeCell ref="C204:H204"/>
    <mergeCell ref="U204:V204"/>
    <mergeCell ref="W204:X204"/>
    <mergeCell ref="C197:H197"/>
    <mergeCell ref="U197:V197"/>
    <mergeCell ref="W197:X197"/>
    <mergeCell ref="C198:H198"/>
    <mergeCell ref="U198:V198"/>
    <mergeCell ref="W198:X198"/>
    <mergeCell ref="B194:B214"/>
    <mergeCell ref="C194:H194"/>
    <mergeCell ref="U194:V194"/>
    <mergeCell ref="W194:X194"/>
    <mergeCell ref="C195:H195"/>
    <mergeCell ref="U195:V195"/>
    <mergeCell ref="W195:X195"/>
    <mergeCell ref="C196:H196"/>
    <mergeCell ref="U196:V196"/>
    <mergeCell ref="W196:X196"/>
    <mergeCell ref="C201:H201"/>
    <mergeCell ref="U201:V201"/>
    <mergeCell ref="W201:X201"/>
    <mergeCell ref="C202:H202"/>
    <mergeCell ref="U202:V202"/>
    <mergeCell ref="W202:X202"/>
    <mergeCell ref="C199:H199"/>
    <mergeCell ref="U199:V199"/>
    <mergeCell ref="U188:V188"/>
    <mergeCell ref="W188:X188"/>
    <mergeCell ref="B192:H192"/>
    <mergeCell ref="U192:V192"/>
    <mergeCell ref="W192:X192"/>
    <mergeCell ref="B193:H193"/>
    <mergeCell ref="C186:H186"/>
    <mergeCell ref="U186:V186"/>
    <mergeCell ref="W186:X186"/>
    <mergeCell ref="C187:H187"/>
    <mergeCell ref="U187:V187"/>
    <mergeCell ref="W187:X187"/>
    <mergeCell ref="B179:B188"/>
    <mergeCell ref="C179:H179"/>
    <mergeCell ref="U179:V179"/>
    <mergeCell ref="W179:X179"/>
    <mergeCell ref="C180:H180"/>
    <mergeCell ref="U180:V180"/>
    <mergeCell ref="W180:X180"/>
    <mergeCell ref="C181:H181"/>
    <mergeCell ref="U181:V181"/>
    <mergeCell ref="W181:X181"/>
    <mergeCell ref="C184:H184"/>
    <mergeCell ref="U184:V184"/>
    <mergeCell ref="W184:X184"/>
    <mergeCell ref="C185:H185"/>
    <mergeCell ref="U185:V185"/>
    <mergeCell ref="W185:X185"/>
    <mergeCell ref="C182:H182"/>
    <mergeCell ref="U182:V182"/>
    <mergeCell ref="W182:X182"/>
    <mergeCell ref="C183:H183"/>
    <mergeCell ref="U183:V183"/>
    <mergeCell ref="W183:X183"/>
    <mergeCell ref="C177:H177"/>
    <mergeCell ref="U177:V177"/>
    <mergeCell ref="W177:X177"/>
    <mergeCell ref="C178:H178"/>
    <mergeCell ref="U178:V178"/>
    <mergeCell ref="W178:X178"/>
    <mergeCell ref="C175:H175"/>
    <mergeCell ref="U175:V175"/>
    <mergeCell ref="W175:X175"/>
    <mergeCell ref="C176:H176"/>
    <mergeCell ref="U176:V176"/>
    <mergeCell ref="W176:X176"/>
    <mergeCell ref="C173:H173"/>
    <mergeCell ref="U173:V173"/>
    <mergeCell ref="W173:X173"/>
    <mergeCell ref="C174:H174"/>
    <mergeCell ref="U174:V174"/>
    <mergeCell ref="W174:X174"/>
    <mergeCell ref="C171:H171"/>
    <mergeCell ref="U171:V171"/>
    <mergeCell ref="W171:X171"/>
    <mergeCell ref="C172:H172"/>
    <mergeCell ref="U172:V172"/>
    <mergeCell ref="W172:X172"/>
    <mergeCell ref="C169:H169"/>
    <mergeCell ref="U169:V169"/>
    <mergeCell ref="W169:X169"/>
    <mergeCell ref="C170:H170"/>
    <mergeCell ref="U170:V170"/>
    <mergeCell ref="W170:X170"/>
    <mergeCell ref="C167:H167"/>
    <mergeCell ref="U167:V167"/>
    <mergeCell ref="W167:X167"/>
    <mergeCell ref="C168:H168"/>
    <mergeCell ref="U168:V168"/>
    <mergeCell ref="W168:X168"/>
    <mergeCell ref="C165:H165"/>
    <mergeCell ref="U165:V165"/>
    <mergeCell ref="W165:X165"/>
    <mergeCell ref="C166:H166"/>
    <mergeCell ref="U166:V166"/>
    <mergeCell ref="W166:X166"/>
    <mergeCell ref="C163:H163"/>
    <mergeCell ref="U163:V163"/>
    <mergeCell ref="W163:X163"/>
    <mergeCell ref="C164:H164"/>
    <mergeCell ref="U164:V164"/>
    <mergeCell ref="W164:X164"/>
    <mergeCell ref="C161:H161"/>
    <mergeCell ref="U161:V161"/>
    <mergeCell ref="W161:X161"/>
    <mergeCell ref="C162:H162"/>
    <mergeCell ref="U162:V162"/>
    <mergeCell ref="W162:X162"/>
    <mergeCell ref="C159:H159"/>
    <mergeCell ref="U159:V159"/>
    <mergeCell ref="W159:X159"/>
    <mergeCell ref="C160:H160"/>
    <mergeCell ref="U160:V160"/>
    <mergeCell ref="W160:X160"/>
    <mergeCell ref="C157:H157"/>
    <mergeCell ref="U157:V157"/>
    <mergeCell ref="W157:X157"/>
    <mergeCell ref="C158:H158"/>
    <mergeCell ref="U158:V158"/>
    <mergeCell ref="W158:X158"/>
    <mergeCell ref="C155:H155"/>
    <mergeCell ref="U155:V155"/>
    <mergeCell ref="W155:X155"/>
    <mergeCell ref="C156:H156"/>
    <mergeCell ref="U156:V156"/>
    <mergeCell ref="W156:X156"/>
    <mergeCell ref="C153:H153"/>
    <mergeCell ref="U153:V153"/>
    <mergeCell ref="W153:X153"/>
    <mergeCell ref="C154:H154"/>
    <mergeCell ref="U154:V154"/>
    <mergeCell ref="W154:X154"/>
    <mergeCell ref="C151:H151"/>
    <mergeCell ref="U151:V151"/>
    <mergeCell ref="W151:X151"/>
    <mergeCell ref="C152:H152"/>
    <mergeCell ref="U152:V152"/>
    <mergeCell ref="W152:X152"/>
    <mergeCell ref="C149:H149"/>
    <mergeCell ref="U149:V149"/>
    <mergeCell ref="W149:X149"/>
    <mergeCell ref="C150:H150"/>
    <mergeCell ref="U150:V150"/>
    <mergeCell ref="W150:X150"/>
    <mergeCell ref="C147:H147"/>
    <mergeCell ref="U147:V147"/>
    <mergeCell ref="W147:X147"/>
    <mergeCell ref="C148:H148"/>
    <mergeCell ref="U148:V148"/>
    <mergeCell ref="W148:X148"/>
    <mergeCell ref="C145:H145"/>
    <mergeCell ref="U145:V145"/>
    <mergeCell ref="W145:X145"/>
    <mergeCell ref="C146:H146"/>
    <mergeCell ref="U146:V146"/>
    <mergeCell ref="W146:X146"/>
    <mergeCell ref="C143:H143"/>
    <mergeCell ref="U143:V143"/>
    <mergeCell ref="W143:X143"/>
    <mergeCell ref="C144:H144"/>
    <mergeCell ref="U144:V144"/>
    <mergeCell ref="W144:X144"/>
    <mergeCell ref="C141:H141"/>
    <mergeCell ref="U141:V141"/>
    <mergeCell ref="W141:X141"/>
    <mergeCell ref="C142:H142"/>
    <mergeCell ref="U142:V142"/>
    <mergeCell ref="W142:X142"/>
    <mergeCell ref="C139:H139"/>
    <mergeCell ref="U139:V139"/>
    <mergeCell ref="W139:X139"/>
    <mergeCell ref="C140:H140"/>
    <mergeCell ref="U140:V140"/>
    <mergeCell ref="W140:X140"/>
    <mergeCell ref="C137:H137"/>
    <mergeCell ref="U137:V137"/>
    <mergeCell ref="W137:X137"/>
    <mergeCell ref="C138:H138"/>
    <mergeCell ref="U138:V138"/>
    <mergeCell ref="W138:X138"/>
    <mergeCell ref="C135:H135"/>
    <mergeCell ref="U135:V135"/>
    <mergeCell ref="W135:X135"/>
    <mergeCell ref="C136:H136"/>
    <mergeCell ref="U136:V136"/>
    <mergeCell ref="W136:X136"/>
    <mergeCell ref="C133:H133"/>
    <mergeCell ref="U133:V133"/>
    <mergeCell ref="W133:X133"/>
    <mergeCell ref="C134:H134"/>
    <mergeCell ref="U134:V134"/>
    <mergeCell ref="W134:X134"/>
    <mergeCell ref="C131:H131"/>
    <mergeCell ref="U131:V131"/>
    <mergeCell ref="W131:X131"/>
    <mergeCell ref="C132:H132"/>
    <mergeCell ref="U132:V132"/>
    <mergeCell ref="W132:X132"/>
    <mergeCell ref="C129:H129"/>
    <mergeCell ref="U129:V129"/>
    <mergeCell ref="W129:X129"/>
    <mergeCell ref="C130:H130"/>
    <mergeCell ref="U130:V130"/>
    <mergeCell ref="W130:X130"/>
    <mergeCell ref="C127:H127"/>
    <mergeCell ref="U127:V127"/>
    <mergeCell ref="W127:X127"/>
    <mergeCell ref="C128:H128"/>
    <mergeCell ref="U128:V128"/>
    <mergeCell ref="W128:X128"/>
    <mergeCell ref="C125:H125"/>
    <mergeCell ref="U125:V125"/>
    <mergeCell ref="W125:X125"/>
    <mergeCell ref="C126:H126"/>
    <mergeCell ref="U126:V126"/>
    <mergeCell ref="W126:X126"/>
    <mergeCell ref="C123:H123"/>
    <mergeCell ref="U123:V123"/>
    <mergeCell ref="W123:X123"/>
    <mergeCell ref="C124:H124"/>
    <mergeCell ref="U124:V124"/>
    <mergeCell ref="W124:X124"/>
    <mergeCell ref="C121:H121"/>
    <mergeCell ref="U121:V121"/>
    <mergeCell ref="W121:X121"/>
    <mergeCell ref="C122:H122"/>
    <mergeCell ref="U122:V122"/>
    <mergeCell ref="W122:X122"/>
    <mergeCell ref="C119:H119"/>
    <mergeCell ref="U119:V119"/>
    <mergeCell ref="W119:X119"/>
    <mergeCell ref="C120:H120"/>
    <mergeCell ref="U120:V120"/>
    <mergeCell ref="W120:X120"/>
    <mergeCell ref="C117:H117"/>
    <mergeCell ref="U117:V117"/>
    <mergeCell ref="W117:X117"/>
    <mergeCell ref="C118:H118"/>
    <mergeCell ref="U118:V118"/>
    <mergeCell ref="W118:X118"/>
    <mergeCell ref="C115:H115"/>
    <mergeCell ref="U115:V115"/>
    <mergeCell ref="W115:X115"/>
    <mergeCell ref="C116:H116"/>
    <mergeCell ref="U116:V116"/>
    <mergeCell ref="W116:X116"/>
    <mergeCell ref="C113:H113"/>
    <mergeCell ref="U113:V113"/>
    <mergeCell ref="W113:X113"/>
    <mergeCell ref="C114:H114"/>
    <mergeCell ref="U114:V114"/>
    <mergeCell ref="W114:X114"/>
    <mergeCell ref="C111:H111"/>
    <mergeCell ref="U111:V111"/>
    <mergeCell ref="W111:X111"/>
    <mergeCell ref="C112:H112"/>
    <mergeCell ref="U112:V112"/>
    <mergeCell ref="W112:X112"/>
    <mergeCell ref="C109:H109"/>
    <mergeCell ref="U109:V109"/>
    <mergeCell ref="W109:X109"/>
    <mergeCell ref="C110:H110"/>
    <mergeCell ref="U110:V110"/>
    <mergeCell ref="W110:X110"/>
    <mergeCell ref="C107:H107"/>
    <mergeCell ref="U107:V107"/>
    <mergeCell ref="W107:X107"/>
    <mergeCell ref="C108:H108"/>
    <mergeCell ref="U108:V108"/>
    <mergeCell ref="W108:X108"/>
    <mergeCell ref="C106:H106"/>
    <mergeCell ref="U106:V106"/>
    <mergeCell ref="W106:X106"/>
    <mergeCell ref="C103:H103"/>
    <mergeCell ref="U103:V103"/>
    <mergeCell ref="W103:X103"/>
    <mergeCell ref="C104:H104"/>
    <mergeCell ref="U104:V104"/>
    <mergeCell ref="W104:X104"/>
    <mergeCell ref="W102:X102"/>
    <mergeCell ref="C99:H99"/>
    <mergeCell ref="U99:V99"/>
    <mergeCell ref="W99:X99"/>
    <mergeCell ref="C100:H100"/>
    <mergeCell ref="U100:V100"/>
    <mergeCell ref="W100:X100"/>
    <mergeCell ref="C105:H105"/>
    <mergeCell ref="U105:V105"/>
    <mergeCell ref="W105:X105"/>
    <mergeCell ref="B96:B178"/>
    <mergeCell ref="C96:H96"/>
    <mergeCell ref="U96:V96"/>
    <mergeCell ref="W96:X96"/>
    <mergeCell ref="C93:H93"/>
    <mergeCell ref="U93:V93"/>
    <mergeCell ref="W93:X93"/>
    <mergeCell ref="C94:H94"/>
    <mergeCell ref="U94:V94"/>
    <mergeCell ref="W94:X94"/>
    <mergeCell ref="C97:H97"/>
    <mergeCell ref="U97:V97"/>
    <mergeCell ref="W97:X97"/>
    <mergeCell ref="C98:H98"/>
    <mergeCell ref="U98:V98"/>
    <mergeCell ref="W98:X98"/>
    <mergeCell ref="C95:H95"/>
    <mergeCell ref="U95:V95"/>
    <mergeCell ref="W95:X95"/>
    <mergeCell ref="C101:H101"/>
    <mergeCell ref="U101:V101"/>
    <mergeCell ref="W101:X101"/>
    <mergeCell ref="C102:H102"/>
    <mergeCell ref="U102:V102"/>
    <mergeCell ref="C91:H91"/>
    <mergeCell ref="U91:V91"/>
    <mergeCell ref="W91:X91"/>
    <mergeCell ref="C92:H92"/>
    <mergeCell ref="U92:V92"/>
    <mergeCell ref="W92:X92"/>
    <mergeCell ref="C89:H89"/>
    <mergeCell ref="U89:V89"/>
    <mergeCell ref="W89:X89"/>
    <mergeCell ref="C90:H90"/>
    <mergeCell ref="U90:V90"/>
    <mergeCell ref="W90:X90"/>
    <mergeCell ref="C87:H87"/>
    <mergeCell ref="U87:V87"/>
    <mergeCell ref="W87:X87"/>
    <mergeCell ref="C88:H88"/>
    <mergeCell ref="U88:V88"/>
    <mergeCell ref="W88:X88"/>
    <mergeCell ref="C85:H85"/>
    <mergeCell ref="U85:V85"/>
    <mergeCell ref="W85:X85"/>
    <mergeCell ref="C86:H86"/>
    <mergeCell ref="U86:V86"/>
    <mergeCell ref="W86:X86"/>
    <mergeCell ref="U83:V83"/>
    <mergeCell ref="W83:X83"/>
    <mergeCell ref="C84:H84"/>
    <mergeCell ref="U84:V84"/>
    <mergeCell ref="W84:X84"/>
    <mergeCell ref="C81:H81"/>
    <mergeCell ref="U81:V81"/>
    <mergeCell ref="W81:X81"/>
    <mergeCell ref="C82:H82"/>
    <mergeCell ref="U82:V82"/>
    <mergeCell ref="W82:X82"/>
    <mergeCell ref="B73:H73"/>
    <mergeCell ref="U73:V73"/>
    <mergeCell ref="W73:X73"/>
    <mergeCell ref="B74:H74"/>
    <mergeCell ref="B75:B95"/>
    <mergeCell ref="C75:H75"/>
    <mergeCell ref="U75:V75"/>
    <mergeCell ref="W75:X75"/>
    <mergeCell ref="C76:H76"/>
    <mergeCell ref="U76:V76"/>
    <mergeCell ref="C79:H79"/>
    <mergeCell ref="U79:V79"/>
    <mergeCell ref="W79:X79"/>
    <mergeCell ref="C80:H80"/>
    <mergeCell ref="U80:V80"/>
    <mergeCell ref="W80:X80"/>
    <mergeCell ref="W76:X76"/>
    <mergeCell ref="C77:H77"/>
    <mergeCell ref="U77:V77"/>
    <mergeCell ref="W77:X77"/>
    <mergeCell ref="C78:H78"/>
    <mergeCell ref="U78:V78"/>
    <mergeCell ref="W78:X78"/>
    <mergeCell ref="C83:H83"/>
  </mergeCells>
  <phoneticPr fontId="2" type="noConversion"/>
  <conditionalFormatting sqref="R11:R19">
    <cfRule type="cellIs" dxfId="51" priority="7" operator="greaterThan">
      <formula>0</formula>
    </cfRule>
    <cfRule type="cellIs" dxfId="50" priority="8" operator="lessThan">
      <formula>0</formula>
    </cfRule>
  </conditionalFormatting>
  <pageMargins left="0.7" right="0.7" top="0.75" bottom="0.75" header="0.3" footer="0.3"/>
  <pageSetup paperSize="9" orientation="portrait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9B125E-1DF2-4CE1-BE3E-945FFFA3783A}">
  <dimension ref="A1:X308"/>
  <sheetViews>
    <sheetView showGridLines="0" topLeftCell="A24" zoomScale="70" zoomScaleNormal="70" workbookViewId="0">
      <selection activeCell="J173" sqref="J173"/>
    </sheetView>
  </sheetViews>
  <sheetFormatPr defaultColWidth="8.75" defaultRowHeight="14.25" x14ac:dyDescent="0.3"/>
  <cols>
    <col min="1" max="1" width="3.375" style="1" customWidth="1"/>
    <col min="2" max="2" width="12.125" style="1" customWidth="1"/>
    <col min="3" max="4" width="8.75" style="1"/>
    <col min="5" max="5" width="18.25" style="1" customWidth="1"/>
    <col min="6" max="6" width="10.25" style="1" bestFit="1" customWidth="1"/>
    <col min="7" max="8" width="8.875" style="1" bestFit="1" customWidth="1"/>
    <col min="9" max="20" width="13.625" style="1" customWidth="1"/>
    <col min="21" max="16384" width="8.75" style="1"/>
  </cols>
  <sheetData>
    <row r="1" spans="2:21" ht="15.75" customHeight="1" x14ac:dyDescent="0.3"/>
    <row r="2" spans="2:21" ht="20.25" x14ac:dyDescent="0.3">
      <c r="B2" s="7" t="s">
        <v>307</v>
      </c>
      <c r="C2" s="7"/>
      <c r="D2" s="7"/>
      <c r="E2" s="7"/>
      <c r="F2" s="7"/>
    </row>
    <row r="3" spans="2:21" x14ac:dyDescent="0.3">
      <c r="B3" s="8" t="s">
        <v>308</v>
      </c>
    </row>
    <row r="4" spans="2:21" x14ac:dyDescent="0.3">
      <c r="B4" s="9" t="s">
        <v>328</v>
      </c>
    </row>
    <row r="5" spans="2:21" x14ac:dyDescent="0.3">
      <c r="B5" s="9" t="s">
        <v>37</v>
      </c>
    </row>
    <row r="6" spans="2:21" x14ac:dyDescent="0.3">
      <c r="B6" s="9" t="s">
        <v>38</v>
      </c>
    </row>
    <row r="7" spans="2:21" x14ac:dyDescent="0.3">
      <c r="B7" s="9" t="s">
        <v>39</v>
      </c>
    </row>
    <row r="8" spans="2:21" ht="8.1" customHeight="1" x14ac:dyDescent="0.3">
      <c r="H8" s="10"/>
      <c r="J8" s="8"/>
      <c r="K8" s="11"/>
      <c r="L8" s="12"/>
      <c r="P8" s="8"/>
      <c r="Q8" s="8"/>
      <c r="R8" s="8"/>
      <c r="S8" s="8"/>
      <c r="T8" s="8"/>
      <c r="U8" s="8"/>
    </row>
    <row r="9" spans="2:21" ht="18" customHeight="1" x14ac:dyDescent="0.3">
      <c r="O9" s="8"/>
      <c r="P9" s="8"/>
      <c r="Q9" s="8"/>
      <c r="R9" s="8"/>
      <c r="S9" s="8"/>
      <c r="T9" s="8"/>
      <c r="U9" s="8"/>
    </row>
    <row r="10" spans="2:21" x14ac:dyDescent="0.3">
      <c r="B10" s="250" t="s">
        <v>288</v>
      </c>
      <c r="C10" s="250"/>
      <c r="D10" s="250"/>
      <c r="O10" s="8"/>
      <c r="P10" s="8"/>
      <c r="Q10" s="8"/>
      <c r="R10" s="8"/>
      <c r="S10" s="8"/>
      <c r="T10" s="8"/>
      <c r="U10" s="8"/>
    </row>
    <row r="11" spans="2:21" x14ac:dyDescent="0.3">
      <c r="O11" s="8"/>
      <c r="P11" s="8"/>
      <c r="Q11" s="8"/>
      <c r="R11" s="8"/>
      <c r="S11" s="8"/>
      <c r="T11" s="8"/>
      <c r="U11" s="8"/>
    </row>
    <row r="12" spans="2:21" x14ac:dyDescent="0.3">
      <c r="O12" s="8"/>
      <c r="P12" s="8"/>
      <c r="Q12" s="8"/>
      <c r="R12" s="8"/>
      <c r="S12" s="8"/>
      <c r="T12" s="8"/>
      <c r="U12" s="8"/>
    </row>
    <row r="13" spans="2:21" ht="17.45" customHeight="1" x14ac:dyDescent="0.3">
      <c r="O13" s="8"/>
      <c r="P13" s="8"/>
      <c r="Q13" s="8"/>
      <c r="R13" s="8"/>
      <c r="S13" s="8"/>
      <c r="T13" s="8"/>
      <c r="U13" s="8"/>
    </row>
    <row r="14" spans="2:21" ht="17.45" customHeight="1" x14ac:dyDescent="0.3">
      <c r="O14" s="8"/>
      <c r="P14" s="8"/>
      <c r="Q14" s="8"/>
      <c r="R14" s="8"/>
      <c r="S14" s="8"/>
      <c r="T14" s="8"/>
      <c r="U14" s="8"/>
    </row>
    <row r="15" spans="2:21" ht="18" customHeight="1" x14ac:dyDescent="0.3">
      <c r="O15" s="8" t="s">
        <v>63</v>
      </c>
      <c r="P15" s="8"/>
      <c r="Q15" s="8"/>
      <c r="R15" s="8"/>
      <c r="S15" s="8"/>
      <c r="T15" s="8"/>
      <c r="U15" s="8"/>
    </row>
    <row r="16" spans="2:21" x14ac:dyDescent="0.3">
      <c r="O16" s="8"/>
      <c r="P16" s="8"/>
      <c r="Q16" s="8"/>
      <c r="R16" s="8"/>
      <c r="S16" s="8"/>
      <c r="T16" s="8"/>
      <c r="U16" s="8"/>
    </row>
    <row r="17" spans="1:21" ht="17.45" customHeight="1" x14ac:dyDescent="0.3">
      <c r="O17" s="8"/>
      <c r="P17" s="8"/>
      <c r="Q17" s="8"/>
      <c r="R17" s="8"/>
      <c r="S17" s="8"/>
      <c r="T17" s="8"/>
      <c r="U17" s="8"/>
    </row>
    <row r="18" spans="1:21" ht="17.45" customHeight="1" x14ac:dyDescent="0.3">
      <c r="O18" s="8"/>
      <c r="P18" s="8"/>
      <c r="Q18" s="8"/>
      <c r="R18" s="8"/>
      <c r="S18" s="8"/>
      <c r="T18" s="8"/>
      <c r="U18" s="8"/>
    </row>
    <row r="19" spans="1:21" ht="18" customHeight="1" x14ac:dyDescent="0.3">
      <c r="O19" s="8"/>
      <c r="P19" s="8"/>
      <c r="Q19" s="8"/>
      <c r="R19" s="8"/>
      <c r="S19" s="8"/>
      <c r="T19" s="8"/>
      <c r="U19" s="8"/>
    </row>
    <row r="20" spans="1:21" ht="18" customHeight="1" x14ac:dyDescent="0.3">
      <c r="O20" s="8"/>
      <c r="P20" s="8"/>
      <c r="Q20" s="8"/>
      <c r="R20" s="8"/>
      <c r="S20" s="8"/>
      <c r="T20" s="8"/>
      <c r="U20" s="8"/>
    </row>
    <row r="21" spans="1:21" ht="18" customHeight="1" x14ac:dyDescent="0.3">
      <c r="A21" s="209"/>
      <c r="B21" s="43" t="s">
        <v>162</v>
      </c>
      <c r="C21" s="209"/>
      <c r="D21" s="209"/>
      <c r="E21" s="209"/>
      <c r="F21" s="210"/>
      <c r="G21" s="211"/>
      <c r="H21" s="212"/>
      <c r="I21" s="38"/>
      <c r="J21" s="212"/>
      <c r="O21" s="8"/>
      <c r="P21" s="8"/>
      <c r="Q21" s="8"/>
      <c r="R21" s="8"/>
      <c r="S21" s="8"/>
      <c r="T21" s="8"/>
      <c r="U21" s="8"/>
    </row>
    <row r="22" spans="1:21" x14ac:dyDescent="0.3">
      <c r="A22" s="209"/>
      <c r="B22" s="1" t="s">
        <v>163</v>
      </c>
    </row>
    <row r="23" spans="1:21" x14ac:dyDescent="0.3">
      <c r="B23" s="1" t="s">
        <v>164</v>
      </c>
    </row>
    <row r="24" spans="1:21" x14ac:dyDescent="0.3">
      <c r="B24" s="1" t="s">
        <v>165</v>
      </c>
    </row>
    <row r="28" spans="1:21" x14ac:dyDescent="0.3">
      <c r="R28" s="44"/>
    </row>
    <row r="29" spans="1:21" x14ac:dyDescent="0.3">
      <c r="R29" s="44"/>
    </row>
    <row r="30" spans="1:21" x14ac:dyDescent="0.3">
      <c r="R30" s="44"/>
    </row>
    <row r="31" spans="1:21" x14ac:dyDescent="0.3">
      <c r="R31" s="44"/>
    </row>
    <row r="32" spans="1:21" x14ac:dyDescent="0.3">
      <c r="R32" s="44"/>
    </row>
    <row r="33" spans="18:18" x14ac:dyDescent="0.3">
      <c r="R33" s="44"/>
    </row>
    <row r="34" spans="18:18" x14ac:dyDescent="0.3">
      <c r="R34" s="44"/>
    </row>
    <row r="35" spans="18:18" x14ac:dyDescent="0.3">
      <c r="R35" s="44"/>
    </row>
    <row r="36" spans="18:18" x14ac:dyDescent="0.3">
      <c r="R36" s="44"/>
    </row>
    <row r="37" spans="18:18" x14ac:dyDescent="0.3">
      <c r="R37" s="44"/>
    </row>
    <row r="38" spans="18:18" x14ac:dyDescent="0.3">
      <c r="R38" s="44"/>
    </row>
    <row r="39" spans="18:18" x14ac:dyDescent="0.3">
      <c r="R39" s="44"/>
    </row>
    <row r="40" spans="18:18" x14ac:dyDescent="0.3">
      <c r="R40" s="44"/>
    </row>
    <row r="41" spans="18:18" x14ac:dyDescent="0.3">
      <c r="R41" s="44"/>
    </row>
    <row r="42" spans="18:18" x14ac:dyDescent="0.3">
      <c r="R42" s="44"/>
    </row>
    <row r="43" spans="18:18" x14ac:dyDescent="0.3">
      <c r="R43" s="44"/>
    </row>
    <row r="44" spans="18:18" x14ac:dyDescent="0.3">
      <c r="R44" s="44"/>
    </row>
    <row r="45" spans="18:18" x14ac:dyDescent="0.3">
      <c r="R45" s="44"/>
    </row>
    <row r="46" spans="18:18" x14ac:dyDescent="0.3">
      <c r="R46" s="44"/>
    </row>
    <row r="47" spans="18:18" x14ac:dyDescent="0.3">
      <c r="R47" s="44"/>
    </row>
    <row r="48" spans="18:18" x14ac:dyDescent="0.3">
      <c r="R48" s="44"/>
    </row>
    <row r="49" spans="18:18" x14ac:dyDescent="0.3">
      <c r="R49" s="44"/>
    </row>
    <row r="50" spans="18:18" x14ac:dyDescent="0.3">
      <c r="R50" s="44"/>
    </row>
    <row r="51" spans="18:18" x14ac:dyDescent="0.3">
      <c r="R51" s="44"/>
    </row>
    <row r="52" spans="18:18" x14ac:dyDescent="0.3">
      <c r="R52" s="44"/>
    </row>
    <row r="53" spans="18:18" x14ac:dyDescent="0.3">
      <c r="R53" s="44"/>
    </row>
    <row r="54" spans="18:18" x14ac:dyDescent="0.3">
      <c r="R54" s="44"/>
    </row>
    <row r="55" spans="18:18" x14ac:dyDescent="0.3">
      <c r="R55" s="44"/>
    </row>
    <row r="56" spans="18:18" x14ac:dyDescent="0.3">
      <c r="R56" s="44"/>
    </row>
    <row r="57" spans="18:18" x14ac:dyDescent="0.3">
      <c r="R57" s="44"/>
    </row>
    <row r="58" spans="18:18" x14ac:dyDescent="0.3">
      <c r="R58" s="44"/>
    </row>
    <row r="59" spans="18:18" x14ac:dyDescent="0.3">
      <c r="R59" s="44"/>
    </row>
    <row r="60" spans="18:18" x14ac:dyDescent="0.3">
      <c r="R60" s="44"/>
    </row>
    <row r="61" spans="18:18" x14ac:dyDescent="0.3">
      <c r="R61" s="44"/>
    </row>
    <row r="62" spans="18:18" x14ac:dyDescent="0.3">
      <c r="R62" s="44"/>
    </row>
    <row r="63" spans="18:18" x14ac:dyDescent="0.3">
      <c r="R63" s="44"/>
    </row>
    <row r="64" spans="18:18" x14ac:dyDescent="0.3">
      <c r="R64" s="44"/>
    </row>
    <row r="65" spans="2:24" x14ac:dyDescent="0.3">
      <c r="R65" s="44"/>
    </row>
    <row r="66" spans="2:24" x14ac:dyDescent="0.3">
      <c r="R66" s="44"/>
    </row>
    <row r="67" spans="2:24" x14ac:dyDescent="0.3">
      <c r="R67" s="44"/>
    </row>
    <row r="68" spans="2:24" x14ac:dyDescent="0.3">
      <c r="R68" s="44"/>
    </row>
    <row r="69" spans="2:24" x14ac:dyDescent="0.3">
      <c r="R69" s="44"/>
    </row>
    <row r="70" spans="2:24" x14ac:dyDescent="0.3">
      <c r="R70" s="44"/>
    </row>
    <row r="71" spans="2:24" x14ac:dyDescent="0.3">
      <c r="R71" s="44"/>
    </row>
    <row r="72" spans="2:24" x14ac:dyDescent="0.3">
      <c r="R72" s="44"/>
    </row>
    <row r="73" spans="2:24" x14ac:dyDescent="0.3">
      <c r="R73" s="44"/>
    </row>
    <row r="74" spans="2:24" x14ac:dyDescent="0.3">
      <c r="R74" s="44"/>
    </row>
    <row r="75" spans="2:24" x14ac:dyDescent="0.3">
      <c r="R75" s="44"/>
    </row>
    <row r="76" spans="2:24" x14ac:dyDescent="0.3">
      <c r="R76" s="44"/>
    </row>
    <row r="77" spans="2:24" ht="15" thickBot="1" x14ac:dyDescent="0.35">
      <c r="R77" s="44"/>
    </row>
    <row r="78" spans="2:24" ht="15" thickBot="1" x14ac:dyDescent="0.35">
      <c r="B78" s="279">
        <v>2026</v>
      </c>
      <c r="C78" s="280"/>
      <c r="D78" s="280"/>
      <c r="E78" s="280"/>
      <c r="F78" s="280"/>
      <c r="G78" s="280"/>
      <c r="H78" s="281"/>
      <c r="I78" s="5" t="s">
        <v>46</v>
      </c>
      <c r="J78" s="5" t="s">
        <v>168</v>
      </c>
      <c r="K78" s="5" t="s">
        <v>169</v>
      </c>
      <c r="L78" s="5" t="s">
        <v>51</v>
      </c>
      <c r="M78" s="5" t="s">
        <v>52</v>
      </c>
      <c r="N78" s="5" t="s">
        <v>53</v>
      </c>
      <c r="O78" s="5" t="s">
        <v>54</v>
      </c>
      <c r="P78" s="5" t="s">
        <v>55</v>
      </c>
      <c r="Q78" s="5" t="s">
        <v>56</v>
      </c>
      <c r="R78" s="5" t="s">
        <v>57</v>
      </c>
      <c r="S78" s="5" t="s">
        <v>58</v>
      </c>
      <c r="T78" s="5" t="s">
        <v>59</v>
      </c>
      <c r="U78" s="279" t="s">
        <v>60</v>
      </c>
      <c r="V78" s="281"/>
      <c r="W78" s="279" t="s">
        <v>61</v>
      </c>
      <c r="X78" s="281"/>
    </row>
    <row r="79" spans="2:24" ht="15" thickBot="1" x14ac:dyDescent="0.35">
      <c r="B79" s="421"/>
      <c r="C79" s="421"/>
      <c r="D79" s="421"/>
      <c r="E79" s="421"/>
      <c r="F79" s="421"/>
      <c r="G79" s="421"/>
      <c r="H79" s="421"/>
    </row>
    <row r="80" spans="2:24" x14ac:dyDescent="0.3">
      <c r="B80" s="282" t="s">
        <v>4</v>
      </c>
      <c r="C80" s="285" t="s">
        <v>12</v>
      </c>
      <c r="D80" s="286"/>
      <c r="E80" s="286"/>
      <c r="F80" s="286"/>
      <c r="G80" s="286"/>
      <c r="H80" s="287"/>
      <c r="I80" s="48"/>
      <c r="J80" s="48"/>
      <c r="K80" s="48"/>
      <c r="L80" s="48"/>
      <c r="M80" s="48"/>
      <c r="N80" s="48"/>
      <c r="O80" s="48"/>
      <c r="P80" s="48"/>
      <c r="Q80" s="48"/>
      <c r="R80" s="48"/>
      <c r="S80" s="48"/>
      <c r="T80" s="48"/>
      <c r="U80" s="422"/>
      <c r="V80" s="423"/>
      <c r="W80" s="424"/>
      <c r="X80" s="423"/>
    </row>
    <row r="81" spans="2:24" x14ac:dyDescent="0.3">
      <c r="B81" s="283"/>
      <c r="C81" s="270" t="s">
        <v>48</v>
      </c>
      <c r="D81" s="271"/>
      <c r="E81" s="271"/>
      <c r="F81" s="271"/>
      <c r="G81" s="271"/>
      <c r="H81" s="272"/>
      <c r="I81" s="52">
        <v>152</v>
      </c>
      <c r="J81" s="52">
        <v>103</v>
      </c>
      <c r="K81" s="52"/>
      <c r="L81" s="52"/>
      <c r="M81" s="52"/>
      <c r="N81" s="52"/>
      <c r="O81" s="52"/>
      <c r="P81" s="52"/>
      <c r="Q81" s="52"/>
      <c r="R81" s="52"/>
      <c r="S81" s="52"/>
      <c r="T81" s="52"/>
      <c r="U81" s="311">
        <f t="shared" ref="U81:U93" si="0">AVERAGE(I81:T81)</f>
        <v>127.5</v>
      </c>
      <c r="V81" s="312"/>
      <c r="W81" s="410">
        <f t="shared" ref="W81:W85" si="1">SUM(I81:T81)</f>
        <v>255</v>
      </c>
      <c r="X81" s="312"/>
    </row>
    <row r="82" spans="2:24" x14ac:dyDescent="0.3">
      <c r="B82" s="283"/>
      <c r="C82" s="270" t="s">
        <v>64</v>
      </c>
      <c r="D82" s="271"/>
      <c r="E82" s="271"/>
      <c r="F82" s="271"/>
      <c r="G82" s="271"/>
      <c r="H82" s="272"/>
      <c r="I82" s="52">
        <v>49</v>
      </c>
      <c r="J82" s="52">
        <v>19</v>
      </c>
      <c r="K82" s="52"/>
      <c r="L82" s="52"/>
      <c r="M82" s="52"/>
      <c r="N82" s="52"/>
      <c r="O82" s="52"/>
      <c r="P82" s="52"/>
      <c r="Q82" s="52"/>
      <c r="R82" s="52"/>
      <c r="S82" s="52"/>
      <c r="T82" s="52"/>
      <c r="U82" s="311">
        <f t="shared" si="0"/>
        <v>34</v>
      </c>
      <c r="V82" s="312"/>
      <c r="W82" s="410">
        <f t="shared" si="1"/>
        <v>68</v>
      </c>
      <c r="X82" s="312"/>
    </row>
    <row r="83" spans="2:24" x14ac:dyDescent="0.3">
      <c r="B83" s="283"/>
      <c r="C83" s="425" t="s">
        <v>0</v>
      </c>
      <c r="D83" s="426"/>
      <c r="E83" s="426"/>
      <c r="F83" s="426"/>
      <c r="G83" s="426"/>
      <c r="H83" s="427"/>
      <c r="I83" s="56"/>
      <c r="J83" s="60"/>
      <c r="K83" s="56"/>
      <c r="L83" s="56"/>
      <c r="M83" s="56"/>
      <c r="N83" s="56"/>
      <c r="O83" s="56"/>
      <c r="P83" s="56"/>
      <c r="Q83" s="56"/>
      <c r="R83" s="56"/>
      <c r="S83" s="56"/>
      <c r="T83" s="56"/>
      <c r="U83" s="428"/>
      <c r="V83" s="420"/>
      <c r="W83" s="419"/>
      <c r="X83" s="420"/>
    </row>
    <row r="84" spans="2:24" x14ac:dyDescent="0.3">
      <c r="B84" s="283"/>
      <c r="C84" s="318" t="s">
        <v>23</v>
      </c>
      <c r="D84" s="319"/>
      <c r="E84" s="319"/>
      <c r="F84" s="319"/>
      <c r="G84" s="319"/>
      <c r="H84" s="320"/>
      <c r="I84" s="219">
        <v>132</v>
      </c>
      <c r="J84" s="252">
        <v>86</v>
      </c>
      <c r="K84" s="219"/>
      <c r="L84" s="219"/>
      <c r="M84" s="219"/>
      <c r="N84" s="219"/>
      <c r="O84" s="219"/>
      <c r="P84" s="219"/>
      <c r="Q84" s="219"/>
      <c r="R84" s="219"/>
      <c r="S84" s="219"/>
      <c r="T84" s="219"/>
      <c r="U84" s="311">
        <f t="shared" si="0"/>
        <v>109</v>
      </c>
      <c r="V84" s="312"/>
      <c r="W84" s="313">
        <f t="shared" si="1"/>
        <v>218</v>
      </c>
      <c r="X84" s="310"/>
    </row>
    <row r="85" spans="2:24" ht="16.5" customHeight="1" x14ac:dyDescent="0.3">
      <c r="B85" s="283"/>
      <c r="C85" s="318" t="s">
        <v>166</v>
      </c>
      <c r="D85" s="319"/>
      <c r="E85" s="319"/>
      <c r="F85" s="319"/>
      <c r="G85" s="319"/>
      <c r="H85" s="320"/>
      <c r="I85" s="220">
        <v>40</v>
      </c>
      <c r="J85" s="220">
        <v>14</v>
      </c>
      <c r="K85" s="220"/>
      <c r="L85" s="220"/>
      <c r="M85" s="220"/>
      <c r="N85" s="220"/>
      <c r="O85" s="220"/>
      <c r="P85" s="220"/>
      <c r="Q85" s="220"/>
      <c r="R85" s="220"/>
      <c r="S85" s="220"/>
      <c r="T85" s="220"/>
      <c r="U85" s="434">
        <f t="shared" si="0"/>
        <v>27</v>
      </c>
      <c r="V85" s="435"/>
      <c r="W85" s="473">
        <f t="shared" si="1"/>
        <v>54</v>
      </c>
      <c r="X85" s="474"/>
    </row>
    <row r="86" spans="2:24" x14ac:dyDescent="0.3">
      <c r="B86" s="283"/>
      <c r="C86" s="270" t="s">
        <v>13</v>
      </c>
      <c r="D86" s="271"/>
      <c r="E86" s="271"/>
      <c r="F86" s="271"/>
      <c r="G86" s="271"/>
      <c r="H86" s="272"/>
      <c r="I86" s="221">
        <f>I85-I87</f>
        <v>19</v>
      </c>
      <c r="J86" s="221">
        <f>J85-J87</f>
        <v>4</v>
      </c>
      <c r="K86" s="221"/>
      <c r="L86" s="221"/>
      <c r="M86" s="221"/>
      <c r="N86" s="221"/>
      <c r="O86" s="221"/>
      <c r="P86" s="221"/>
      <c r="Q86" s="221"/>
      <c r="R86" s="221"/>
      <c r="S86" s="221"/>
      <c r="T86" s="221"/>
      <c r="U86" s="311">
        <f t="shared" si="0"/>
        <v>11.5</v>
      </c>
      <c r="V86" s="312"/>
      <c r="W86" s="410">
        <f>W85-W87</f>
        <v>23</v>
      </c>
      <c r="X86" s="312"/>
    </row>
    <row r="87" spans="2:24" x14ac:dyDescent="0.3">
      <c r="B87" s="283"/>
      <c r="C87" s="270" t="s">
        <v>14</v>
      </c>
      <c r="D87" s="271"/>
      <c r="E87" s="271"/>
      <c r="F87" s="271"/>
      <c r="G87" s="271"/>
      <c r="H87" s="272"/>
      <c r="I87" s="52">
        <v>21</v>
      </c>
      <c r="J87" s="52">
        <v>10</v>
      </c>
      <c r="K87" s="52"/>
      <c r="L87" s="52"/>
      <c r="M87" s="52"/>
      <c r="N87" s="52"/>
      <c r="O87" s="52"/>
      <c r="P87" s="52"/>
      <c r="Q87" s="52"/>
      <c r="R87" s="52"/>
      <c r="S87" s="52"/>
      <c r="T87" s="52"/>
      <c r="U87" s="311">
        <f t="shared" si="0"/>
        <v>15.5</v>
      </c>
      <c r="V87" s="312"/>
      <c r="W87" s="313">
        <f t="shared" ref="W87:W93" si="2">SUM(I87:T87)</f>
        <v>31</v>
      </c>
      <c r="X87" s="310"/>
    </row>
    <row r="88" spans="2:24" x14ac:dyDescent="0.3">
      <c r="B88" s="283"/>
      <c r="C88" s="300" t="s">
        <v>5</v>
      </c>
      <c r="D88" s="301"/>
      <c r="E88" s="301"/>
      <c r="F88" s="301"/>
      <c r="G88" s="301"/>
      <c r="H88" s="302"/>
      <c r="I88" s="136">
        <v>8</v>
      </c>
      <c r="J88" s="136">
        <v>9</v>
      </c>
      <c r="K88" s="136"/>
      <c r="L88" s="136"/>
      <c r="M88" s="136"/>
      <c r="N88" s="136"/>
      <c r="O88" s="136"/>
      <c r="P88" s="136"/>
      <c r="Q88" s="136"/>
      <c r="R88" s="136"/>
      <c r="S88" s="136"/>
      <c r="T88" s="136"/>
      <c r="U88" s="311">
        <f t="shared" si="0"/>
        <v>8.5</v>
      </c>
      <c r="V88" s="312"/>
      <c r="W88" s="313">
        <f t="shared" si="2"/>
        <v>17</v>
      </c>
      <c r="X88" s="310"/>
    </row>
    <row r="89" spans="2:24" x14ac:dyDescent="0.3">
      <c r="B89" s="283"/>
      <c r="C89" s="363" t="s">
        <v>49</v>
      </c>
      <c r="D89" s="364"/>
      <c r="E89" s="364"/>
      <c r="F89" s="364"/>
      <c r="G89" s="364"/>
      <c r="H89" s="365"/>
      <c r="I89" s="140">
        <f>I85-I86-I88</f>
        <v>13</v>
      </c>
      <c r="J89" s="140">
        <f>J85-J86-J88</f>
        <v>1</v>
      </c>
      <c r="K89" s="140"/>
      <c r="L89" s="140"/>
      <c r="M89" s="140"/>
      <c r="N89" s="140"/>
      <c r="O89" s="140"/>
      <c r="P89" s="140"/>
      <c r="Q89" s="140"/>
      <c r="R89" s="140"/>
      <c r="S89" s="140"/>
      <c r="T89" s="140"/>
      <c r="U89" s="390">
        <f t="shared" si="0"/>
        <v>7</v>
      </c>
      <c r="V89" s="391"/>
      <c r="W89" s="429">
        <f t="shared" si="2"/>
        <v>14</v>
      </c>
      <c r="X89" s="315"/>
    </row>
    <row r="90" spans="2:24" x14ac:dyDescent="0.3">
      <c r="B90" s="283"/>
      <c r="C90" s="411" t="s">
        <v>107</v>
      </c>
      <c r="D90" s="412"/>
      <c r="E90" s="412"/>
      <c r="F90" s="412"/>
      <c r="G90" s="412"/>
      <c r="H90" s="413"/>
      <c r="I90" s="82">
        <v>33</v>
      </c>
      <c r="J90" s="82"/>
      <c r="K90" s="82"/>
      <c r="L90" s="82"/>
      <c r="M90" s="82"/>
      <c r="N90" s="82"/>
      <c r="O90" s="82"/>
      <c r="P90" s="82"/>
      <c r="Q90" s="82"/>
      <c r="R90" s="82"/>
      <c r="S90" s="82"/>
      <c r="T90" s="82"/>
      <c r="U90" s="414">
        <f t="shared" si="0"/>
        <v>33</v>
      </c>
      <c r="V90" s="415"/>
      <c r="W90" s="416">
        <f t="shared" si="2"/>
        <v>33</v>
      </c>
      <c r="X90" s="415"/>
    </row>
    <row r="91" spans="2:24" x14ac:dyDescent="0.3">
      <c r="B91" s="283"/>
      <c r="C91" s="395" t="s">
        <v>1</v>
      </c>
      <c r="D91" s="396"/>
      <c r="E91" s="396"/>
      <c r="F91" s="396"/>
      <c r="G91" s="396"/>
      <c r="H91" s="397"/>
      <c r="I91" s="86"/>
      <c r="J91" s="86"/>
      <c r="K91" s="86"/>
      <c r="L91" s="86"/>
      <c r="M91" s="86"/>
      <c r="N91" s="86"/>
      <c r="O91" s="86"/>
      <c r="P91" s="86"/>
      <c r="Q91" s="86"/>
      <c r="R91" s="86"/>
      <c r="S91" s="86"/>
      <c r="T91" s="86"/>
      <c r="U91" s="417"/>
      <c r="V91" s="418"/>
      <c r="W91" s="419"/>
      <c r="X91" s="420"/>
    </row>
    <row r="92" spans="2:24" x14ac:dyDescent="0.3">
      <c r="B92" s="283"/>
      <c r="C92" s="347" t="s">
        <v>23</v>
      </c>
      <c r="D92" s="348"/>
      <c r="E92" s="348"/>
      <c r="F92" s="348"/>
      <c r="G92" s="348"/>
      <c r="H92" s="349"/>
      <c r="I92" s="90">
        <v>113</v>
      </c>
      <c r="J92" s="90">
        <v>63</v>
      </c>
      <c r="K92" s="90"/>
      <c r="L92" s="90"/>
      <c r="M92" s="90"/>
      <c r="N92" s="90"/>
      <c r="O92" s="90"/>
      <c r="P92" s="90"/>
      <c r="Q92" s="90"/>
      <c r="R92" s="90"/>
      <c r="S92" s="90"/>
      <c r="T92" s="90"/>
      <c r="U92" s="361">
        <f t="shared" si="0"/>
        <v>88</v>
      </c>
      <c r="V92" s="362"/>
      <c r="W92" s="409">
        <f t="shared" si="2"/>
        <v>176</v>
      </c>
      <c r="X92" s="362"/>
    </row>
    <row r="93" spans="2:24" x14ac:dyDescent="0.3">
      <c r="B93" s="283"/>
      <c r="C93" s="270" t="s">
        <v>65</v>
      </c>
      <c r="D93" s="271"/>
      <c r="E93" s="271"/>
      <c r="F93" s="271"/>
      <c r="G93" s="271"/>
      <c r="H93" s="272"/>
      <c r="I93" s="52">
        <v>22</v>
      </c>
      <c r="J93" s="52">
        <v>10</v>
      </c>
      <c r="K93" s="52"/>
      <c r="L93" s="52"/>
      <c r="M93" s="52"/>
      <c r="N93" s="52"/>
      <c r="O93" s="52"/>
      <c r="P93" s="52"/>
      <c r="Q93" s="52"/>
      <c r="R93" s="52"/>
      <c r="S93" s="52"/>
      <c r="T93" s="52"/>
      <c r="U93" s="311">
        <f t="shared" si="0"/>
        <v>16</v>
      </c>
      <c r="V93" s="312"/>
      <c r="W93" s="410">
        <f t="shared" si="2"/>
        <v>32</v>
      </c>
      <c r="X93" s="312"/>
    </row>
    <row r="94" spans="2:24" x14ac:dyDescent="0.3">
      <c r="B94" s="283"/>
      <c r="C94" s="306" t="s">
        <v>6</v>
      </c>
      <c r="D94" s="307"/>
      <c r="E94" s="307"/>
      <c r="F94" s="307"/>
      <c r="G94" s="307"/>
      <c r="H94" s="308"/>
      <c r="I94" s="94"/>
      <c r="J94" s="94"/>
      <c r="K94" s="94"/>
      <c r="L94" s="94"/>
      <c r="M94" s="94"/>
      <c r="N94" s="94"/>
      <c r="O94" s="94"/>
      <c r="P94" s="94"/>
      <c r="Q94" s="94"/>
      <c r="R94" s="94"/>
      <c r="S94" s="94"/>
      <c r="T94" s="94"/>
      <c r="U94" s="404"/>
      <c r="V94" s="405"/>
      <c r="W94" s="406"/>
      <c r="X94" s="407"/>
    </row>
    <row r="95" spans="2:24" x14ac:dyDescent="0.3">
      <c r="B95" s="283"/>
      <c r="C95" s="347" t="s">
        <v>23</v>
      </c>
      <c r="D95" s="348"/>
      <c r="E95" s="348"/>
      <c r="F95" s="348"/>
      <c r="G95" s="348"/>
      <c r="H95" s="349"/>
      <c r="I95" s="98">
        <f t="shared" ref="I95:I96" si="3">I81/I84</f>
        <v>1.1515151515151516</v>
      </c>
      <c r="J95" s="98">
        <f>J81/J84</f>
        <v>1.1976744186046511</v>
      </c>
      <c r="K95" s="98"/>
      <c r="L95" s="98"/>
      <c r="M95" s="98"/>
      <c r="N95" s="98"/>
      <c r="O95" s="98"/>
      <c r="P95" s="98"/>
      <c r="Q95" s="98"/>
      <c r="R95" s="98"/>
      <c r="S95" s="98"/>
      <c r="T95" s="98"/>
      <c r="U95" s="361" t="s">
        <v>62</v>
      </c>
      <c r="V95" s="362"/>
      <c r="W95" s="408">
        <f>SUM(I95:T95)</f>
        <v>2.3491895701198029</v>
      </c>
      <c r="X95" s="351"/>
    </row>
    <row r="96" spans="2:24" x14ac:dyDescent="0.3">
      <c r="B96" s="283"/>
      <c r="C96" s="270" t="s">
        <v>167</v>
      </c>
      <c r="D96" s="271"/>
      <c r="E96" s="271"/>
      <c r="F96" s="271"/>
      <c r="G96" s="271"/>
      <c r="H96" s="272"/>
      <c r="I96" s="100">
        <f t="shared" si="3"/>
        <v>1.2250000000000001</v>
      </c>
      <c r="J96" s="100">
        <f>J82/J85</f>
        <v>1.3571428571428572</v>
      </c>
      <c r="K96" s="100"/>
      <c r="L96" s="100"/>
      <c r="M96" s="100"/>
      <c r="N96" s="100"/>
      <c r="O96" s="100"/>
      <c r="P96" s="100"/>
      <c r="Q96" s="100"/>
      <c r="R96" s="100"/>
      <c r="S96" s="100"/>
      <c r="T96" s="100"/>
      <c r="U96" s="311" t="s">
        <v>62</v>
      </c>
      <c r="V96" s="312"/>
      <c r="W96" s="408">
        <f>SUM(I96:T96)</f>
        <v>2.5821428571428573</v>
      </c>
      <c r="X96" s="351"/>
    </row>
    <row r="97" spans="2:24" s="231" customFormat="1" x14ac:dyDescent="0.3">
      <c r="B97" s="283"/>
      <c r="C97" s="430" t="s">
        <v>106</v>
      </c>
      <c r="D97" s="431"/>
      <c r="E97" s="431"/>
      <c r="F97" s="431"/>
      <c r="G97" s="431"/>
      <c r="H97" s="432"/>
      <c r="I97" s="230">
        <f>I90/I85</f>
        <v>0.82499999999999996</v>
      </c>
      <c r="J97" s="230">
        <f>J90/J85</f>
        <v>0</v>
      </c>
      <c r="K97" s="230"/>
      <c r="L97" s="230"/>
      <c r="M97" s="230"/>
      <c r="N97" s="230"/>
      <c r="O97" s="230"/>
      <c r="P97" s="230"/>
      <c r="Q97" s="230"/>
      <c r="R97" s="230"/>
      <c r="S97" s="230"/>
      <c r="T97" s="230"/>
      <c r="U97" s="433" t="s">
        <v>62</v>
      </c>
      <c r="V97" s="403"/>
      <c r="W97" s="402">
        <f t="shared" ref="W97:X97" si="4">W90/W85</f>
        <v>0.61111111111111116</v>
      </c>
      <c r="X97" s="403" t="e">
        <f t="shared" si="4"/>
        <v>#DIV/0!</v>
      </c>
    </row>
    <row r="98" spans="2:24" x14ac:dyDescent="0.3">
      <c r="B98" s="283"/>
      <c r="C98" s="291" t="s">
        <v>3</v>
      </c>
      <c r="D98" s="292"/>
      <c r="E98" s="292"/>
      <c r="F98" s="292"/>
      <c r="G98" s="292"/>
      <c r="H98" s="293"/>
      <c r="I98" s="108"/>
      <c r="J98" s="108"/>
      <c r="K98" s="108"/>
      <c r="L98" s="108"/>
      <c r="M98" s="108"/>
      <c r="N98" s="108"/>
      <c r="O98" s="108"/>
      <c r="P98" s="108"/>
      <c r="Q98" s="108"/>
      <c r="R98" s="108"/>
      <c r="S98" s="108"/>
      <c r="T98" s="108"/>
      <c r="U98" s="380"/>
      <c r="V98" s="381"/>
      <c r="W98" s="394"/>
      <c r="X98" s="339"/>
    </row>
    <row r="99" spans="2:24" x14ac:dyDescent="0.3">
      <c r="B99" s="283"/>
      <c r="C99" s="347" t="s">
        <v>23</v>
      </c>
      <c r="D99" s="348"/>
      <c r="E99" s="348"/>
      <c r="F99" s="348"/>
      <c r="G99" s="348"/>
      <c r="H99" s="349"/>
      <c r="I99" s="112">
        <f t="shared" ref="I99:I100" si="5">I92/I84</f>
        <v>0.85606060606060608</v>
      </c>
      <c r="J99" s="112">
        <f>J92/J84</f>
        <v>0.73255813953488369</v>
      </c>
      <c r="K99" s="112"/>
      <c r="L99" s="112"/>
      <c r="M99" s="112"/>
      <c r="N99" s="112"/>
      <c r="O99" s="112"/>
      <c r="P99" s="112"/>
      <c r="Q99" s="112"/>
      <c r="R99" s="112"/>
      <c r="S99" s="112"/>
      <c r="T99" s="112"/>
      <c r="U99" s="361" t="s">
        <v>62</v>
      </c>
      <c r="V99" s="362"/>
      <c r="W99" s="392">
        <f>W92/W84</f>
        <v>0.80733944954128445</v>
      </c>
      <c r="X99" s="393"/>
    </row>
    <row r="100" spans="2:24" ht="15" thickBot="1" x14ac:dyDescent="0.35">
      <c r="B100" s="284"/>
      <c r="C100" s="294" t="s">
        <v>65</v>
      </c>
      <c r="D100" s="295"/>
      <c r="E100" s="295"/>
      <c r="F100" s="295"/>
      <c r="G100" s="295"/>
      <c r="H100" s="296"/>
      <c r="I100" s="116">
        <f t="shared" si="5"/>
        <v>0.55000000000000004</v>
      </c>
      <c r="J100" s="116">
        <f>J93/J85</f>
        <v>0.7142857142857143</v>
      </c>
      <c r="K100" s="116"/>
      <c r="L100" s="116"/>
      <c r="M100" s="116"/>
      <c r="N100" s="116"/>
      <c r="O100" s="116"/>
      <c r="P100" s="116"/>
      <c r="Q100" s="116"/>
      <c r="R100" s="116"/>
      <c r="S100" s="116"/>
      <c r="T100" s="116"/>
      <c r="U100" s="366" t="s">
        <v>62</v>
      </c>
      <c r="V100" s="367"/>
      <c r="W100" s="392">
        <f>W93/W85</f>
        <v>0.59259259259259256</v>
      </c>
      <c r="X100" s="393"/>
    </row>
    <row r="101" spans="2:24" ht="17.25" customHeight="1" x14ac:dyDescent="0.3">
      <c r="B101" s="436" t="s">
        <v>7</v>
      </c>
      <c r="C101" s="303" t="s">
        <v>15</v>
      </c>
      <c r="D101" s="304"/>
      <c r="E101" s="304"/>
      <c r="F101" s="304"/>
      <c r="G101" s="304"/>
      <c r="H101" s="305"/>
      <c r="I101" s="120">
        <v>205</v>
      </c>
      <c r="J101" s="120">
        <v>167</v>
      </c>
      <c r="K101" s="120"/>
      <c r="L101" s="120"/>
      <c r="M101" s="120"/>
      <c r="N101" s="120"/>
      <c r="O101" s="120"/>
      <c r="P101" s="120"/>
      <c r="Q101" s="120"/>
      <c r="R101" s="120"/>
      <c r="S101" s="120"/>
      <c r="T101" s="120"/>
      <c r="U101" s="400">
        <f t="shared" ref="U101:U164" si="6">AVERAGE(I101:T101)</f>
        <v>186</v>
      </c>
      <c r="V101" s="401"/>
      <c r="W101" s="400" t="s">
        <v>62</v>
      </c>
      <c r="X101" s="401"/>
    </row>
    <row r="102" spans="2:24" x14ac:dyDescent="0.3">
      <c r="B102" s="437"/>
      <c r="C102" s="395" t="s">
        <v>66</v>
      </c>
      <c r="D102" s="396"/>
      <c r="E102" s="396"/>
      <c r="F102" s="396"/>
      <c r="G102" s="396"/>
      <c r="H102" s="397"/>
      <c r="I102" s="124">
        <v>100</v>
      </c>
      <c r="J102" s="124">
        <v>24</v>
      </c>
      <c r="K102" s="124"/>
      <c r="L102" s="124"/>
      <c r="M102" s="124"/>
      <c r="N102" s="124"/>
      <c r="O102" s="124"/>
      <c r="P102" s="124"/>
      <c r="Q102" s="124"/>
      <c r="R102" s="124"/>
      <c r="S102" s="124"/>
      <c r="T102" s="124"/>
      <c r="U102" s="398">
        <f t="shared" si="6"/>
        <v>62</v>
      </c>
      <c r="V102" s="399"/>
      <c r="W102" s="398">
        <f t="shared" ref="W102:W165" si="7">SUM(I102:T102)</f>
        <v>124</v>
      </c>
      <c r="X102" s="399"/>
    </row>
    <row r="103" spans="2:24" x14ac:dyDescent="0.3">
      <c r="B103" s="437"/>
      <c r="C103" s="387" t="s">
        <v>17</v>
      </c>
      <c r="D103" s="388"/>
      <c r="E103" s="388"/>
      <c r="F103" s="388"/>
      <c r="G103" s="388"/>
      <c r="H103" s="389"/>
      <c r="I103" s="128">
        <v>5</v>
      </c>
      <c r="J103" s="128">
        <v>1</v>
      </c>
      <c r="K103" s="128"/>
      <c r="L103" s="128"/>
      <c r="M103" s="128"/>
      <c r="N103" s="128"/>
      <c r="O103" s="128"/>
      <c r="P103" s="128"/>
      <c r="Q103" s="128"/>
      <c r="R103" s="128"/>
      <c r="S103" s="128"/>
      <c r="T103" s="128"/>
      <c r="U103" s="390">
        <f t="shared" si="6"/>
        <v>3</v>
      </c>
      <c r="V103" s="391"/>
      <c r="W103" s="382">
        <f t="shared" si="7"/>
        <v>6</v>
      </c>
      <c r="X103" s="383"/>
    </row>
    <row r="104" spans="2:24" x14ac:dyDescent="0.3">
      <c r="B104" s="437"/>
      <c r="C104" s="438" t="s">
        <v>18</v>
      </c>
      <c r="D104" s="439"/>
      <c r="E104" s="439"/>
      <c r="F104" s="439"/>
      <c r="G104" s="439"/>
      <c r="H104" s="440"/>
      <c r="I104" s="132">
        <f>SUM(I105:I106)</f>
        <v>17</v>
      </c>
      <c r="J104" s="132">
        <f>SUM(J105:J106)</f>
        <v>0</v>
      </c>
      <c r="K104" s="132"/>
      <c r="L104" s="132"/>
      <c r="M104" s="132"/>
      <c r="N104" s="132"/>
      <c r="O104" s="132"/>
      <c r="P104" s="132"/>
      <c r="Q104" s="132"/>
      <c r="R104" s="132"/>
      <c r="S104" s="132"/>
      <c r="T104" s="132"/>
      <c r="U104" s="434">
        <f t="shared" si="6"/>
        <v>8.5</v>
      </c>
      <c r="V104" s="435"/>
      <c r="W104" s="309">
        <f t="shared" si="7"/>
        <v>17</v>
      </c>
      <c r="X104" s="310"/>
    </row>
    <row r="105" spans="2:24" x14ac:dyDescent="0.3">
      <c r="B105" s="437"/>
      <c r="C105" s="300" t="s">
        <v>24</v>
      </c>
      <c r="D105" s="301"/>
      <c r="E105" s="301"/>
      <c r="F105" s="301"/>
      <c r="G105" s="301"/>
      <c r="H105" s="302"/>
      <c r="I105" s="136">
        <v>15</v>
      </c>
      <c r="J105" s="136"/>
      <c r="K105" s="136"/>
      <c r="L105" s="136"/>
      <c r="M105" s="136"/>
      <c r="N105" s="136"/>
      <c r="O105" s="136"/>
      <c r="P105" s="136"/>
      <c r="Q105" s="136"/>
      <c r="R105" s="136"/>
      <c r="S105" s="136"/>
      <c r="T105" s="136"/>
      <c r="U105" s="309">
        <f t="shared" si="6"/>
        <v>15</v>
      </c>
      <c r="V105" s="310"/>
      <c r="W105" s="309">
        <f t="shared" si="7"/>
        <v>15</v>
      </c>
      <c r="X105" s="310"/>
    </row>
    <row r="106" spans="2:24" x14ac:dyDescent="0.3">
      <c r="B106" s="437"/>
      <c r="C106" s="363" t="s">
        <v>25</v>
      </c>
      <c r="D106" s="364"/>
      <c r="E106" s="364"/>
      <c r="F106" s="364"/>
      <c r="G106" s="364"/>
      <c r="H106" s="365"/>
      <c r="I106" s="140">
        <v>2</v>
      </c>
      <c r="J106" s="140"/>
      <c r="K106" s="140"/>
      <c r="L106" s="140"/>
      <c r="M106" s="140"/>
      <c r="N106" s="140"/>
      <c r="O106" s="140"/>
      <c r="P106" s="140"/>
      <c r="Q106" s="140"/>
      <c r="R106" s="140"/>
      <c r="S106" s="140"/>
      <c r="T106" s="140"/>
      <c r="U106" s="314">
        <f t="shared" si="6"/>
        <v>2</v>
      </c>
      <c r="V106" s="315"/>
      <c r="W106" s="309">
        <f t="shared" si="7"/>
        <v>2</v>
      </c>
      <c r="X106" s="310"/>
    </row>
    <row r="107" spans="2:24" x14ac:dyDescent="0.3">
      <c r="B107" s="437"/>
      <c r="C107" s="384" t="s">
        <v>19</v>
      </c>
      <c r="D107" s="385"/>
      <c r="E107" s="385"/>
      <c r="F107" s="385"/>
      <c r="G107" s="385"/>
      <c r="H107" s="386"/>
      <c r="I107" s="52">
        <f t="shared" ref="I107:J107" si="8">SUM(I108+I142)</f>
        <v>9</v>
      </c>
      <c r="J107" s="52">
        <f t="shared" si="8"/>
        <v>3</v>
      </c>
      <c r="K107" s="52"/>
      <c r="L107" s="52"/>
      <c r="M107" s="52"/>
      <c r="N107" s="52"/>
      <c r="O107" s="52"/>
      <c r="P107" s="52"/>
      <c r="Q107" s="52"/>
      <c r="R107" s="52"/>
      <c r="S107" s="52"/>
      <c r="T107" s="52"/>
      <c r="U107" s="309">
        <f t="shared" si="6"/>
        <v>6</v>
      </c>
      <c r="V107" s="310"/>
      <c r="W107" s="473">
        <f t="shared" si="7"/>
        <v>12</v>
      </c>
      <c r="X107" s="474"/>
    </row>
    <row r="108" spans="2:24" x14ac:dyDescent="0.3">
      <c r="B108" s="437"/>
      <c r="C108" s="300" t="s">
        <v>24</v>
      </c>
      <c r="D108" s="301"/>
      <c r="E108" s="301"/>
      <c r="F108" s="301"/>
      <c r="G108" s="301"/>
      <c r="H108" s="302"/>
      <c r="I108" s="52">
        <f t="shared" ref="I108" si="9">I109+I130+I141</f>
        <v>6</v>
      </c>
      <c r="J108" s="52">
        <f>J109+J130+J141</f>
        <v>3</v>
      </c>
      <c r="K108" s="52"/>
      <c r="L108" s="52"/>
      <c r="M108" s="52"/>
      <c r="N108" s="52"/>
      <c r="O108" s="52"/>
      <c r="P108" s="52"/>
      <c r="Q108" s="52"/>
      <c r="R108" s="52"/>
      <c r="S108" s="52"/>
      <c r="T108" s="52"/>
      <c r="U108" s="309">
        <f t="shared" si="6"/>
        <v>4.5</v>
      </c>
      <c r="V108" s="310"/>
      <c r="W108" s="309">
        <f t="shared" si="7"/>
        <v>9</v>
      </c>
      <c r="X108" s="310"/>
    </row>
    <row r="109" spans="2:24" x14ac:dyDescent="0.3">
      <c r="B109" s="437"/>
      <c r="C109" s="300" t="s">
        <v>29</v>
      </c>
      <c r="D109" s="301"/>
      <c r="E109" s="301"/>
      <c r="F109" s="301"/>
      <c r="G109" s="301"/>
      <c r="H109" s="302"/>
      <c r="I109" s="52">
        <f>SUM(I110:I129)</f>
        <v>0</v>
      </c>
      <c r="J109" s="52">
        <f>SUM(J110:J129)</f>
        <v>0</v>
      </c>
      <c r="K109" s="52"/>
      <c r="L109" s="52"/>
      <c r="M109" s="52"/>
      <c r="N109" s="52"/>
      <c r="O109" s="52"/>
      <c r="P109" s="52"/>
      <c r="Q109" s="52"/>
      <c r="R109" s="52"/>
      <c r="S109" s="52"/>
      <c r="T109" s="52"/>
      <c r="U109" s="309">
        <f t="shared" si="6"/>
        <v>0</v>
      </c>
      <c r="V109" s="310"/>
      <c r="W109" s="309">
        <f t="shared" si="7"/>
        <v>0</v>
      </c>
      <c r="X109" s="310"/>
    </row>
    <row r="110" spans="2:24" x14ac:dyDescent="0.3">
      <c r="B110" s="437"/>
      <c r="C110" s="321" t="s">
        <v>67</v>
      </c>
      <c r="D110" s="322"/>
      <c r="E110" s="322"/>
      <c r="F110" s="322"/>
      <c r="G110" s="322"/>
      <c r="H110" s="323"/>
      <c r="I110" s="52">
        <v>0</v>
      </c>
      <c r="J110" s="52"/>
      <c r="K110" s="52"/>
      <c r="L110" s="52"/>
      <c r="M110" s="52"/>
      <c r="N110" s="52"/>
      <c r="O110" s="52"/>
      <c r="P110" s="52"/>
      <c r="Q110" s="52"/>
      <c r="R110" s="52"/>
      <c r="S110" s="52"/>
      <c r="T110" s="52"/>
      <c r="U110" s="309">
        <f t="shared" si="6"/>
        <v>0</v>
      </c>
      <c r="V110" s="310"/>
      <c r="W110" s="309">
        <f t="shared" si="7"/>
        <v>0</v>
      </c>
      <c r="X110" s="310"/>
    </row>
    <row r="111" spans="2:24" x14ac:dyDescent="0.3">
      <c r="B111" s="437"/>
      <c r="C111" s="321" t="s">
        <v>68</v>
      </c>
      <c r="D111" s="322"/>
      <c r="E111" s="322"/>
      <c r="F111" s="322"/>
      <c r="G111" s="322"/>
      <c r="H111" s="323"/>
      <c r="I111" s="52">
        <v>0</v>
      </c>
      <c r="J111" s="52"/>
      <c r="K111" s="52"/>
      <c r="L111" s="52"/>
      <c r="M111" s="52"/>
      <c r="N111" s="52"/>
      <c r="O111" s="52"/>
      <c r="P111" s="52"/>
      <c r="Q111" s="52"/>
      <c r="R111" s="52"/>
      <c r="S111" s="52"/>
      <c r="T111" s="52"/>
      <c r="U111" s="309">
        <f t="shared" si="6"/>
        <v>0</v>
      </c>
      <c r="V111" s="310"/>
      <c r="W111" s="309">
        <f t="shared" si="7"/>
        <v>0</v>
      </c>
      <c r="X111" s="310"/>
    </row>
    <row r="112" spans="2:24" x14ac:dyDescent="0.3">
      <c r="B112" s="437"/>
      <c r="C112" s="321" t="s">
        <v>69</v>
      </c>
      <c r="D112" s="322"/>
      <c r="E112" s="322"/>
      <c r="F112" s="322"/>
      <c r="G112" s="322"/>
      <c r="H112" s="323"/>
      <c r="I112" s="52">
        <v>0</v>
      </c>
      <c r="J112" s="52"/>
      <c r="K112" s="52"/>
      <c r="L112" s="52"/>
      <c r="M112" s="52"/>
      <c r="N112" s="52"/>
      <c r="O112" s="52"/>
      <c r="P112" s="52"/>
      <c r="Q112" s="52"/>
      <c r="R112" s="52"/>
      <c r="S112" s="52"/>
      <c r="T112" s="52"/>
      <c r="U112" s="309">
        <f t="shared" si="6"/>
        <v>0</v>
      </c>
      <c r="V112" s="310"/>
      <c r="W112" s="309">
        <f t="shared" si="7"/>
        <v>0</v>
      </c>
      <c r="X112" s="310"/>
    </row>
    <row r="113" spans="2:24" x14ac:dyDescent="0.3">
      <c r="B113" s="437"/>
      <c r="C113" s="321" t="s">
        <v>70</v>
      </c>
      <c r="D113" s="322"/>
      <c r="E113" s="322"/>
      <c r="F113" s="322"/>
      <c r="G113" s="322"/>
      <c r="H113" s="323"/>
      <c r="I113" s="52">
        <v>0</v>
      </c>
      <c r="J113" s="52"/>
      <c r="K113" s="52"/>
      <c r="L113" s="52"/>
      <c r="M113" s="52"/>
      <c r="N113" s="52"/>
      <c r="O113" s="52"/>
      <c r="P113" s="52"/>
      <c r="Q113" s="52"/>
      <c r="R113" s="52"/>
      <c r="S113" s="52"/>
      <c r="T113" s="52"/>
      <c r="U113" s="309">
        <f t="shared" si="6"/>
        <v>0</v>
      </c>
      <c r="V113" s="310"/>
      <c r="W113" s="309">
        <f t="shared" si="7"/>
        <v>0</v>
      </c>
      <c r="X113" s="310"/>
    </row>
    <row r="114" spans="2:24" x14ac:dyDescent="0.3">
      <c r="B114" s="437"/>
      <c r="C114" s="321" t="s">
        <v>71</v>
      </c>
      <c r="D114" s="322"/>
      <c r="E114" s="322"/>
      <c r="F114" s="322"/>
      <c r="G114" s="322"/>
      <c r="H114" s="323"/>
      <c r="I114" s="52">
        <v>0</v>
      </c>
      <c r="J114" s="52"/>
      <c r="K114" s="52"/>
      <c r="L114" s="52"/>
      <c r="M114" s="52"/>
      <c r="N114" s="52"/>
      <c r="O114" s="52"/>
      <c r="P114" s="52"/>
      <c r="Q114" s="52"/>
      <c r="R114" s="52"/>
      <c r="S114" s="52"/>
      <c r="T114" s="52"/>
      <c r="U114" s="309">
        <f t="shared" si="6"/>
        <v>0</v>
      </c>
      <c r="V114" s="310"/>
      <c r="W114" s="309">
        <f t="shared" si="7"/>
        <v>0</v>
      </c>
      <c r="X114" s="310"/>
    </row>
    <row r="115" spans="2:24" x14ac:dyDescent="0.3">
      <c r="B115" s="437"/>
      <c r="C115" s="321" t="s">
        <v>72</v>
      </c>
      <c r="D115" s="322"/>
      <c r="E115" s="322"/>
      <c r="F115" s="322"/>
      <c r="G115" s="322"/>
      <c r="H115" s="323"/>
      <c r="I115" s="52">
        <v>0</v>
      </c>
      <c r="J115" s="52"/>
      <c r="K115" s="52"/>
      <c r="L115" s="52"/>
      <c r="M115" s="52"/>
      <c r="N115" s="52"/>
      <c r="O115" s="52"/>
      <c r="P115" s="52"/>
      <c r="Q115" s="52"/>
      <c r="R115" s="52"/>
      <c r="S115" s="52"/>
      <c r="T115" s="52"/>
      <c r="U115" s="309">
        <f t="shared" si="6"/>
        <v>0</v>
      </c>
      <c r="V115" s="310"/>
      <c r="W115" s="309">
        <f t="shared" si="7"/>
        <v>0</v>
      </c>
      <c r="X115" s="310"/>
    </row>
    <row r="116" spans="2:24" x14ac:dyDescent="0.3">
      <c r="B116" s="437"/>
      <c r="C116" s="321" t="s">
        <v>73</v>
      </c>
      <c r="D116" s="322"/>
      <c r="E116" s="322"/>
      <c r="F116" s="322"/>
      <c r="G116" s="322"/>
      <c r="H116" s="323"/>
      <c r="I116" s="52">
        <v>0</v>
      </c>
      <c r="J116" s="52"/>
      <c r="K116" s="52"/>
      <c r="L116" s="52"/>
      <c r="M116" s="52"/>
      <c r="N116" s="52"/>
      <c r="O116" s="52"/>
      <c r="P116" s="52"/>
      <c r="Q116" s="52"/>
      <c r="R116" s="52"/>
      <c r="S116" s="52"/>
      <c r="T116" s="52"/>
      <c r="U116" s="309">
        <f t="shared" si="6"/>
        <v>0</v>
      </c>
      <c r="V116" s="310"/>
      <c r="W116" s="309">
        <f t="shared" si="7"/>
        <v>0</v>
      </c>
      <c r="X116" s="310"/>
    </row>
    <row r="117" spans="2:24" x14ac:dyDescent="0.3">
      <c r="B117" s="437"/>
      <c r="C117" s="321" t="s">
        <v>86</v>
      </c>
      <c r="D117" s="322"/>
      <c r="E117" s="322"/>
      <c r="F117" s="322"/>
      <c r="G117" s="322"/>
      <c r="H117" s="323"/>
      <c r="I117" s="52">
        <v>0</v>
      </c>
      <c r="J117" s="52"/>
      <c r="K117" s="52"/>
      <c r="L117" s="52"/>
      <c r="M117" s="52"/>
      <c r="N117" s="52"/>
      <c r="O117" s="52"/>
      <c r="P117" s="52"/>
      <c r="Q117" s="52"/>
      <c r="R117" s="52"/>
      <c r="S117" s="52"/>
      <c r="T117" s="52"/>
      <c r="U117" s="309">
        <f t="shared" si="6"/>
        <v>0</v>
      </c>
      <c r="V117" s="310"/>
      <c r="W117" s="309">
        <f t="shared" si="7"/>
        <v>0</v>
      </c>
      <c r="X117" s="310"/>
    </row>
    <row r="118" spans="2:24" x14ac:dyDescent="0.3">
      <c r="B118" s="437"/>
      <c r="C118" s="321" t="s">
        <v>74</v>
      </c>
      <c r="D118" s="322"/>
      <c r="E118" s="322"/>
      <c r="F118" s="322"/>
      <c r="G118" s="322"/>
      <c r="H118" s="323"/>
      <c r="I118" s="52">
        <v>0</v>
      </c>
      <c r="J118" s="52"/>
      <c r="K118" s="52"/>
      <c r="L118" s="52"/>
      <c r="M118" s="52"/>
      <c r="N118" s="52"/>
      <c r="O118" s="52"/>
      <c r="P118" s="52"/>
      <c r="Q118" s="52"/>
      <c r="R118" s="52"/>
      <c r="S118" s="52"/>
      <c r="T118" s="52"/>
      <c r="U118" s="309">
        <f t="shared" si="6"/>
        <v>0</v>
      </c>
      <c r="V118" s="310"/>
      <c r="W118" s="309">
        <f t="shared" si="7"/>
        <v>0</v>
      </c>
      <c r="X118" s="310"/>
    </row>
    <row r="119" spans="2:24" x14ac:dyDescent="0.3">
      <c r="B119" s="437"/>
      <c r="C119" s="321" t="s">
        <v>75</v>
      </c>
      <c r="D119" s="322"/>
      <c r="E119" s="322"/>
      <c r="F119" s="322"/>
      <c r="G119" s="322"/>
      <c r="H119" s="323"/>
      <c r="I119" s="52">
        <v>0</v>
      </c>
      <c r="J119" s="52"/>
      <c r="K119" s="52"/>
      <c r="L119" s="52"/>
      <c r="M119" s="52"/>
      <c r="N119" s="52"/>
      <c r="O119" s="52"/>
      <c r="P119" s="52"/>
      <c r="Q119" s="52"/>
      <c r="R119" s="52"/>
      <c r="S119" s="52"/>
      <c r="T119" s="52"/>
      <c r="U119" s="309">
        <f t="shared" si="6"/>
        <v>0</v>
      </c>
      <c r="V119" s="310"/>
      <c r="W119" s="309">
        <f t="shared" si="7"/>
        <v>0</v>
      </c>
      <c r="X119" s="310"/>
    </row>
    <row r="120" spans="2:24" x14ac:dyDescent="0.3">
      <c r="B120" s="437"/>
      <c r="C120" s="321" t="s">
        <v>76</v>
      </c>
      <c r="D120" s="322"/>
      <c r="E120" s="322"/>
      <c r="F120" s="322"/>
      <c r="G120" s="322"/>
      <c r="H120" s="323"/>
      <c r="I120" s="52">
        <v>0</v>
      </c>
      <c r="J120" s="52"/>
      <c r="K120" s="52"/>
      <c r="L120" s="52"/>
      <c r="M120" s="52"/>
      <c r="N120" s="52"/>
      <c r="O120" s="52"/>
      <c r="P120" s="52"/>
      <c r="Q120" s="52"/>
      <c r="R120" s="52"/>
      <c r="S120" s="52"/>
      <c r="T120" s="52"/>
      <c r="U120" s="309">
        <f t="shared" si="6"/>
        <v>0</v>
      </c>
      <c r="V120" s="310"/>
      <c r="W120" s="309">
        <f t="shared" si="7"/>
        <v>0</v>
      </c>
      <c r="X120" s="310"/>
    </row>
    <row r="121" spans="2:24" x14ac:dyDescent="0.3">
      <c r="B121" s="437"/>
      <c r="C121" s="321" t="s">
        <v>77</v>
      </c>
      <c r="D121" s="322"/>
      <c r="E121" s="322"/>
      <c r="F121" s="322"/>
      <c r="G121" s="322"/>
      <c r="H121" s="323"/>
      <c r="I121" s="52">
        <v>0</v>
      </c>
      <c r="J121" s="52"/>
      <c r="K121" s="52"/>
      <c r="L121" s="52"/>
      <c r="M121" s="52"/>
      <c r="N121" s="52"/>
      <c r="O121" s="52"/>
      <c r="P121" s="52"/>
      <c r="Q121" s="52"/>
      <c r="R121" s="52"/>
      <c r="S121" s="52"/>
      <c r="T121" s="52"/>
      <c r="U121" s="309">
        <f t="shared" si="6"/>
        <v>0</v>
      </c>
      <c r="V121" s="310"/>
      <c r="W121" s="309">
        <f t="shared" si="7"/>
        <v>0</v>
      </c>
      <c r="X121" s="310"/>
    </row>
    <row r="122" spans="2:24" x14ac:dyDescent="0.3">
      <c r="B122" s="437"/>
      <c r="C122" s="321" t="s">
        <v>78</v>
      </c>
      <c r="D122" s="322"/>
      <c r="E122" s="322"/>
      <c r="F122" s="322"/>
      <c r="G122" s="322"/>
      <c r="H122" s="323"/>
      <c r="I122" s="52">
        <v>0</v>
      </c>
      <c r="J122" s="52"/>
      <c r="K122" s="52"/>
      <c r="L122" s="52"/>
      <c r="M122" s="52"/>
      <c r="N122" s="52"/>
      <c r="O122" s="52"/>
      <c r="P122" s="52"/>
      <c r="Q122" s="52"/>
      <c r="R122" s="52"/>
      <c r="S122" s="52"/>
      <c r="T122" s="52"/>
      <c r="U122" s="309">
        <f t="shared" si="6"/>
        <v>0</v>
      </c>
      <c r="V122" s="310"/>
      <c r="W122" s="309">
        <f t="shared" si="7"/>
        <v>0</v>
      </c>
      <c r="X122" s="310"/>
    </row>
    <row r="123" spans="2:24" x14ac:dyDescent="0.3">
      <c r="B123" s="437"/>
      <c r="C123" s="321" t="s">
        <v>79</v>
      </c>
      <c r="D123" s="322"/>
      <c r="E123" s="322"/>
      <c r="F123" s="322"/>
      <c r="G123" s="322"/>
      <c r="H123" s="323"/>
      <c r="I123" s="52">
        <v>0</v>
      </c>
      <c r="J123" s="52"/>
      <c r="K123" s="52"/>
      <c r="L123" s="52"/>
      <c r="M123" s="52"/>
      <c r="N123" s="52"/>
      <c r="O123" s="52"/>
      <c r="P123" s="52"/>
      <c r="Q123" s="52"/>
      <c r="R123" s="52"/>
      <c r="S123" s="52"/>
      <c r="T123" s="52"/>
      <c r="U123" s="309">
        <f t="shared" si="6"/>
        <v>0</v>
      </c>
      <c r="V123" s="310"/>
      <c r="W123" s="309">
        <f t="shared" si="7"/>
        <v>0</v>
      </c>
      <c r="X123" s="310"/>
    </row>
    <row r="124" spans="2:24" x14ac:dyDescent="0.3">
      <c r="B124" s="437"/>
      <c r="C124" s="321" t="s">
        <v>80</v>
      </c>
      <c r="D124" s="322"/>
      <c r="E124" s="322"/>
      <c r="F124" s="322"/>
      <c r="G124" s="322"/>
      <c r="H124" s="323"/>
      <c r="I124" s="52">
        <v>0</v>
      </c>
      <c r="J124" s="52"/>
      <c r="K124" s="52"/>
      <c r="L124" s="52"/>
      <c r="M124" s="52"/>
      <c r="N124" s="52"/>
      <c r="O124" s="52"/>
      <c r="P124" s="52"/>
      <c r="Q124" s="52"/>
      <c r="R124" s="52"/>
      <c r="S124" s="52"/>
      <c r="T124" s="52"/>
      <c r="U124" s="309">
        <f t="shared" si="6"/>
        <v>0</v>
      </c>
      <c r="V124" s="310"/>
      <c r="W124" s="309">
        <f t="shared" si="7"/>
        <v>0</v>
      </c>
      <c r="X124" s="310"/>
    </row>
    <row r="125" spans="2:24" x14ac:dyDescent="0.3">
      <c r="B125" s="437"/>
      <c r="C125" s="321" t="s">
        <v>81</v>
      </c>
      <c r="D125" s="322"/>
      <c r="E125" s="322"/>
      <c r="F125" s="322"/>
      <c r="G125" s="322"/>
      <c r="H125" s="323"/>
      <c r="I125" s="52">
        <v>0</v>
      </c>
      <c r="J125" s="52"/>
      <c r="K125" s="52"/>
      <c r="L125" s="52"/>
      <c r="M125" s="52"/>
      <c r="N125" s="52"/>
      <c r="O125" s="52"/>
      <c r="P125" s="52"/>
      <c r="Q125" s="52"/>
      <c r="R125" s="52"/>
      <c r="S125" s="52"/>
      <c r="T125" s="52"/>
      <c r="U125" s="309">
        <f t="shared" si="6"/>
        <v>0</v>
      </c>
      <c r="V125" s="310"/>
      <c r="W125" s="309">
        <f t="shared" si="7"/>
        <v>0</v>
      </c>
      <c r="X125" s="310"/>
    </row>
    <row r="126" spans="2:24" x14ac:dyDescent="0.3">
      <c r="B126" s="437"/>
      <c r="C126" s="321" t="s">
        <v>82</v>
      </c>
      <c r="D126" s="322"/>
      <c r="E126" s="322"/>
      <c r="F126" s="322"/>
      <c r="G126" s="322"/>
      <c r="H126" s="323"/>
      <c r="I126" s="52">
        <v>0</v>
      </c>
      <c r="J126" s="52"/>
      <c r="K126" s="52"/>
      <c r="L126" s="52"/>
      <c r="M126" s="52"/>
      <c r="N126" s="52"/>
      <c r="O126" s="52"/>
      <c r="P126" s="52"/>
      <c r="Q126" s="52"/>
      <c r="R126" s="52"/>
      <c r="S126" s="52"/>
      <c r="T126" s="52"/>
      <c r="U126" s="309">
        <f t="shared" si="6"/>
        <v>0</v>
      </c>
      <c r="V126" s="310"/>
      <c r="W126" s="309">
        <f t="shared" si="7"/>
        <v>0</v>
      </c>
      <c r="X126" s="310"/>
    </row>
    <row r="127" spans="2:24" x14ac:dyDescent="0.3">
      <c r="B127" s="437"/>
      <c r="C127" s="321" t="s">
        <v>83</v>
      </c>
      <c r="D127" s="322"/>
      <c r="E127" s="322"/>
      <c r="F127" s="322"/>
      <c r="G127" s="322"/>
      <c r="H127" s="323"/>
      <c r="I127" s="52">
        <v>0</v>
      </c>
      <c r="J127" s="52"/>
      <c r="K127" s="52"/>
      <c r="L127" s="52"/>
      <c r="M127" s="52"/>
      <c r="N127" s="52"/>
      <c r="O127" s="52"/>
      <c r="P127" s="52"/>
      <c r="Q127" s="52"/>
      <c r="R127" s="52"/>
      <c r="S127" s="52"/>
      <c r="T127" s="52"/>
      <c r="U127" s="309">
        <f t="shared" si="6"/>
        <v>0</v>
      </c>
      <c r="V127" s="310"/>
      <c r="W127" s="309">
        <f t="shared" si="7"/>
        <v>0</v>
      </c>
      <c r="X127" s="310"/>
    </row>
    <row r="128" spans="2:24" x14ac:dyDescent="0.3">
      <c r="B128" s="437"/>
      <c r="C128" s="321" t="s">
        <v>84</v>
      </c>
      <c r="D128" s="322"/>
      <c r="E128" s="322"/>
      <c r="F128" s="322"/>
      <c r="G128" s="322"/>
      <c r="H128" s="323"/>
      <c r="I128" s="52">
        <v>0</v>
      </c>
      <c r="J128" s="52"/>
      <c r="K128" s="52"/>
      <c r="L128" s="52"/>
      <c r="M128" s="52"/>
      <c r="N128" s="52"/>
      <c r="O128" s="52"/>
      <c r="P128" s="52"/>
      <c r="Q128" s="52"/>
      <c r="R128" s="52"/>
      <c r="S128" s="52"/>
      <c r="T128" s="52"/>
      <c r="U128" s="309">
        <f t="shared" si="6"/>
        <v>0</v>
      </c>
      <c r="V128" s="310"/>
      <c r="W128" s="309">
        <f t="shared" si="7"/>
        <v>0</v>
      </c>
      <c r="X128" s="310"/>
    </row>
    <row r="129" spans="2:24" x14ac:dyDescent="0.3">
      <c r="B129" s="437"/>
      <c r="C129" s="324" t="s">
        <v>85</v>
      </c>
      <c r="D129" s="325"/>
      <c r="E129" s="325"/>
      <c r="F129" s="325"/>
      <c r="G129" s="325"/>
      <c r="H129" s="326"/>
      <c r="I129" s="52">
        <v>0</v>
      </c>
      <c r="J129" s="128"/>
      <c r="K129" s="128"/>
      <c r="L129" s="128"/>
      <c r="M129" s="128"/>
      <c r="N129" s="128"/>
      <c r="O129" s="128"/>
      <c r="P129" s="128"/>
      <c r="Q129" s="128"/>
      <c r="R129" s="128"/>
      <c r="S129" s="128"/>
      <c r="T129" s="208"/>
      <c r="U129" s="314">
        <f t="shared" si="6"/>
        <v>0</v>
      </c>
      <c r="V129" s="315"/>
      <c r="W129" s="314">
        <f t="shared" si="7"/>
        <v>0</v>
      </c>
      <c r="X129" s="315"/>
    </row>
    <row r="130" spans="2:24" x14ac:dyDescent="0.3">
      <c r="B130" s="437"/>
      <c r="C130" s="300" t="s">
        <v>30</v>
      </c>
      <c r="D130" s="301"/>
      <c r="E130" s="301"/>
      <c r="F130" s="301"/>
      <c r="G130" s="301"/>
      <c r="H130" s="302"/>
      <c r="I130" s="136">
        <f>SUM(I131:I140)</f>
        <v>1</v>
      </c>
      <c r="J130" s="136">
        <f>SUM(J131:J140)</f>
        <v>1</v>
      </c>
      <c r="K130" s="136"/>
      <c r="L130" s="136"/>
      <c r="M130" s="136"/>
      <c r="N130" s="136"/>
      <c r="O130" s="136"/>
      <c r="P130" s="136"/>
      <c r="Q130" s="136"/>
      <c r="R130" s="136"/>
      <c r="S130" s="136"/>
      <c r="T130" s="136"/>
      <c r="U130" s="309">
        <f t="shared" si="6"/>
        <v>1</v>
      </c>
      <c r="V130" s="310"/>
      <c r="W130" s="309">
        <f t="shared" si="7"/>
        <v>2</v>
      </c>
      <c r="X130" s="310"/>
    </row>
    <row r="131" spans="2:24" x14ac:dyDescent="0.3">
      <c r="B131" s="437"/>
      <c r="C131" s="321" t="s">
        <v>87</v>
      </c>
      <c r="D131" s="322"/>
      <c r="E131" s="322"/>
      <c r="F131" s="322"/>
      <c r="G131" s="322"/>
      <c r="H131" s="323"/>
      <c r="I131" s="52">
        <v>0</v>
      </c>
      <c r="J131" s="136"/>
      <c r="K131" s="136"/>
      <c r="L131" s="136"/>
      <c r="M131" s="136"/>
      <c r="N131" s="136"/>
      <c r="O131" s="136"/>
      <c r="P131" s="136"/>
      <c r="Q131" s="136"/>
      <c r="R131" s="136"/>
      <c r="S131" s="136"/>
      <c r="T131" s="136"/>
      <c r="U131" s="309">
        <f t="shared" si="6"/>
        <v>0</v>
      </c>
      <c r="V131" s="310"/>
      <c r="W131" s="309">
        <f t="shared" si="7"/>
        <v>0</v>
      </c>
      <c r="X131" s="310"/>
    </row>
    <row r="132" spans="2:24" x14ac:dyDescent="0.3">
      <c r="B132" s="437"/>
      <c r="C132" s="333" t="s">
        <v>31</v>
      </c>
      <c r="D132" s="334"/>
      <c r="E132" s="334"/>
      <c r="F132" s="334"/>
      <c r="G132" s="334"/>
      <c r="H132" s="335"/>
      <c r="I132" s="52">
        <v>0</v>
      </c>
      <c r="J132" s="136"/>
      <c r="K132" s="136"/>
      <c r="L132" s="136"/>
      <c r="M132" s="136"/>
      <c r="N132" s="136"/>
      <c r="O132" s="136"/>
      <c r="P132" s="136"/>
      <c r="Q132" s="136"/>
      <c r="R132" s="136"/>
      <c r="S132" s="136"/>
      <c r="T132" s="136"/>
      <c r="U132" s="309">
        <f t="shared" si="6"/>
        <v>0</v>
      </c>
      <c r="V132" s="310"/>
      <c r="W132" s="309">
        <f t="shared" si="7"/>
        <v>0</v>
      </c>
      <c r="X132" s="310"/>
    </row>
    <row r="133" spans="2:24" x14ac:dyDescent="0.3">
      <c r="B133" s="437"/>
      <c r="C133" s="333" t="s">
        <v>32</v>
      </c>
      <c r="D133" s="334"/>
      <c r="E133" s="334"/>
      <c r="F133" s="334"/>
      <c r="G133" s="334"/>
      <c r="H133" s="335"/>
      <c r="I133" s="52">
        <v>0</v>
      </c>
      <c r="J133" s="136"/>
      <c r="K133" s="136"/>
      <c r="L133" s="136"/>
      <c r="M133" s="136"/>
      <c r="N133" s="136"/>
      <c r="O133" s="136"/>
      <c r="P133" s="136"/>
      <c r="Q133" s="136"/>
      <c r="R133" s="136"/>
      <c r="S133" s="136"/>
      <c r="T133" s="136"/>
      <c r="U133" s="309">
        <f t="shared" si="6"/>
        <v>0</v>
      </c>
      <c r="V133" s="310"/>
      <c r="W133" s="309">
        <f t="shared" si="7"/>
        <v>0</v>
      </c>
      <c r="X133" s="310"/>
    </row>
    <row r="134" spans="2:24" x14ac:dyDescent="0.3">
      <c r="B134" s="437"/>
      <c r="C134" s="321" t="s">
        <v>110</v>
      </c>
      <c r="D134" s="322"/>
      <c r="E134" s="322"/>
      <c r="F134" s="322"/>
      <c r="G134" s="322"/>
      <c r="H134" s="323"/>
      <c r="I134" s="136">
        <v>1</v>
      </c>
      <c r="J134" s="136"/>
      <c r="K134" s="136"/>
      <c r="L134" s="136"/>
      <c r="M134" s="136"/>
      <c r="N134" s="136"/>
      <c r="O134" s="136"/>
      <c r="P134" s="136"/>
      <c r="Q134" s="136"/>
      <c r="R134" s="136"/>
      <c r="S134" s="136"/>
      <c r="T134" s="136"/>
      <c r="U134" s="309">
        <f t="shared" si="6"/>
        <v>1</v>
      </c>
      <c r="V134" s="310"/>
      <c r="W134" s="309">
        <f t="shared" si="7"/>
        <v>1</v>
      </c>
      <c r="X134" s="310"/>
    </row>
    <row r="135" spans="2:24" x14ac:dyDescent="0.3">
      <c r="B135" s="437"/>
      <c r="C135" s="321" t="s">
        <v>111</v>
      </c>
      <c r="D135" s="322"/>
      <c r="E135" s="322"/>
      <c r="F135" s="322"/>
      <c r="G135" s="322"/>
      <c r="H135" s="323"/>
      <c r="I135" s="52">
        <v>0</v>
      </c>
      <c r="J135" s="136"/>
      <c r="K135" s="136"/>
      <c r="L135" s="136"/>
      <c r="M135" s="136"/>
      <c r="N135" s="136"/>
      <c r="O135" s="136"/>
      <c r="P135" s="136"/>
      <c r="Q135" s="136"/>
      <c r="R135" s="136"/>
      <c r="S135" s="136"/>
      <c r="T135" s="136"/>
      <c r="U135" s="309">
        <f t="shared" si="6"/>
        <v>0</v>
      </c>
      <c r="V135" s="310"/>
      <c r="W135" s="309">
        <f t="shared" si="7"/>
        <v>0</v>
      </c>
      <c r="X135" s="310"/>
    </row>
    <row r="136" spans="2:24" x14ac:dyDescent="0.3">
      <c r="B136" s="437"/>
      <c r="C136" s="321" t="s">
        <v>112</v>
      </c>
      <c r="D136" s="322"/>
      <c r="E136" s="322"/>
      <c r="F136" s="322"/>
      <c r="G136" s="322"/>
      <c r="H136" s="323"/>
      <c r="I136" s="52">
        <v>0</v>
      </c>
      <c r="J136" s="136"/>
      <c r="K136" s="136"/>
      <c r="L136" s="136"/>
      <c r="M136" s="136"/>
      <c r="N136" s="136"/>
      <c r="O136" s="136"/>
      <c r="P136" s="136"/>
      <c r="Q136" s="136"/>
      <c r="R136" s="136"/>
      <c r="S136" s="136"/>
      <c r="T136" s="136"/>
      <c r="U136" s="309">
        <f t="shared" si="6"/>
        <v>0</v>
      </c>
      <c r="V136" s="310"/>
      <c r="W136" s="309">
        <f t="shared" si="7"/>
        <v>0</v>
      </c>
      <c r="X136" s="310"/>
    </row>
    <row r="137" spans="2:24" x14ac:dyDescent="0.3">
      <c r="B137" s="437"/>
      <c r="C137" s="321" t="s">
        <v>113</v>
      </c>
      <c r="D137" s="322"/>
      <c r="E137" s="322"/>
      <c r="F137" s="322"/>
      <c r="G137" s="322"/>
      <c r="H137" s="323"/>
      <c r="I137" s="52">
        <v>0</v>
      </c>
      <c r="J137" s="136"/>
      <c r="K137" s="136"/>
      <c r="L137" s="136"/>
      <c r="M137" s="136"/>
      <c r="N137" s="136"/>
      <c r="O137" s="136"/>
      <c r="P137" s="136"/>
      <c r="Q137" s="136"/>
      <c r="R137" s="136"/>
      <c r="S137" s="136"/>
      <c r="T137" s="136"/>
      <c r="U137" s="309">
        <f t="shared" si="6"/>
        <v>0</v>
      </c>
      <c r="V137" s="310"/>
      <c r="W137" s="309">
        <f t="shared" si="7"/>
        <v>0</v>
      </c>
      <c r="X137" s="310"/>
    </row>
    <row r="138" spans="2:24" x14ac:dyDescent="0.3">
      <c r="B138" s="437"/>
      <c r="C138" s="321" t="s">
        <v>114</v>
      </c>
      <c r="D138" s="322"/>
      <c r="E138" s="322"/>
      <c r="F138" s="322"/>
      <c r="G138" s="322"/>
      <c r="H138" s="323"/>
      <c r="I138" s="52">
        <v>0</v>
      </c>
      <c r="J138" s="136">
        <v>1</v>
      </c>
      <c r="K138" s="136"/>
      <c r="L138" s="136"/>
      <c r="M138" s="136"/>
      <c r="N138" s="136"/>
      <c r="O138" s="136"/>
      <c r="P138" s="136"/>
      <c r="Q138" s="136"/>
      <c r="R138" s="136"/>
      <c r="S138" s="136"/>
      <c r="T138" s="136"/>
      <c r="U138" s="309">
        <f t="shared" si="6"/>
        <v>0.5</v>
      </c>
      <c r="V138" s="310"/>
      <c r="W138" s="309">
        <f t="shared" si="7"/>
        <v>1</v>
      </c>
      <c r="X138" s="310"/>
    </row>
    <row r="139" spans="2:24" x14ac:dyDescent="0.3">
      <c r="B139" s="437"/>
      <c r="C139" s="321" t="s">
        <v>115</v>
      </c>
      <c r="D139" s="322"/>
      <c r="E139" s="322"/>
      <c r="F139" s="322"/>
      <c r="G139" s="322"/>
      <c r="H139" s="323"/>
      <c r="I139" s="52">
        <v>0</v>
      </c>
      <c r="J139" s="136"/>
      <c r="K139" s="136"/>
      <c r="L139" s="136"/>
      <c r="M139" s="136"/>
      <c r="N139" s="136"/>
      <c r="O139" s="136"/>
      <c r="P139" s="136"/>
      <c r="Q139" s="136"/>
      <c r="R139" s="136"/>
      <c r="S139" s="136"/>
      <c r="T139" s="136"/>
      <c r="U139" s="309">
        <f t="shared" si="6"/>
        <v>0</v>
      </c>
      <c r="V139" s="310"/>
      <c r="W139" s="309">
        <f t="shared" si="7"/>
        <v>0</v>
      </c>
      <c r="X139" s="310"/>
    </row>
    <row r="140" spans="2:24" x14ac:dyDescent="0.3">
      <c r="B140" s="437"/>
      <c r="C140" s="324" t="s">
        <v>88</v>
      </c>
      <c r="D140" s="325"/>
      <c r="E140" s="325"/>
      <c r="F140" s="325"/>
      <c r="G140" s="325"/>
      <c r="H140" s="326"/>
      <c r="I140" s="52">
        <v>0</v>
      </c>
      <c r="J140" s="136"/>
      <c r="K140" s="140"/>
      <c r="L140" s="140"/>
      <c r="M140" s="140"/>
      <c r="N140" s="140"/>
      <c r="O140" s="140"/>
      <c r="P140" s="140"/>
      <c r="Q140" s="140"/>
      <c r="R140" s="140"/>
      <c r="S140" s="140"/>
      <c r="T140" s="141"/>
      <c r="U140" s="314">
        <f t="shared" si="6"/>
        <v>0</v>
      </c>
      <c r="V140" s="315"/>
      <c r="W140" s="314">
        <f t="shared" si="7"/>
        <v>0</v>
      </c>
      <c r="X140" s="315"/>
    </row>
    <row r="141" spans="2:24" x14ac:dyDescent="0.3">
      <c r="B141" s="437"/>
      <c r="C141" s="300" t="s">
        <v>34</v>
      </c>
      <c r="D141" s="301"/>
      <c r="E141" s="301"/>
      <c r="F141" s="301"/>
      <c r="G141" s="301"/>
      <c r="H141" s="302"/>
      <c r="I141" s="136">
        <v>5</v>
      </c>
      <c r="J141" s="251">
        <v>2</v>
      </c>
      <c r="K141" s="136"/>
      <c r="L141" s="136"/>
      <c r="M141" s="136"/>
      <c r="N141" s="136"/>
      <c r="O141" s="136"/>
      <c r="P141" s="136"/>
      <c r="Q141" s="136"/>
      <c r="R141" s="136"/>
      <c r="S141" s="136"/>
      <c r="T141" s="136"/>
      <c r="U141" s="309">
        <f t="shared" si="6"/>
        <v>3.5</v>
      </c>
      <c r="V141" s="310"/>
      <c r="W141" s="309">
        <f t="shared" si="7"/>
        <v>7</v>
      </c>
      <c r="X141" s="310"/>
    </row>
    <row r="142" spans="2:24" x14ac:dyDescent="0.3">
      <c r="B142" s="437"/>
      <c r="C142" s="300" t="s">
        <v>25</v>
      </c>
      <c r="D142" s="301"/>
      <c r="E142" s="301"/>
      <c r="F142" s="301"/>
      <c r="G142" s="301"/>
      <c r="H142" s="302"/>
      <c r="I142" s="52">
        <f t="shared" ref="I142" si="10">I143+I164+I172</f>
        <v>3</v>
      </c>
      <c r="J142" s="52">
        <f>J143+J164+J172</f>
        <v>0</v>
      </c>
      <c r="K142" s="52"/>
      <c r="L142" s="52"/>
      <c r="M142" s="52"/>
      <c r="N142" s="52"/>
      <c r="O142" s="52"/>
      <c r="P142" s="52"/>
      <c r="Q142" s="52"/>
      <c r="R142" s="52"/>
      <c r="S142" s="52"/>
      <c r="T142" s="52"/>
      <c r="U142" s="309">
        <f t="shared" si="6"/>
        <v>1.5</v>
      </c>
      <c r="V142" s="310"/>
      <c r="W142" s="309">
        <f t="shared" si="7"/>
        <v>3</v>
      </c>
      <c r="X142" s="310"/>
    </row>
    <row r="143" spans="2:24" x14ac:dyDescent="0.3">
      <c r="B143" s="437"/>
      <c r="C143" s="300" t="s">
        <v>29</v>
      </c>
      <c r="D143" s="301"/>
      <c r="E143" s="301"/>
      <c r="F143" s="301"/>
      <c r="G143" s="301"/>
      <c r="H143" s="302"/>
      <c r="I143" s="52">
        <f>SUM(I144:I163)</f>
        <v>0</v>
      </c>
      <c r="J143" s="52">
        <f>SUM(J144:J163)</f>
        <v>0</v>
      </c>
      <c r="K143" s="52"/>
      <c r="L143" s="52"/>
      <c r="M143" s="52"/>
      <c r="N143" s="52"/>
      <c r="O143" s="52"/>
      <c r="P143" s="52"/>
      <c r="Q143" s="52"/>
      <c r="R143" s="52"/>
      <c r="S143" s="52"/>
      <c r="T143" s="52"/>
      <c r="U143" s="309">
        <f t="shared" si="6"/>
        <v>0</v>
      </c>
      <c r="V143" s="310"/>
      <c r="W143" s="309">
        <f t="shared" si="7"/>
        <v>0</v>
      </c>
      <c r="X143" s="310"/>
    </row>
    <row r="144" spans="2:24" x14ac:dyDescent="0.3">
      <c r="B144" s="437"/>
      <c r="C144" s="321" t="s">
        <v>67</v>
      </c>
      <c r="D144" s="322"/>
      <c r="E144" s="322"/>
      <c r="F144" s="322"/>
      <c r="G144" s="322"/>
      <c r="H144" s="323"/>
      <c r="I144" s="52">
        <v>0</v>
      </c>
      <c r="J144" s="52"/>
      <c r="K144" s="52"/>
      <c r="L144" s="52"/>
      <c r="M144" s="52"/>
      <c r="N144" s="52"/>
      <c r="O144" s="52"/>
      <c r="P144" s="52"/>
      <c r="Q144" s="52"/>
      <c r="R144" s="52"/>
      <c r="S144" s="52"/>
      <c r="T144" s="52"/>
      <c r="U144" s="309">
        <f t="shared" si="6"/>
        <v>0</v>
      </c>
      <c r="V144" s="310"/>
      <c r="W144" s="309">
        <f t="shared" si="7"/>
        <v>0</v>
      </c>
      <c r="X144" s="310"/>
    </row>
    <row r="145" spans="2:24" x14ac:dyDescent="0.3">
      <c r="B145" s="437"/>
      <c r="C145" s="321" t="s">
        <v>68</v>
      </c>
      <c r="D145" s="322"/>
      <c r="E145" s="322"/>
      <c r="F145" s="322"/>
      <c r="G145" s="322"/>
      <c r="H145" s="323"/>
      <c r="I145" s="52">
        <v>0</v>
      </c>
      <c r="J145" s="52"/>
      <c r="K145" s="52"/>
      <c r="L145" s="52"/>
      <c r="M145" s="52"/>
      <c r="N145" s="52"/>
      <c r="O145" s="52"/>
      <c r="P145" s="52"/>
      <c r="Q145" s="52"/>
      <c r="R145" s="52"/>
      <c r="S145" s="52"/>
      <c r="T145" s="52"/>
      <c r="U145" s="309">
        <f t="shared" si="6"/>
        <v>0</v>
      </c>
      <c r="V145" s="310"/>
      <c r="W145" s="309">
        <f t="shared" si="7"/>
        <v>0</v>
      </c>
      <c r="X145" s="310"/>
    </row>
    <row r="146" spans="2:24" x14ac:dyDescent="0.3">
      <c r="B146" s="437"/>
      <c r="C146" s="321" t="s">
        <v>89</v>
      </c>
      <c r="D146" s="322"/>
      <c r="E146" s="322"/>
      <c r="F146" s="322"/>
      <c r="G146" s="322"/>
      <c r="H146" s="323"/>
      <c r="I146" s="52">
        <v>0</v>
      </c>
      <c r="J146" s="136"/>
      <c r="K146" s="52"/>
      <c r="L146" s="52"/>
      <c r="M146" s="52"/>
      <c r="N146" s="52"/>
      <c r="O146" s="52"/>
      <c r="P146" s="52"/>
      <c r="Q146" s="52"/>
      <c r="R146" s="52"/>
      <c r="S146" s="52"/>
      <c r="T146" s="52"/>
      <c r="U146" s="309">
        <f t="shared" si="6"/>
        <v>0</v>
      </c>
      <c r="V146" s="310"/>
      <c r="W146" s="309">
        <f t="shared" si="7"/>
        <v>0</v>
      </c>
      <c r="X146" s="310"/>
    </row>
    <row r="147" spans="2:24" x14ac:dyDescent="0.3">
      <c r="B147" s="437"/>
      <c r="C147" s="321" t="s">
        <v>85</v>
      </c>
      <c r="D147" s="322"/>
      <c r="E147" s="322"/>
      <c r="F147" s="322"/>
      <c r="G147" s="322"/>
      <c r="H147" s="323"/>
      <c r="I147" s="52">
        <v>0</v>
      </c>
      <c r="J147" s="52"/>
      <c r="K147" s="52"/>
      <c r="L147" s="52"/>
      <c r="M147" s="52"/>
      <c r="N147" s="52"/>
      <c r="O147" s="52"/>
      <c r="P147" s="52"/>
      <c r="Q147" s="52"/>
      <c r="R147" s="52"/>
      <c r="S147" s="52"/>
      <c r="T147" s="52"/>
      <c r="U147" s="309">
        <f t="shared" si="6"/>
        <v>0</v>
      </c>
      <c r="V147" s="310"/>
      <c r="W147" s="309">
        <f t="shared" si="7"/>
        <v>0</v>
      </c>
      <c r="X147" s="310"/>
    </row>
    <row r="148" spans="2:24" x14ac:dyDescent="0.3">
      <c r="B148" s="437"/>
      <c r="C148" s="321" t="s">
        <v>90</v>
      </c>
      <c r="D148" s="322"/>
      <c r="E148" s="322"/>
      <c r="F148" s="322"/>
      <c r="G148" s="322"/>
      <c r="H148" s="323"/>
      <c r="I148" s="52">
        <v>0</v>
      </c>
      <c r="J148" s="52"/>
      <c r="K148" s="52"/>
      <c r="L148" s="52"/>
      <c r="M148" s="52"/>
      <c r="N148" s="52"/>
      <c r="O148" s="52"/>
      <c r="P148" s="52"/>
      <c r="Q148" s="52"/>
      <c r="R148" s="52"/>
      <c r="S148" s="52"/>
      <c r="T148" s="52"/>
      <c r="U148" s="309">
        <f t="shared" si="6"/>
        <v>0</v>
      </c>
      <c r="V148" s="310"/>
      <c r="W148" s="309">
        <f t="shared" si="7"/>
        <v>0</v>
      </c>
      <c r="X148" s="310"/>
    </row>
    <row r="149" spans="2:24" x14ac:dyDescent="0.3">
      <c r="B149" s="437"/>
      <c r="C149" s="321" t="s">
        <v>91</v>
      </c>
      <c r="D149" s="322"/>
      <c r="E149" s="322"/>
      <c r="F149" s="322"/>
      <c r="G149" s="322"/>
      <c r="H149" s="323"/>
      <c r="I149" s="52">
        <v>0</v>
      </c>
      <c r="J149" s="52"/>
      <c r="K149" s="52"/>
      <c r="L149" s="52"/>
      <c r="M149" s="52"/>
      <c r="N149" s="52"/>
      <c r="O149" s="52"/>
      <c r="P149" s="52"/>
      <c r="Q149" s="52"/>
      <c r="R149" s="52"/>
      <c r="S149" s="52"/>
      <c r="T149" s="52"/>
      <c r="U149" s="309">
        <f t="shared" si="6"/>
        <v>0</v>
      </c>
      <c r="V149" s="310"/>
      <c r="W149" s="309">
        <f t="shared" si="7"/>
        <v>0</v>
      </c>
      <c r="X149" s="310"/>
    </row>
    <row r="150" spans="2:24" x14ac:dyDescent="0.3">
      <c r="B150" s="437"/>
      <c r="C150" s="321" t="s">
        <v>92</v>
      </c>
      <c r="D150" s="322"/>
      <c r="E150" s="322"/>
      <c r="F150" s="322"/>
      <c r="G150" s="322"/>
      <c r="H150" s="323"/>
      <c r="I150" s="52">
        <v>0</v>
      </c>
      <c r="J150" s="136"/>
      <c r="K150" s="52"/>
      <c r="L150" s="52"/>
      <c r="M150" s="52"/>
      <c r="N150" s="52"/>
      <c r="O150" s="52"/>
      <c r="P150" s="52"/>
      <c r="Q150" s="52"/>
      <c r="R150" s="52"/>
      <c r="S150" s="52"/>
      <c r="T150" s="52"/>
      <c r="U150" s="309">
        <f t="shared" si="6"/>
        <v>0</v>
      </c>
      <c r="V150" s="310"/>
      <c r="W150" s="309">
        <f t="shared" si="7"/>
        <v>0</v>
      </c>
      <c r="X150" s="310"/>
    </row>
    <row r="151" spans="2:24" x14ac:dyDescent="0.3">
      <c r="B151" s="437"/>
      <c r="C151" s="321" t="s">
        <v>93</v>
      </c>
      <c r="D151" s="322"/>
      <c r="E151" s="322"/>
      <c r="F151" s="322"/>
      <c r="G151" s="322"/>
      <c r="H151" s="323"/>
      <c r="I151" s="52">
        <v>0</v>
      </c>
      <c r="J151" s="136"/>
      <c r="K151" s="52"/>
      <c r="L151" s="52"/>
      <c r="M151" s="52"/>
      <c r="N151" s="52"/>
      <c r="O151" s="52"/>
      <c r="P151" s="52"/>
      <c r="Q151" s="52"/>
      <c r="R151" s="52"/>
      <c r="S151" s="52"/>
      <c r="T151" s="52"/>
      <c r="U151" s="309">
        <f t="shared" si="6"/>
        <v>0</v>
      </c>
      <c r="V151" s="310"/>
      <c r="W151" s="309">
        <f t="shared" si="7"/>
        <v>0</v>
      </c>
      <c r="X151" s="310"/>
    </row>
    <row r="152" spans="2:24" x14ac:dyDescent="0.3">
      <c r="B152" s="437"/>
      <c r="C152" s="321" t="s">
        <v>94</v>
      </c>
      <c r="D152" s="322"/>
      <c r="E152" s="322"/>
      <c r="F152" s="322"/>
      <c r="G152" s="322"/>
      <c r="H152" s="323"/>
      <c r="I152" s="52">
        <v>0</v>
      </c>
      <c r="J152" s="136"/>
      <c r="K152" s="52"/>
      <c r="L152" s="52"/>
      <c r="M152" s="52"/>
      <c r="N152" s="52"/>
      <c r="O152" s="52"/>
      <c r="P152" s="52"/>
      <c r="Q152" s="52"/>
      <c r="R152" s="52"/>
      <c r="S152" s="52"/>
      <c r="T152" s="52"/>
      <c r="U152" s="309">
        <f t="shared" si="6"/>
        <v>0</v>
      </c>
      <c r="V152" s="310"/>
      <c r="W152" s="309">
        <f t="shared" si="7"/>
        <v>0</v>
      </c>
      <c r="X152" s="310"/>
    </row>
    <row r="153" spans="2:24" x14ac:dyDescent="0.3">
      <c r="B153" s="437"/>
      <c r="C153" s="321" t="s">
        <v>79</v>
      </c>
      <c r="D153" s="322"/>
      <c r="E153" s="322"/>
      <c r="F153" s="322"/>
      <c r="G153" s="322"/>
      <c r="H153" s="323"/>
      <c r="I153" s="52">
        <v>0</v>
      </c>
      <c r="J153" s="136"/>
      <c r="K153" s="52"/>
      <c r="L153" s="52"/>
      <c r="M153" s="52"/>
      <c r="N153" s="52"/>
      <c r="O153" s="52"/>
      <c r="P153" s="52"/>
      <c r="Q153" s="52"/>
      <c r="R153" s="52"/>
      <c r="S153" s="52"/>
      <c r="T153" s="52"/>
      <c r="U153" s="309">
        <f t="shared" si="6"/>
        <v>0</v>
      </c>
      <c r="V153" s="310"/>
      <c r="W153" s="309">
        <f t="shared" si="7"/>
        <v>0</v>
      </c>
      <c r="X153" s="310"/>
    </row>
    <row r="154" spans="2:24" x14ac:dyDescent="0.3">
      <c r="B154" s="437"/>
      <c r="C154" s="321" t="s">
        <v>80</v>
      </c>
      <c r="D154" s="322"/>
      <c r="E154" s="322"/>
      <c r="F154" s="322"/>
      <c r="G154" s="322"/>
      <c r="H154" s="323"/>
      <c r="I154" s="52">
        <v>0</v>
      </c>
      <c r="J154" s="136"/>
      <c r="K154" s="52"/>
      <c r="L154" s="52"/>
      <c r="M154" s="52"/>
      <c r="N154" s="52"/>
      <c r="O154" s="52"/>
      <c r="P154" s="52"/>
      <c r="Q154" s="52"/>
      <c r="R154" s="52"/>
      <c r="S154" s="52"/>
      <c r="T154" s="52"/>
      <c r="U154" s="309">
        <f t="shared" si="6"/>
        <v>0</v>
      </c>
      <c r="V154" s="310"/>
      <c r="W154" s="309">
        <f t="shared" si="7"/>
        <v>0</v>
      </c>
      <c r="X154" s="310"/>
    </row>
    <row r="155" spans="2:24" x14ac:dyDescent="0.3">
      <c r="B155" s="437"/>
      <c r="C155" s="321" t="s">
        <v>81</v>
      </c>
      <c r="D155" s="322"/>
      <c r="E155" s="322"/>
      <c r="F155" s="322"/>
      <c r="G155" s="322"/>
      <c r="H155" s="323"/>
      <c r="I155" s="52">
        <v>0</v>
      </c>
      <c r="J155" s="136"/>
      <c r="K155" s="52"/>
      <c r="L155" s="52"/>
      <c r="M155" s="52"/>
      <c r="N155" s="52"/>
      <c r="O155" s="52"/>
      <c r="P155" s="52"/>
      <c r="Q155" s="52"/>
      <c r="R155" s="52"/>
      <c r="S155" s="52"/>
      <c r="T155" s="52"/>
      <c r="U155" s="309">
        <f t="shared" si="6"/>
        <v>0</v>
      </c>
      <c r="V155" s="310"/>
      <c r="W155" s="309">
        <f t="shared" si="7"/>
        <v>0</v>
      </c>
      <c r="X155" s="310"/>
    </row>
    <row r="156" spans="2:24" x14ac:dyDescent="0.3">
      <c r="B156" s="437"/>
      <c r="C156" s="321" t="s">
        <v>95</v>
      </c>
      <c r="D156" s="322"/>
      <c r="E156" s="322"/>
      <c r="F156" s="322"/>
      <c r="G156" s="322"/>
      <c r="H156" s="323"/>
      <c r="I156" s="52">
        <v>0</v>
      </c>
      <c r="J156" s="52"/>
      <c r="K156" s="52"/>
      <c r="L156" s="52"/>
      <c r="M156" s="52"/>
      <c r="N156" s="52"/>
      <c r="O156" s="52"/>
      <c r="P156" s="52"/>
      <c r="Q156" s="52"/>
      <c r="R156" s="52"/>
      <c r="S156" s="52"/>
      <c r="T156" s="52"/>
      <c r="U156" s="309">
        <f t="shared" si="6"/>
        <v>0</v>
      </c>
      <c r="V156" s="310"/>
      <c r="W156" s="309">
        <f t="shared" si="7"/>
        <v>0</v>
      </c>
      <c r="X156" s="310"/>
    </row>
    <row r="157" spans="2:24" x14ac:dyDescent="0.3">
      <c r="B157" s="437"/>
      <c r="C157" s="321" t="s">
        <v>83</v>
      </c>
      <c r="D157" s="322"/>
      <c r="E157" s="322"/>
      <c r="F157" s="322"/>
      <c r="G157" s="322"/>
      <c r="H157" s="323"/>
      <c r="I157" s="52">
        <v>0</v>
      </c>
      <c r="J157" s="136"/>
      <c r="K157" s="52"/>
      <c r="L157" s="52"/>
      <c r="M157" s="52"/>
      <c r="N157" s="52"/>
      <c r="O157" s="52"/>
      <c r="P157" s="52"/>
      <c r="Q157" s="52"/>
      <c r="R157" s="52"/>
      <c r="S157" s="52"/>
      <c r="T157" s="52"/>
      <c r="U157" s="309">
        <f t="shared" si="6"/>
        <v>0</v>
      </c>
      <c r="V157" s="310"/>
      <c r="W157" s="309">
        <f t="shared" si="7"/>
        <v>0</v>
      </c>
      <c r="X157" s="310"/>
    </row>
    <row r="158" spans="2:24" x14ac:dyDescent="0.3">
      <c r="B158" s="437"/>
      <c r="C158" s="321" t="s">
        <v>96</v>
      </c>
      <c r="D158" s="322"/>
      <c r="E158" s="322"/>
      <c r="F158" s="322"/>
      <c r="G158" s="322"/>
      <c r="H158" s="323"/>
      <c r="I158" s="52">
        <v>0</v>
      </c>
      <c r="J158" s="52"/>
      <c r="K158" s="52"/>
      <c r="L158" s="52"/>
      <c r="M158" s="52"/>
      <c r="N158" s="52"/>
      <c r="O158" s="52"/>
      <c r="P158" s="52"/>
      <c r="Q158" s="52"/>
      <c r="R158" s="52"/>
      <c r="S158" s="52"/>
      <c r="T158" s="52"/>
      <c r="U158" s="309">
        <f t="shared" si="6"/>
        <v>0</v>
      </c>
      <c r="V158" s="310"/>
      <c r="W158" s="309">
        <f t="shared" si="7"/>
        <v>0</v>
      </c>
      <c r="X158" s="310"/>
    </row>
    <row r="159" spans="2:24" x14ac:dyDescent="0.3">
      <c r="B159" s="437"/>
      <c r="C159" s="321" t="s">
        <v>97</v>
      </c>
      <c r="D159" s="322"/>
      <c r="E159" s="322"/>
      <c r="F159" s="322"/>
      <c r="G159" s="322"/>
      <c r="H159" s="323"/>
      <c r="I159" s="52">
        <v>0</v>
      </c>
      <c r="J159" s="52"/>
      <c r="K159" s="52"/>
      <c r="L159" s="52"/>
      <c r="M159" s="52"/>
      <c r="N159" s="52"/>
      <c r="O159" s="52"/>
      <c r="P159" s="52"/>
      <c r="Q159" s="52"/>
      <c r="R159" s="52"/>
      <c r="S159" s="52"/>
      <c r="T159" s="52"/>
      <c r="U159" s="309">
        <f t="shared" si="6"/>
        <v>0</v>
      </c>
      <c r="V159" s="310"/>
      <c r="W159" s="309">
        <f t="shared" si="7"/>
        <v>0</v>
      </c>
      <c r="X159" s="310"/>
    </row>
    <row r="160" spans="2:24" x14ac:dyDescent="0.3">
      <c r="B160" s="437"/>
      <c r="C160" s="321" t="s">
        <v>71</v>
      </c>
      <c r="D160" s="322"/>
      <c r="E160" s="322"/>
      <c r="F160" s="322"/>
      <c r="G160" s="322"/>
      <c r="H160" s="323"/>
      <c r="I160" s="52">
        <v>0</v>
      </c>
      <c r="J160" s="52"/>
      <c r="K160" s="52"/>
      <c r="L160" s="52"/>
      <c r="M160" s="52"/>
      <c r="N160" s="52"/>
      <c r="O160" s="52"/>
      <c r="P160" s="52"/>
      <c r="Q160" s="52"/>
      <c r="R160" s="52"/>
      <c r="S160" s="52"/>
      <c r="T160" s="52"/>
      <c r="U160" s="309">
        <f t="shared" si="6"/>
        <v>0</v>
      </c>
      <c r="V160" s="310"/>
      <c r="W160" s="309">
        <f t="shared" si="7"/>
        <v>0</v>
      </c>
      <c r="X160" s="310"/>
    </row>
    <row r="161" spans="2:24" x14ac:dyDescent="0.3">
      <c r="B161" s="437"/>
      <c r="C161" s="321" t="s">
        <v>72</v>
      </c>
      <c r="D161" s="322"/>
      <c r="E161" s="322"/>
      <c r="F161" s="322"/>
      <c r="G161" s="322"/>
      <c r="H161" s="323"/>
      <c r="I161" s="52">
        <v>0</v>
      </c>
      <c r="J161" s="52"/>
      <c r="K161" s="52"/>
      <c r="L161" s="52"/>
      <c r="M161" s="52"/>
      <c r="N161" s="52"/>
      <c r="O161" s="52"/>
      <c r="P161" s="52"/>
      <c r="Q161" s="52"/>
      <c r="R161" s="52"/>
      <c r="S161" s="52"/>
      <c r="T161" s="52"/>
      <c r="U161" s="309">
        <f t="shared" si="6"/>
        <v>0</v>
      </c>
      <c r="V161" s="310"/>
      <c r="W161" s="309">
        <f t="shared" si="7"/>
        <v>0</v>
      </c>
      <c r="X161" s="310"/>
    </row>
    <row r="162" spans="2:24" x14ac:dyDescent="0.3">
      <c r="B162" s="437"/>
      <c r="C162" s="321" t="s">
        <v>86</v>
      </c>
      <c r="D162" s="322"/>
      <c r="E162" s="322"/>
      <c r="F162" s="322"/>
      <c r="G162" s="322"/>
      <c r="H162" s="323"/>
      <c r="I162" s="52">
        <v>0</v>
      </c>
      <c r="J162" s="136"/>
      <c r="K162" s="52"/>
      <c r="L162" s="52"/>
      <c r="M162" s="52"/>
      <c r="N162" s="52"/>
      <c r="O162" s="52"/>
      <c r="P162" s="52"/>
      <c r="Q162" s="52"/>
      <c r="R162" s="52"/>
      <c r="S162" s="52"/>
      <c r="T162" s="52"/>
      <c r="U162" s="309">
        <f t="shared" si="6"/>
        <v>0</v>
      </c>
      <c r="V162" s="310"/>
      <c r="W162" s="309">
        <f t="shared" si="7"/>
        <v>0</v>
      </c>
      <c r="X162" s="310"/>
    </row>
    <row r="163" spans="2:24" ht="16.899999999999999" customHeight="1" x14ac:dyDescent="0.3">
      <c r="B163" s="437"/>
      <c r="C163" s="324" t="s">
        <v>73</v>
      </c>
      <c r="D163" s="325"/>
      <c r="E163" s="325"/>
      <c r="F163" s="325"/>
      <c r="G163" s="325"/>
      <c r="H163" s="326"/>
      <c r="I163" s="52">
        <v>0</v>
      </c>
      <c r="J163" s="136"/>
      <c r="K163" s="128"/>
      <c r="L163" s="128"/>
      <c r="M163" s="128"/>
      <c r="N163" s="128"/>
      <c r="O163" s="128"/>
      <c r="P163" s="128"/>
      <c r="Q163" s="128"/>
      <c r="R163" s="128"/>
      <c r="S163" s="128"/>
      <c r="T163" s="208"/>
      <c r="U163" s="314">
        <f t="shared" si="6"/>
        <v>0</v>
      </c>
      <c r="V163" s="315"/>
      <c r="W163" s="314">
        <f t="shared" si="7"/>
        <v>0</v>
      </c>
      <c r="X163" s="315"/>
    </row>
    <row r="164" spans="2:24" x14ac:dyDescent="0.3">
      <c r="B164" s="437"/>
      <c r="C164" s="300" t="s">
        <v>30</v>
      </c>
      <c r="D164" s="301"/>
      <c r="E164" s="301"/>
      <c r="F164" s="301"/>
      <c r="G164" s="301"/>
      <c r="H164" s="302"/>
      <c r="I164" s="136">
        <f>SUM(I165:I171)</f>
        <v>0</v>
      </c>
      <c r="J164" s="251">
        <f>SUM(J165:J171)</f>
        <v>0</v>
      </c>
      <c r="K164" s="136"/>
      <c r="L164" s="136"/>
      <c r="M164" s="136"/>
      <c r="N164" s="136"/>
      <c r="O164" s="136"/>
      <c r="P164" s="136"/>
      <c r="Q164" s="136"/>
      <c r="R164" s="136"/>
      <c r="S164" s="136"/>
      <c r="T164" s="136"/>
      <c r="U164" s="309">
        <f t="shared" si="6"/>
        <v>0</v>
      </c>
      <c r="V164" s="310"/>
      <c r="W164" s="309">
        <f t="shared" si="7"/>
        <v>0</v>
      </c>
      <c r="X164" s="310"/>
    </row>
    <row r="165" spans="2:24" x14ac:dyDescent="0.3">
      <c r="B165" s="437"/>
      <c r="C165" s="321" t="s">
        <v>87</v>
      </c>
      <c r="D165" s="322"/>
      <c r="E165" s="322"/>
      <c r="F165" s="322"/>
      <c r="G165" s="322"/>
      <c r="H165" s="323"/>
      <c r="I165" s="52">
        <v>0</v>
      </c>
      <c r="J165" s="136"/>
      <c r="K165" s="136"/>
      <c r="L165" s="136"/>
      <c r="M165" s="136"/>
      <c r="N165" s="136"/>
      <c r="O165" s="136"/>
      <c r="P165" s="136"/>
      <c r="Q165" s="136"/>
      <c r="R165" s="136"/>
      <c r="S165" s="136"/>
      <c r="T165" s="136"/>
      <c r="U165" s="309">
        <f t="shared" ref="U165:U175" si="11">AVERAGE(I165:T165)</f>
        <v>0</v>
      </c>
      <c r="V165" s="310"/>
      <c r="W165" s="309">
        <f t="shared" si="7"/>
        <v>0</v>
      </c>
      <c r="X165" s="310"/>
    </row>
    <row r="166" spans="2:24" x14ac:dyDescent="0.3">
      <c r="B166" s="437"/>
      <c r="C166" s="333" t="s">
        <v>31</v>
      </c>
      <c r="D166" s="334"/>
      <c r="E166" s="334"/>
      <c r="F166" s="334"/>
      <c r="G166" s="334"/>
      <c r="H166" s="335"/>
      <c r="I166" s="52">
        <v>0</v>
      </c>
      <c r="J166" s="136"/>
      <c r="K166" s="136"/>
      <c r="L166" s="136"/>
      <c r="M166" s="136"/>
      <c r="N166" s="136"/>
      <c r="O166" s="136"/>
      <c r="P166" s="136"/>
      <c r="Q166" s="136"/>
      <c r="R166" s="136"/>
      <c r="S166" s="136"/>
      <c r="T166" s="136"/>
      <c r="U166" s="309">
        <f t="shared" si="11"/>
        <v>0</v>
      </c>
      <c r="V166" s="310"/>
      <c r="W166" s="309">
        <f t="shared" ref="W166:W175" si="12">SUM(I166:T166)</f>
        <v>0</v>
      </c>
      <c r="X166" s="310"/>
    </row>
    <row r="167" spans="2:24" x14ac:dyDescent="0.3">
      <c r="B167" s="437"/>
      <c r="C167" s="333" t="s">
        <v>33</v>
      </c>
      <c r="D167" s="334"/>
      <c r="E167" s="334"/>
      <c r="F167" s="334"/>
      <c r="G167" s="334"/>
      <c r="H167" s="335"/>
      <c r="I167" s="52">
        <v>0</v>
      </c>
      <c r="J167" s="136"/>
      <c r="K167" s="136"/>
      <c r="L167" s="136"/>
      <c r="M167" s="136"/>
      <c r="N167" s="136"/>
      <c r="O167" s="136"/>
      <c r="P167" s="136"/>
      <c r="Q167" s="136"/>
      <c r="R167" s="136"/>
      <c r="S167" s="136"/>
      <c r="T167" s="136"/>
      <c r="U167" s="309">
        <f t="shared" si="11"/>
        <v>0</v>
      </c>
      <c r="V167" s="310"/>
      <c r="W167" s="309">
        <f t="shared" si="12"/>
        <v>0</v>
      </c>
      <c r="X167" s="310"/>
    </row>
    <row r="168" spans="2:24" x14ac:dyDescent="0.3">
      <c r="B168" s="437"/>
      <c r="C168" s="321" t="s">
        <v>98</v>
      </c>
      <c r="D168" s="322"/>
      <c r="E168" s="322"/>
      <c r="F168" s="322"/>
      <c r="G168" s="322"/>
      <c r="H168" s="323"/>
      <c r="I168" s="52">
        <v>0</v>
      </c>
      <c r="J168" s="136"/>
      <c r="K168" s="136"/>
      <c r="L168" s="136"/>
      <c r="M168" s="136"/>
      <c r="N168" s="136"/>
      <c r="O168" s="136"/>
      <c r="P168" s="136"/>
      <c r="Q168" s="136"/>
      <c r="R168" s="136"/>
      <c r="S168" s="136"/>
      <c r="T168" s="136"/>
      <c r="U168" s="309">
        <f t="shared" si="11"/>
        <v>0</v>
      </c>
      <c r="V168" s="310"/>
      <c r="W168" s="309">
        <f t="shared" si="12"/>
        <v>0</v>
      </c>
      <c r="X168" s="310"/>
    </row>
    <row r="169" spans="2:24" x14ac:dyDescent="0.3">
      <c r="B169" s="437"/>
      <c r="C169" s="321" t="s">
        <v>99</v>
      </c>
      <c r="D169" s="322"/>
      <c r="E169" s="322"/>
      <c r="F169" s="322"/>
      <c r="G169" s="322"/>
      <c r="H169" s="323"/>
      <c r="I169" s="52">
        <v>0</v>
      </c>
      <c r="J169" s="136"/>
      <c r="K169" s="136"/>
      <c r="L169" s="136"/>
      <c r="M169" s="136"/>
      <c r="N169" s="136"/>
      <c r="O169" s="136"/>
      <c r="P169" s="136"/>
      <c r="Q169" s="136"/>
      <c r="R169" s="136"/>
      <c r="S169" s="136"/>
      <c r="T169" s="136"/>
      <c r="U169" s="309">
        <f t="shared" si="11"/>
        <v>0</v>
      </c>
      <c r="V169" s="310"/>
      <c r="W169" s="309">
        <f t="shared" si="12"/>
        <v>0</v>
      </c>
      <c r="X169" s="310"/>
    </row>
    <row r="170" spans="2:24" x14ac:dyDescent="0.3">
      <c r="B170" s="437"/>
      <c r="C170" s="321" t="s">
        <v>100</v>
      </c>
      <c r="D170" s="322"/>
      <c r="E170" s="322"/>
      <c r="F170" s="322"/>
      <c r="G170" s="322"/>
      <c r="H170" s="323"/>
      <c r="I170" s="52">
        <v>0</v>
      </c>
      <c r="J170" s="136"/>
      <c r="K170" s="136"/>
      <c r="L170" s="136"/>
      <c r="M170" s="136"/>
      <c r="N170" s="136"/>
      <c r="O170" s="136"/>
      <c r="P170" s="136"/>
      <c r="Q170" s="136"/>
      <c r="R170" s="136"/>
      <c r="S170" s="136"/>
      <c r="T170" s="136"/>
      <c r="U170" s="309">
        <f t="shared" si="11"/>
        <v>0</v>
      </c>
      <c r="V170" s="310"/>
      <c r="W170" s="309">
        <f t="shared" si="12"/>
        <v>0</v>
      </c>
      <c r="X170" s="310"/>
    </row>
    <row r="171" spans="2:24" x14ac:dyDescent="0.3">
      <c r="B171" s="437"/>
      <c r="C171" s="324" t="s">
        <v>101</v>
      </c>
      <c r="D171" s="325"/>
      <c r="E171" s="325"/>
      <c r="F171" s="325"/>
      <c r="G171" s="325"/>
      <c r="H171" s="326"/>
      <c r="I171" s="52">
        <v>0</v>
      </c>
      <c r="J171" s="140"/>
      <c r="K171" s="140"/>
      <c r="L171" s="140"/>
      <c r="M171" s="140"/>
      <c r="N171" s="140"/>
      <c r="O171" s="140"/>
      <c r="P171" s="140"/>
      <c r="Q171" s="140"/>
      <c r="R171" s="140"/>
      <c r="S171" s="140"/>
      <c r="T171" s="141"/>
      <c r="U171" s="314">
        <f t="shared" si="11"/>
        <v>0</v>
      </c>
      <c r="V171" s="315"/>
      <c r="W171" s="314">
        <f t="shared" si="12"/>
        <v>0</v>
      </c>
      <c r="X171" s="315"/>
    </row>
    <row r="172" spans="2:24" x14ac:dyDescent="0.3">
      <c r="B172" s="437"/>
      <c r="C172" s="300" t="s">
        <v>34</v>
      </c>
      <c r="D172" s="301"/>
      <c r="E172" s="301"/>
      <c r="F172" s="301"/>
      <c r="G172" s="301"/>
      <c r="H172" s="302"/>
      <c r="I172" s="136">
        <v>3</v>
      </c>
      <c r="J172" s="136">
        <v>0</v>
      </c>
      <c r="K172" s="136"/>
      <c r="L172" s="136"/>
      <c r="M172" s="136"/>
      <c r="N172" s="136"/>
      <c r="O172" s="136"/>
      <c r="P172" s="136"/>
      <c r="Q172" s="136"/>
      <c r="R172" s="136"/>
      <c r="S172" s="136"/>
      <c r="T172" s="136"/>
      <c r="U172" s="309">
        <f t="shared" si="11"/>
        <v>1.5</v>
      </c>
      <c r="V172" s="310"/>
      <c r="W172" s="309">
        <f t="shared" si="12"/>
        <v>3</v>
      </c>
      <c r="X172" s="310"/>
    </row>
    <row r="173" spans="2:24" x14ac:dyDescent="0.3">
      <c r="B173" s="437"/>
      <c r="C173" s="327" t="s">
        <v>26</v>
      </c>
      <c r="D173" s="328"/>
      <c r="E173" s="328"/>
      <c r="F173" s="328"/>
      <c r="G173" s="328"/>
      <c r="H173" s="329"/>
      <c r="I173" s="155">
        <v>1</v>
      </c>
      <c r="J173" s="155"/>
      <c r="K173" s="155"/>
      <c r="L173" s="155"/>
      <c r="M173" s="155"/>
      <c r="N173" s="155"/>
      <c r="O173" s="155"/>
      <c r="P173" s="155"/>
      <c r="Q173" s="155"/>
      <c r="R173" s="155"/>
      <c r="S173" s="155"/>
      <c r="T173" s="155"/>
      <c r="U173" s="316">
        <f t="shared" si="11"/>
        <v>1</v>
      </c>
      <c r="V173" s="317"/>
      <c r="W173" s="316">
        <f t="shared" si="12"/>
        <v>1</v>
      </c>
      <c r="X173" s="317"/>
    </row>
    <row r="174" spans="2:24" x14ac:dyDescent="0.3">
      <c r="B174" s="437"/>
      <c r="C174" s="330" t="s">
        <v>161</v>
      </c>
      <c r="D174" s="331"/>
      <c r="E174" s="331"/>
      <c r="F174" s="331"/>
      <c r="G174" s="331"/>
      <c r="H174" s="332"/>
      <c r="I174" s="146">
        <f t="shared" ref="I174:J174" si="13">SUM(I175:I175)</f>
        <v>6</v>
      </c>
      <c r="J174" s="146">
        <f t="shared" si="13"/>
        <v>0</v>
      </c>
      <c r="K174" s="146"/>
      <c r="L174" s="146"/>
      <c r="M174" s="146"/>
      <c r="N174" s="146"/>
      <c r="O174" s="146"/>
      <c r="P174" s="146"/>
      <c r="Q174" s="146"/>
      <c r="R174" s="146"/>
      <c r="S174" s="146"/>
      <c r="T174" s="146"/>
      <c r="U174" s="309">
        <f t="shared" si="11"/>
        <v>3</v>
      </c>
      <c r="V174" s="310"/>
      <c r="W174" s="309">
        <f t="shared" si="12"/>
        <v>6</v>
      </c>
      <c r="X174" s="310"/>
    </row>
    <row r="175" spans="2:24" x14ac:dyDescent="0.3">
      <c r="B175" s="437"/>
      <c r="C175" s="447" t="s">
        <v>30</v>
      </c>
      <c r="D175" s="448"/>
      <c r="E175" s="448"/>
      <c r="F175" s="448"/>
      <c r="G175" s="448"/>
      <c r="H175" s="449"/>
      <c r="I175" s="146">
        <v>6</v>
      </c>
      <c r="J175" s="146"/>
      <c r="K175" s="146"/>
      <c r="L175" s="146"/>
      <c r="M175" s="146"/>
      <c r="N175" s="146"/>
      <c r="O175" s="146"/>
      <c r="P175" s="146"/>
      <c r="Q175" s="146"/>
      <c r="R175" s="146"/>
      <c r="S175" s="146"/>
      <c r="T175" s="146"/>
      <c r="U175" s="445">
        <f t="shared" si="11"/>
        <v>6</v>
      </c>
      <c r="V175" s="446"/>
      <c r="W175" s="309">
        <f t="shared" si="12"/>
        <v>6</v>
      </c>
      <c r="X175" s="310"/>
    </row>
    <row r="176" spans="2:24" x14ac:dyDescent="0.3">
      <c r="B176" s="437"/>
      <c r="C176" s="340" t="s">
        <v>2</v>
      </c>
      <c r="D176" s="341"/>
      <c r="E176" s="341"/>
      <c r="F176" s="341"/>
      <c r="G176" s="341"/>
      <c r="H176" s="342"/>
      <c r="I176" s="159"/>
      <c r="J176" s="159"/>
      <c r="K176" s="159"/>
      <c r="L176" s="159"/>
      <c r="M176" s="159"/>
      <c r="N176" s="159"/>
      <c r="O176" s="159"/>
      <c r="P176" s="159"/>
      <c r="Q176" s="159"/>
      <c r="R176" s="159"/>
      <c r="S176" s="159"/>
      <c r="T176" s="159"/>
      <c r="U176" s="343"/>
      <c r="V176" s="344"/>
      <c r="W176" s="345"/>
      <c r="X176" s="346"/>
    </row>
    <row r="177" spans="2:24" x14ac:dyDescent="0.3">
      <c r="B177" s="437"/>
      <c r="C177" s="347" t="s">
        <v>102</v>
      </c>
      <c r="D177" s="348"/>
      <c r="E177" s="348"/>
      <c r="F177" s="348"/>
      <c r="G177" s="348"/>
      <c r="H177" s="349"/>
      <c r="I177" s="163">
        <f t="shared" ref="I177:J177" si="14">I102/I85</f>
        <v>2.5</v>
      </c>
      <c r="J177" s="163">
        <f t="shared" si="14"/>
        <v>1.7142857142857142</v>
      </c>
      <c r="K177" s="163"/>
      <c r="L177" s="163"/>
      <c r="M177" s="163"/>
      <c r="N177" s="163"/>
      <c r="O177" s="163"/>
      <c r="P177" s="163"/>
      <c r="Q177" s="163"/>
      <c r="R177" s="163"/>
      <c r="S177" s="163"/>
      <c r="T177" s="163"/>
      <c r="U177" s="350" t="s">
        <v>62</v>
      </c>
      <c r="V177" s="351"/>
      <c r="W177" s="350">
        <f t="shared" ref="W177:X177" si="15">W102/W85</f>
        <v>2.2962962962962963</v>
      </c>
      <c r="X177" s="351" t="e">
        <f t="shared" si="15"/>
        <v>#DIV/0!</v>
      </c>
    </row>
    <row r="178" spans="2:24" x14ac:dyDescent="0.3">
      <c r="B178" s="437"/>
      <c r="C178" s="273" t="s">
        <v>103</v>
      </c>
      <c r="D178" s="274"/>
      <c r="E178" s="274"/>
      <c r="F178" s="274"/>
      <c r="G178" s="274"/>
      <c r="H178" s="275"/>
      <c r="I178" s="167">
        <f t="shared" ref="I178:J178" si="16">(I104+I108+I142+I173+I174)/I85</f>
        <v>0.82499999999999996</v>
      </c>
      <c r="J178" s="167">
        <f t="shared" si="16"/>
        <v>0.21428571428571427</v>
      </c>
      <c r="K178" s="167"/>
      <c r="L178" s="167"/>
      <c r="M178" s="167"/>
      <c r="N178" s="167"/>
      <c r="O178" s="167"/>
      <c r="P178" s="167"/>
      <c r="Q178" s="167"/>
      <c r="R178" s="167"/>
      <c r="S178" s="167"/>
      <c r="T178" s="167"/>
      <c r="U178" s="352" t="s">
        <v>62</v>
      </c>
      <c r="V178" s="353"/>
      <c r="W178" s="352">
        <f t="shared" ref="W178:X178" si="17">(W104+W108+W142+W173+W174)/W85</f>
        <v>0.66666666666666663</v>
      </c>
      <c r="X178" s="353" t="e">
        <f t="shared" si="17"/>
        <v>#DIV/0!</v>
      </c>
    </row>
    <row r="179" spans="2:24" x14ac:dyDescent="0.3">
      <c r="B179" s="437"/>
      <c r="C179" s="291" t="s">
        <v>8</v>
      </c>
      <c r="D179" s="292"/>
      <c r="E179" s="292"/>
      <c r="F179" s="292"/>
      <c r="G179" s="292"/>
      <c r="H179" s="293"/>
      <c r="I179" s="169">
        <f>I181/I180</f>
        <v>0</v>
      </c>
      <c r="J179" s="169">
        <f>J181/J180</f>
        <v>0</v>
      </c>
      <c r="K179" s="169"/>
      <c r="L179" s="169"/>
      <c r="M179" s="169"/>
      <c r="N179" s="169"/>
      <c r="O179" s="169"/>
      <c r="P179" s="169"/>
      <c r="Q179" s="169"/>
      <c r="R179" s="169"/>
      <c r="S179" s="169"/>
      <c r="T179" s="169"/>
      <c r="U179" s="336" t="s">
        <v>62</v>
      </c>
      <c r="V179" s="337"/>
      <c r="W179" s="338">
        <f>W181/W180</f>
        <v>0</v>
      </c>
      <c r="X179" s="339"/>
    </row>
    <row r="180" spans="2:24" x14ac:dyDescent="0.3">
      <c r="B180" s="437"/>
      <c r="C180" s="358" t="s">
        <v>20</v>
      </c>
      <c r="D180" s="359"/>
      <c r="E180" s="359"/>
      <c r="F180" s="359"/>
      <c r="G180" s="359"/>
      <c r="H180" s="360"/>
      <c r="I180" s="90">
        <f t="shared" ref="I180:J180" si="18">I85</f>
        <v>40</v>
      </c>
      <c r="J180" s="90">
        <f t="shared" si="18"/>
        <v>14</v>
      </c>
      <c r="K180" s="90"/>
      <c r="L180" s="90"/>
      <c r="M180" s="90"/>
      <c r="N180" s="90"/>
      <c r="O180" s="90"/>
      <c r="P180" s="90"/>
      <c r="Q180" s="90"/>
      <c r="R180" s="90"/>
      <c r="S180" s="90"/>
      <c r="T180" s="90"/>
      <c r="U180" s="361" t="s">
        <v>62</v>
      </c>
      <c r="V180" s="362"/>
      <c r="W180" s="361">
        <f>SUM(I180:T180)</f>
        <v>54</v>
      </c>
      <c r="X180" s="362"/>
    </row>
    <row r="181" spans="2:24" ht="15" thickBot="1" x14ac:dyDescent="0.35">
      <c r="B181" s="437"/>
      <c r="C181" s="358" t="s">
        <v>104</v>
      </c>
      <c r="D181" s="359"/>
      <c r="E181" s="359"/>
      <c r="F181" s="359"/>
      <c r="G181" s="359"/>
      <c r="H181" s="360"/>
      <c r="I181" s="52"/>
      <c r="J181" s="52"/>
      <c r="K181" s="52"/>
      <c r="L181" s="52"/>
      <c r="M181" s="52"/>
      <c r="N181" s="52"/>
      <c r="O181" s="52"/>
      <c r="P181" s="52"/>
      <c r="Q181" s="52"/>
      <c r="R181" s="52"/>
      <c r="S181" s="52"/>
      <c r="T181" s="52"/>
      <c r="U181" s="366" t="s">
        <v>62</v>
      </c>
      <c r="V181" s="367"/>
      <c r="W181" s="311">
        <f>SUM(I181:T181)</f>
        <v>0</v>
      </c>
      <c r="X181" s="312"/>
    </row>
    <row r="182" spans="2:24" ht="15" thickBot="1" x14ac:dyDescent="0.35">
      <c r="B182" s="288" t="s">
        <v>9</v>
      </c>
      <c r="C182" s="297" t="s">
        <v>108</v>
      </c>
      <c r="D182" s="298"/>
      <c r="E182" s="298"/>
      <c r="F182" s="298"/>
      <c r="G182" s="298"/>
      <c r="H182" s="299"/>
      <c r="I182" s="176">
        <f>I185/I184</f>
        <v>0.28125</v>
      </c>
      <c r="J182" s="176">
        <f>J185/J184</f>
        <v>9.0909090909090912E-2</v>
      </c>
      <c r="K182" s="176"/>
      <c r="L182" s="176"/>
      <c r="M182" s="176"/>
      <c r="N182" s="176"/>
      <c r="O182" s="176"/>
      <c r="P182" s="176"/>
      <c r="Q182" s="176"/>
      <c r="R182" s="176"/>
      <c r="S182" s="176"/>
      <c r="T182" s="176"/>
      <c r="U182" s="484">
        <f t="shared" ref="U182:V182" si="19">U185/U184</f>
        <v>0.23255813953488372</v>
      </c>
      <c r="V182" s="485" t="e">
        <f t="shared" si="19"/>
        <v>#DIV/0!</v>
      </c>
      <c r="W182" s="370" t="s">
        <v>62</v>
      </c>
      <c r="X182" s="371"/>
    </row>
    <row r="183" spans="2:24" x14ac:dyDescent="0.3">
      <c r="B183" s="289"/>
      <c r="C183" s="297" t="s">
        <v>43</v>
      </c>
      <c r="D183" s="298"/>
      <c r="E183" s="298"/>
      <c r="F183" s="298"/>
      <c r="G183" s="298"/>
      <c r="H183" s="299"/>
      <c r="I183" s="180">
        <f>I186/I184</f>
        <v>0.1875</v>
      </c>
      <c r="J183" s="180">
        <f>J186/J184</f>
        <v>0</v>
      </c>
      <c r="K183" s="180"/>
      <c r="L183" s="180"/>
      <c r="M183" s="180"/>
      <c r="N183" s="180"/>
      <c r="O183" s="180"/>
      <c r="P183" s="180"/>
      <c r="Q183" s="180"/>
      <c r="R183" s="180"/>
      <c r="S183" s="180"/>
      <c r="T183" s="180"/>
      <c r="U183" s="484">
        <f t="shared" ref="U183:V183" si="20">U186/U184</f>
        <v>0.13953488372093023</v>
      </c>
      <c r="V183" s="485" t="e">
        <f t="shared" si="20"/>
        <v>#DIV/0!</v>
      </c>
      <c r="W183" s="370" t="s">
        <v>62</v>
      </c>
      <c r="X183" s="371"/>
    </row>
    <row r="184" spans="2:24" x14ac:dyDescent="0.3">
      <c r="B184" s="289"/>
      <c r="C184" s="270" t="s">
        <v>65</v>
      </c>
      <c r="D184" s="271"/>
      <c r="E184" s="271"/>
      <c r="F184" s="271"/>
      <c r="G184" s="271"/>
      <c r="H184" s="272"/>
      <c r="I184" s="52">
        <v>32</v>
      </c>
      <c r="J184" s="52">
        <v>11</v>
      </c>
      <c r="K184" s="52"/>
      <c r="L184" s="52"/>
      <c r="M184" s="52"/>
      <c r="N184" s="52"/>
      <c r="O184" s="52"/>
      <c r="P184" s="52"/>
      <c r="Q184" s="52"/>
      <c r="R184" s="52"/>
      <c r="S184" s="52"/>
      <c r="T184" s="52"/>
      <c r="U184" s="361">
        <f>AVERAGE(I184:T184)</f>
        <v>21.5</v>
      </c>
      <c r="V184" s="362"/>
      <c r="W184" s="481" t="s">
        <v>62</v>
      </c>
      <c r="X184" s="482"/>
    </row>
    <row r="185" spans="2:24" x14ac:dyDescent="0.3">
      <c r="B185" s="289"/>
      <c r="C185" s="300" t="s">
        <v>27</v>
      </c>
      <c r="D185" s="301"/>
      <c r="E185" s="301"/>
      <c r="F185" s="301"/>
      <c r="G185" s="301"/>
      <c r="H185" s="302"/>
      <c r="I185" s="52">
        <v>9</v>
      </c>
      <c r="J185" s="52">
        <v>1</v>
      </c>
      <c r="K185" s="52"/>
      <c r="L185" s="52"/>
      <c r="M185" s="52"/>
      <c r="N185" s="52"/>
      <c r="O185" s="52"/>
      <c r="P185" s="52"/>
      <c r="Q185" s="52"/>
      <c r="R185" s="52"/>
      <c r="S185" s="52"/>
      <c r="T185" s="52"/>
      <c r="U185" s="361">
        <f>AVERAGE(I185:T185)</f>
        <v>5</v>
      </c>
      <c r="V185" s="362"/>
      <c r="W185" s="361" t="s">
        <v>62</v>
      </c>
      <c r="X185" s="362"/>
    </row>
    <row r="186" spans="2:24" x14ac:dyDescent="0.3">
      <c r="B186" s="289"/>
      <c r="C186" s="273" t="s">
        <v>28</v>
      </c>
      <c r="D186" s="274"/>
      <c r="E186" s="274"/>
      <c r="F186" s="274"/>
      <c r="G186" s="274"/>
      <c r="H186" s="275"/>
      <c r="I186" s="184">
        <v>6</v>
      </c>
      <c r="J186" s="184">
        <v>0</v>
      </c>
      <c r="K186" s="184"/>
      <c r="L186" s="184"/>
      <c r="M186" s="184"/>
      <c r="N186" s="184"/>
      <c r="O186" s="184"/>
      <c r="P186" s="184"/>
      <c r="Q186" s="184"/>
      <c r="R186" s="184"/>
      <c r="S186" s="184"/>
      <c r="T186" s="184"/>
      <c r="U186" s="372">
        <f>AVERAGE(I186:T186)</f>
        <v>3</v>
      </c>
      <c r="V186" s="373"/>
      <c r="W186" s="372" t="s">
        <v>62</v>
      </c>
      <c r="X186" s="373"/>
    </row>
    <row r="187" spans="2:24" x14ac:dyDescent="0.3">
      <c r="B187" s="289"/>
      <c r="C187" s="276" t="s">
        <v>10</v>
      </c>
      <c r="D187" s="277"/>
      <c r="E187" s="277"/>
      <c r="F187" s="277"/>
      <c r="G187" s="277"/>
      <c r="H187" s="278"/>
      <c r="I187" s="188">
        <f>I190/I189</f>
        <v>3.125E-2</v>
      </c>
      <c r="J187" s="188">
        <f>J190/J189</f>
        <v>9.0909090909090912E-2</v>
      </c>
      <c r="K187" s="188"/>
      <c r="L187" s="188"/>
      <c r="M187" s="188"/>
      <c r="N187" s="188"/>
      <c r="O187" s="188"/>
      <c r="P187" s="188"/>
      <c r="Q187" s="188"/>
      <c r="R187" s="188"/>
      <c r="S187" s="188"/>
      <c r="T187" s="188"/>
      <c r="U187" s="354">
        <f>U190/U189</f>
        <v>4.6511627906976744E-2</v>
      </c>
      <c r="V187" s="355"/>
      <c r="W187" s="356" t="s">
        <v>62</v>
      </c>
      <c r="X187" s="357"/>
    </row>
    <row r="188" spans="2:24" x14ac:dyDescent="0.3">
      <c r="B188" s="289"/>
      <c r="C188" s="291" t="s">
        <v>11</v>
      </c>
      <c r="D188" s="292"/>
      <c r="E188" s="292"/>
      <c r="F188" s="292"/>
      <c r="G188" s="292"/>
      <c r="H188" s="293"/>
      <c r="I188" s="192">
        <f>I191/I189</f>
        <v>0</v>
      </c>
      <c r="J188" s="192">
        <f>J191/J189</f>
        <v>0</v>
      </c>
      <c r="K188" s="192"/>
      <c r="L188" s="192"/>
      <c r="M188" s="192"/>
      <c r="N188" s="192"/>
      <c r="O188" s="192"/>
      <c r="P188" s="192"/>
      <c r="Q188" s="192"/>
      <c r="R188" s="192"/>
      <c r="S188" s="192"/>
      <c r="T188" s="192"/>
      <c r="U188" s="378">
        <f>U191/U189</f>
        <v>0</v>
      </c>
      <c r="V188" s="379"/>
      <c r="W188" s="380" t="s">
        <v>62</v>
      </c>
      <c r="X188" s="381"/>
    </row>
    <row r="189" spans="2:24" x14ac:dyDescent="0.3">
      <c r="B189" s="289"/>
      <c r="C189" s="270" t="s">
        <v>65</v>
      </c>
      <c r="D189" s="271"/>
      <c r="E189" s="271"/>
      <c r="F189" s="271"/>
      <c r="G189" s="271"/>
      <c r="H189" s="272"/>
      <c r="I189" s="52">
        <v>32</v>
      </c>
      <c r="J189" s="52">
        <v>11</v>
      </c>
      <c r="K189" s="52"/>
      <c r="L189" s="52"/>
      <c r="M189" s="52"/>
      <c r="N189" s="52"/>
      <c r="O189" s="52"/>
      <c r="P189" s="52"/>
      <c r="Q189" s="52"/>
      <c r="R189" s="52"/>
      <c r="S189" s="52"/>
      <c r="T189" s="52"/>
      <c r="U189" s="311">
        <f>AVERAGE(I189:T189)</f>
        <v>21.5</v>
      </c>
      <c r="V189" s="312"/>
      <c r="W189" s="311" t="s">
        <v>62</v>
      </c>
      <c r="X189" s="312"/>
    </row>
    <row r="190" spans="2:24" x14ac:dyDescent="0.3">
      <c r="B190" s="289"/>
      <c r="C190" s="270" t="s">
        <v>21</v>
      </c>
      <c r="D190" s="271"/>
      <c r="E190" s="271"/>
      <c r="F190" s="271"/>
      <c r="G190" s="271"/>
      <c r="H190" s="272"/>
      <c r="I190" s="52">
        <v>1</v>
      </c>
      <c r="J190" s="52">
        <v>1</v>
      </c>
      <c r="K190" s="52"/>
      <c r="L190" s="52"/>
      <c r="M190" s="52"/>
      <c r="N190" s="52"/>
      <c r="O190" s="52"/>
      <c r="P190" s="52"/>
      <c r="Q190" s="52"/>
      <c r="R190" s="52"/>
      <c r="S190" s="52"/>
      <c r="T190" s="52"/>
      <c r="U190" s="311">
        <f>AVERAGE(I190:T190)</f>
        <v>1</v>
      </c>
      <c r="V190" s="312"/>
      <c r="W190" s="311" t="s">
        <v>62</v>
      </c>
      <c r="X190" s="312"/>
    </row>
    <row r="191" spans="2:24" ht="15" thickBot="1" x14ac:dyDescent="0.35">
      <c r="B191" s="290"/>
      <c r="C191" s="2" t="s">
        <v>22</v>
      </c>
      <c r="D191" s="3"/>
      <c r="E191" s="3"/>
      <c r="F191" s="3"/>
      <c r="G191" s="3"/>
      <c r="H191" s="193"/>
      <c r="I191" s="197">
        <v>0</v>
      </c>
      <c r="J191" s="197">
        <v>0</v>
      </c>
      <c r="K191" s="197"/>
      <c r="L191" s="197"/>
      <c r="M191" s="197"/>
      <c r="N191" s="197"/>
      <c r="O191" s="197"/>
      <c r="P191" s="197"/>
      <c r="Q191" s="197"/>
      <c r="R191" s="197"/>
      <c r="S191" s="197"/>
      <c r="T191" s="197"/>
      <c r="U191" s="366">
        <f>AVERAGE(I191:T191)</f>
        <v>0</v>
      </c>
      <c r="V191" s="367"/>
      <c r="W191" s="366" t="s">
        <v>62</v>
      </c>
      <c r="X191" s="367"/>
    </row>
    <row r="192" spans="2:24" x14ac:dyDescent="0.3">
      <c r="R192" s="44"/>
    </row>
    <row r="193" spans="2:24" x14ac:dyDescent="0.3">
      <c r="R193" s="44"/>
    </row>
    <row r="194" spans="2:24" ht="15" thickBot="1" x14ac:dyDescent="0.35"/>
    <row r="195" spans="2:24" ht="15" thickBot="1" x14ac:dyDescent="0.35">
      <c r="B195" s="279">
        <v>2025</v>
      </c>
      <c r="C195" s="280"/>
      <c r="D195" s="280"/>
      <c r="E195" s="280"/>
      <c r="F195" s="280"/>
      <c r="G195" s="280"/>
      <c r="H195" s="281"/>
      <c r="I195" s="5" t="s">
        <v>46</v>
      </c>
      <c r="J195" s="5" t="s">
        <v>168</v>
      </c>
      <c r="K195" s="5" t="s">
        <v>169</v>
      </c>
      <c r="L195" s="5" t="s">
        <v>51</v>
      </c>
      <c r="M195" s="5" t="s">
        <v>52</v>
      </c>
      <c r="N195" s="5" t="s">
        <v>53</v>
      </c>
      <c r="O195" s="5" t="s">
        <v>54</v>
      </c>
      <c r="P195" s="5" t="s">
        <v>55</v>
      </c>
      <c r="Q195" s="5" t="s">
        <v>56</v>
      </c>
      <c r="R195" s="5" t="s">
        <v>57</v>
      </c>
      <c r="S195" s="5" t="s">
        <v>58</v>
      </c>
      <c r="T195" s="5" t="s">
        <v>59</v>
      </c>
      <c r="U195" s="279" t="s">
        <v>60</v>
      </c>
      <c r="V195" s="281"/>
      <c r="W195" s="279" t="s">
        <v>61</v>
      </c>
      <c r="X195" s="281"/>
    </row>
    <row r="196" spans="2:24" ht="15" thickBot="1" x14ac:dyDescent="0.35">
      <c r="B196" s="421"/>
      <c r="C196" s="421"/>
      <c r="D196" s="421"/>
      <c r="E196" s="421"/>
      <c r="F196" s="421"/>
      <c r="G196" s="421"/>
      <c r="H196" s="421"/>
    </row>
    <row r="197" spans="2:24" x14ac:dyDescent="0.3">
      <c r="B197" s="282" t="s">
        <v>4</v>
      </c>
      <c r="C197" s="285" t="s">
        <v>12</v>
      </c>
      <c r="D197" s="286"/>
      <c r="E197" s="286"/>
      <c r="F197" s="286"/>
      <c r="G197" s="286"/>
      <c r="H197" s="287"/>
      <c r="I197" s="45"/>
      <c r="J197" s="46"/>
      <c r="K197" s="47"/>
      <c r="L197" s="47"/>
      <c r="M197" s="47"/>
      <c r="N197" s="47"/>
      <c r="O197" s="47"/>
      <c r="P197" s="47"/>
      <c r="Q197" s="47"/>
      <c r="R197" s="48"/>
      <c r="S197" s="48"/>
      <c r="T197" s="48"/>
      <c r="U197" s="422"/>
      <c r="V197" s="423"/>
      <c r="W197" s="424"/>
      <c r="X197" s="423"/>
    </row>
    <row r="198" spans="2:24" x14ac:dyDescent="0.3">
      <c r="B198" s="283"/>
      <c r="C198" s="270" t="s">
        <v>48</v>
      </c>
      <c r="D198" s="271"/>
      <c r="E198" s="271"/>
      <c r="F198" s="271"/>
      <c r="G198" s="271"/>
      <c r="H198" s="272"/>
      <c r="I198" s="49"/>
      <c r="J198" s="50"/>
      <c r="K198" s="51"/>
      <c r="L198" s="51"/>
      <c r="M198" s="51"/>
      <c r="N198" s="51"/>
      <c r="O198" s="51"/>
      <c r="P198" s="51"/>
      <c r="Q198" s="51"/>
      <c r="R198" s="52">
        <v>164</v>
      </c>
      <c r="S198" s="52">
        <v>224</v>
      </c>
      <c r="T198" s="52">
        <v>220</v>
      </c>
      <c r="U198" s="311">
        <f t="shared" ref="U198:U210" si="21">AVERAGE(I198:T198)</f>
        <v>202.66666666666666</v>
      </c>
      <c r="V198" s="312"/>
      <c r="W198" s="410">
        <f t="shared" ref="W198:W210" si="22">SUM(I198:T198)</f>
        <v>608</v>
      </c>
      <c r="X198" s="312"/>
    </row>
    <row r="199" spans="2:24" x14ac:dyDescent="0.3">
      <c r="B199" s="283"/>
      <c r="C199" s="270" t="s">
        <v>64</v>
      </c>
      <c r="D199" s="271"/>
      <c r="E199" s="271"/>
      <c r="F199" s="271"/>
      <c r="G199" s="271"/>
      <c r="H199" s="272"/>
      <c r="I199" s="49"/>
      <c r="J199" s="50"/>
      <c r="K199" s="51"/>
      <c r="L199" s="51"/>
      <c r="M199" s="51"/>
      <c r="N199" s="51"/>
      <c r="O199" s="51"/>
      <c r="P199" s="51"/>
      <c r="Q199" s="51"/>
      <c r="R199" s="52">
        <v>21</v>
      </c>
      <c r="S199" s="52">
        <v>40</v>
      </c>
      <c r="T199" s="52">
        <v>26</v>
      </c>
      <c r="U199" s="311">
        <f t="shared" si="21"/>
        <v>29</v>
      </c>
      <c r="V199" s="312"/>
      <c r="W199" s="410">
        <f t="shared" si="22"/>
        <v>87</v>
      </c>
      <c r="X199" s="312"/>
    </row>
    <row r="200" spans="2:24" x14ac:dyDescent="0.3">
      <c r="B200" s="283"/>
      <c r="C200" s="425" t="s">
        <v>0</v>
      </c>
      <c r="D200" s="426"/>
      <c r="E200" s="426"/>
      <c r="F200" s="426"/>
      <c r="G200" s="426"/>
      <c r="H200" s="427"/>
      <c r="I200" s="53"/>
      <c r="J200" s="54"/>
      <c r="K200" s="55"/>
      <c r="L200" s="55"/>
      <c r="M200" s="55"/>
      <c r="N200" s="55"/>
      <c r="O200" s="55"/>
      <c r="P200" s="55"/>
      <c r="Q200" s="55"/>
      <c r="R200" s="56"/>
      <c r="S200" s="56"/>
      <c r="T200" s="56"/>
      <c r="U200" s="428"/>
      <c r="V200" s="420"/>
      <c r="W200" s="419"/>
      <c r="X200" s="420"/>
    </row>
    <row r="201" spans="2:24" x14ac:dyDescent="0.3">
      <c r="B201" s="283"/>
      <c r="C201" s="318" t="s">
        <v>23</v>
      </c>
      <c r="D201" s="319"/>
      <c r="E201" s="319"/>
      <c r="F201" s="319"/>
      <c r="G201" s="319"/>
      <c r="H201" s="320"/>
      <c r="I201" s="226"/>
      <c r="J201" s="227"/>
      <c r="K201" s="228"/>
      <c r="L201" s="228"/>
      <c r="M201" s="228"/>
      <c r="N201" s="228"/>
      <c r="O201" s="228"/>
      <c r="P201" s="228"/>
      <c r="Q201" s="228"/>
      <c r="R201" s="219">
        <v>131</v>
      </c>
      <c r="S201" s="219">
        <v>176</v>
      </c>
      <c r="T201" s="219">
        <v>175</v>
      </c>
      <c r="U201" s="509">
        <f t="shared" si="21"/>
        <v>160.66666666666666</v>
      </c>
      <c r="V201" s="510"/>
      <c r="W201" s="558">
        <f t="shared" si="22"/>
        <v>482</v>
      </c>
      <c r="X201" s="512"/>
    </row>
    <row r="202" spans="2:24" x14ac:dyDescent="0.3">
      <c r="B202" s="283"/>
      <c r="C202" s="318" t="s">
        <v>166</v>
      </c>
      <c r="D202" s="319"/>
      <c r="E202" s="319"/>
      <c r="F202" s="319"/>
      <c r="G202" s="319"/>
      <c r="H202" s="320"/>
      <c r="I202" s="222"/>
      <c r="J202" s="223"/>
      <c r="K202" s="224"/>
      <c r="L202" s="224"/>
      <c r="M202" s="224"/>
      <c r="N202" s="224"/>
      <c r="O202" s="224"/>
      <c r="P202" s="224"/>
      <c r="Q202" s="224"/>
      <c r="R202" s="220">
        <v>12</v>
      </c>
      <c r="S202" s="220">
        <v>30</v>
      </c>
      <c r="T202" s="220">
        <v>20</v>
      </c>
      <c r="U202" s="509">
        <f t="shared" si="21"/>
        <v>20.666666666666668</v>
      </c>
      <c r="V202" s="510"/>
      <c r="W202" s="558">
        <f t="shared" si="22"/>
        <v>62</v>
      </c>
      <c r="X202" s="512"/>
    </row>
    <row r="203" spans="2:24" x14ac:dyDescent="0.3">
      <c r="B203" s="283"/>
      <c r="C203" s="270" t="s">
        <v>13</v>
      </c>
      <c r="D203" s="271"/>
      <c r="E203" s="271"/>
      <c r="F203" s="271"/>
      <c r="G203" s="271"/>
      <c r="H203" s="272"/>
      <c r="I203" s="49"/>
      <c r="J203" s="50"/>
      <c r="K203" s="225"/>
      <c r="L203" s="225"/>
      <c r="M203" s="225"/>
      <c r="N203" s="225"/>
      <c r="O203" s="225"/>
      <c r="P203" s="225"/>
      <c r="Q203" s="225"/>
      <c r="R203" s="221">
        <f t="shared" ref="R203:T203" si="23">R202-R204</f>
        <v>6</v>
      </c>
      <c r="S203" s="221">
        <f t="shared" si="23"/>
        <v>13</v>
      </c>
      <c r="T203" s="221">
        <f t="shared" si="23"/>
        <v>11</v>
      </c>
      <c r="U203" s="509">
        <f t="shared" si="21"/>
        <v>10</v>
      </c>
      <c r="V203" s="510"/>
      <c r="W203" s="559">
        <f>W202-W204</f>
        <v>30</v>
      </c>
      <c r="X203" s="510"/>
    </row>
    <row r="204" spans="2:24" x14ac:dyDescent="0.3">
      <c r="B204" s="283"/>
      <c r="C204" s="270" t="s">
        <v>14</v>
      </c>
      <c r="D204" s="271"/>
      <c r="E204" s="271"/>
      <c r="F204" s="271"/>
      <c r="G204" s="271"/>
      <c r="H204" s="272"/>
      <c r="I204" s="49"/>
      <c r="J204" s="50"/>
      <c r="K204" s="51"/>
      <c r="L204" s="51"/>
      <c r="M204" s="51"/>
      <c r="N204" s="51"/>
      <c r="O204" s="51"/>
      <c r="P204" s="51"/>
      <c r="Q204" s="51"/>
      <c r="R204" s="52">
        <v>6</v>
      </c>
      <c r="S204" s="52">
        <v>17</v>
      </c>
      <c r="T204" s="52">
        <v>9</v>
      </c>
      <c r="U204" s="509">
        <f t="shared" si="21"/>
        <v>10.666666666666666</v>
      </c>
      <c r="V204" s="510"/>
      <c r="W204" s="558">
        <f>SUM(I204:T204)</f>
        <v>32</v>
      </c>
      <c r="X204" s="512"/>
    </row>
    <row r="205" spans="2:24" x14ac:dyDescent="0.3">
      <c r="B205" s="283"/>
      <c r="C205" s="300" t="s">
        <v>5</v>
      </c>
      <c r="D205" s="301"/>
      <c r="E205" s="301"/>
      <c r="F205" s="301"/>
      <c r="G205" s="301"/>
      <c r="H205" s="302"/>
      <c r="I205" s="133"/>
      <c r="J205" s="134"/>
      <c r="K205" s="135"/>
      <c r="L205" s="135"/>
      <c r="M205" s="135"/>
      <c r="N205" s="135"/>
      <c r="O205" s="135"/>
      <c r="P205" s="135"/>
      <c r="Q205" s="135"/>
      <c r="R205" s="136">
        <v>2</v>
      </c>
      <c r="S205" s="136">
        <v>7</v>
      </c>
      <c r="T205" s="136">
        <v>8</v>
      </c>
      <c r="U205" s="509">
        <f t="shared" si="21"/>
        <v>5.666666666666667</v>
      </c>
      <c r="V205" s="510"/>
      <c r="W205" s="558">
        <f>SUM(I205:T205)</f>
        <v>17</v>
      </c>
      <c r="X205" s="512"/>
    </row>
    <row r="206" spans="2:24" x14ac:dyDescent="0.3">
      <c r="B206" s="283"/>
      <c r="C206" s="363" t="s">
        <v>49</v>
      </c>
      <c r="D206" s="364"/>
      <c r="E206" s="364"/>
      <c r="F206" s="364"/>
      <c r="G206" s="364"/>
      <c r="H206" s="365"/>
      <c r="I206" s="137"/>
      <c r="J206" s="138"/>
      <c r="K206" s="139"/>
      <c r="L206" s="139"/>
      <c r="M206" s="139"/>
      <c r="N206" s="139"/>
      <c r="O206" s="139"/>
      <c r="P206" s="139"/>
      <c r="Q206" s="139"/>
      <c r="R206" s="140">
        <f t="shared" ref="R206:T206" si="24">R202-R203-R205</f>
        <v>4</v>
      </c>
      <c r="S206" s="140">
        <f t="shared" si="24"/>
        <v>10</v>
      </c>
      <c r="T206" s="140">
        <f t="shared" si="24"/>
        <v>1</v>
      </c>
      <c r="U206" s="563">
        <f t="shared" si="21"/>
        <v>5</v>
      </c>
      <c r="V206" s="564"/>
      <c r="W206" s="565">
        <f>SUM(I206:T206)</f>
        <v>15</v>
      </c>
      <c r="X206" s="566"/>
    </row>
    <row r="207" spans="2:24" x14ac:dyDescent="0.3">
      <c r="B207" s="283"/>
      <c r="C207" s="411" t="s">
        <v>107</v>
      </c>
      <c r="D207" s="412"/>
      <c r="E207" s="412"/>
      <c r="F207" s="412"/>
      <c r="G207" s="412"/>
      <c r="H207" s="413"/>
      <c r="I207" s="79"/>
      <c r="J207" s="80"/>
      <c r="K207" s="81"/>
      <c r="L207" s="81"/>
      <c r="M207" s="81"/>
      <c r="N207" s="81"/>
      <c r="O207" s="81"/>
      <c r="P207" s="81"/>
      <c r="Q207" s="81"/>
      <c r="R207" s="82">
        <v>12</v>
      </c>
      <c r="S207" s="82">
        <v>23</v>
      </c>
      <c r="T207" s="82">
        <v>18</v>
      </c>
      <c r="U207" s="414">
        <f t="shared" si="21"/>
        <v>17.666666666666668</v>
      </c>
      <c r="V207" s="415"/>
      <c r="W207" s="416">
        <f>SUM(I207:T207)</f>
        <v>53</v>
      </c>
      <c r="X207" s="415"/>
    </row>
    <row r="208" spans="2:24" x14ac:dyDescent="0.3">
      <c r="B208" s="283"/>
      <c r="C208" s="395" t="s">
        <v>1</v>
      </c>
      <c r="D208" s="396"/>
      <c r="E208" s="396"/>
      <c r="F208" s="396"/>
      <c r="G208" s="396"/>
      <c r="H208" s="397"/>
      <c r="I208" s="83"/>
      <c r="J208" s="84"/>
      <c r="K208" s="85"/>
      <c r="L208" s="85"/>
      <c r="M208" s="85"/>
      <c r="N208" s="85"/>
      <c r="O208" s="85"/>
      <c r="P208" s="85"/>
      <c r="Q208" s="85"/>
      <c r="R208" s="86"/>
      <c r="S208" s="86"/>
      <c r="T208" s="86"/>
      <c r="U208" s="417"/>
      <c r="V208" s="418"/>
      <c r="W208" s="419"/>
      <c r="X208" s="420"/>
    </row>
    <row r="209" spans="2:24" x14ac:dyDescent="0.3">
      <c r="B209" s="283"/>
      <c r="C209" s="347" t="s">
        <v>23</v>
      </c>
      <c r="D209" s="348"/>
      <c r="E209" s="348"/>
      <c r="F209" s="348"/>
      <c r="G209" s="348"/>
      <c r="H209" s="349"/>
      <c r="I209" s="87"/>
      <c r="J209" s="88"/>
      <c r="K209" s="89"/>
      <c r="L209" s="89"/>
      <c r="M209" s="89"/>
      <c r="N209" s="89"/>
      <c r="O209" s="89"/>
      <c r="P209" s="89"/>
      <c r="Q209" s="89"/>
      <c r="R209" s="90">
        <v>111</v>
      </c>
      <c r="S209" s="90">
        <v>140</v>
      </c>
      <c r="T209" s="90">
        <v>144</v>
      </c>
      <c r="U209" s="361">
        <f t="shared" si="21"/>
        <v>131.66666666666666</v>
      </c>
      <c r="V209" s="362"/>
      <c r="W209" s="409">
        <f t="shared" si="22"/>
        <v>395</v>
      </c>
      <c r="X209" s="362"/>
    </row>
    <row r="210" spans="2:24" x14ac:dyDescent="0.3">
      <c r="B210" s="283"/>
      <c r="C210" s="270" t="s">
        <v>65</v>
      </c>
      <c r="D210" s="271"/>
      <c r="E210" s="271"/>
      <c r="F210" s="271"/>
      <c r="G210" s="271"/>
      <c r="H210" s="272"/>
      <c r="I210" s="49"/>
      <c r="J210" s="50"/>
      <c r="K210" s="51"/>
      <c r="L210" s="51"/>
      <c r="M210" s="51"/>
      <c r="N210" s="51"/>
      <c r="O210" s="51"/>
      <c r="P210" s="51"/>
      <c r="Q210" s="51"/>
      <c r="R210" s="52">
        <v>1</v>
      </c>
      <c r="S210" s="52">
        <v>11</v>
      </c>
      <c r="T210" s="52">
        <v>11</v>
      </c>
      <c r="U210" s="311">
        <f t="shared" si="21"/>
        <v>7.666666666666667</v>
      </c>
      <c r="V210" s="312"/>
      <c r="W210" s="410">
        <f t="shared" si="22"/>
        <v>23</v>
      </c>
      <c r="X210" s="312"/>
    </row>
    <row r="211" spans="2:24" x14ac:dyDescent="0.3">
      <c r="B211" s="283"/>
      <c r="C211" s="306" t="s">
        <v>6</v>
      </c>
      <c r="D211" s="307"/>
      <c r="E211" s="307"/>
      <c r="F211" s="307"/>
      <c r="G211" s="307"/>
      <c r="H211" s="308"/>
      <c r="I211" s="91"/>
      <c r="J211" s="92"/>
      <c r="K211" s="93"/>
      <c r="L211" s="93"/>
      <c r="M211" s="93"/>
      <c r="N211" s="93"/>
      <c r="O211" s="93"/>
      <c r="P211" s="93"/>
      <c r="Q211" s="93"/>
      <c r="R211" s="94"/>
      <c r="S211" s="94"/>
      <c r="T211" s="94"/>
      <c r="U211" s="404"/>
      <c r="V211" s="405"/>
      <c r="W211" s="406"/>
      <c r="X211" s="407"/>
    </row>
    <row r="212" spans="2:24" x14ac:dyDescent="0.3">
      <c r="B212" s="283"/>
      <c r="C212" s="347" t="s">
        <v>23</v>
      </c>
      <c r="D212" s="348"/>
      <c r="E212" s="348"/>
      <c r="F212" s="348"/>
      <c r="G212" s="348"/>
      <c r="H212" s="349"/>
      <c r="I212" s="95"/>
      <c r="J212" s="96"/>
      <c r="K212" s="97"/>
      <c r="L212" s="97"/>
      <c r="M212" s="97"/>
      <c r="N212" s="97"/>
      <c r="O212" s="97"/>
      <c r="P212" s="97"/>
      <c r="Q212" s="97"/>
      <c r="R212" s="98">
        <f t="shared" ref="R212:T212" si="25">R198/R201</f>
        <v>1.251908396946565</v>
      </c>
      <c r="S212" s="98">
        <f t="shared" si="25"/>
        <v>1.2727272727272727</v>
      </c>
      <c r="T212" s="98">
        <f t="shared" si="25"/>
        <v>1.2571428571428571</v>
      </c>
      <c r="U212" s="361" t="s">
        <v>62</v>
      </c>
      <c r="V212" s="362"/>
      <c r="W212" s="408">
        <f>SUM(I212:T212)</f>
        <v>3.7817785268166948</v>
      </c>
      <c r="X212" s="351"/>
    </row>
    <row r="213" spans="2:24" x14ac:dyDescent="0.3">
      <c r="B213" s="283"/>
      <c r="C213" s="270" t="s">
        <v>167</v>
      </c>
      <c r="D213" s="271"/>
      <c r="E213" s="271"/>
      <c r="F213" s="271"/>
      <c r="G213" s="271"/>
      <c r="H213" s="272"/>
      <c r="I213" s="95"/>
      <c r="J213" s="96"/>
      <c r="K213" s="99"/>
      <c r="L213" s="99"/>
      <c r="M213" s="99"/>
      <c r="N213" s="99"/>
      <c r="O213" s="99"/>
      <c r="P213" s="99"/>
      <c r="Q213" s="99"/>
      <c r="R213" s="100">
        <f t="shared" ref="R213:T213" si="26">R199/R202</f>
        <v>1.75</v>
      </c>
      <c r="S213" s="100">
        <f t="shared" si="26"/>
        <v>1.3333333333333333</v>
      </c>
      <c r="T213" s="100">
        <f t="shared" si="26"/>
        <v>1.3</v>
      </c>
      <c r="U213" s="372" t="s">
        <v>62</v>
      </c>
      <c r="V213" s="373"/>
      <c r="W213" s="408">
        <f>SUM(I213:T213)</f>
        <v>4.3833333333333329</v>
      </c>
      <c r="X213" s="351"/>
    </row>
    <row r="214" spans="2:24" s="231" customFormat="1" x14ac:dyDescent="0.3">
      <c r="B214" s="283"/>
      <c r="C214" s="430" t="s">
        <v>106</v>
      </c>
      <c r="D214" s="431"/>
      <c r="E214" s="431"/>
      <c r="F214" s="431"/>
      <c r="G214" s="431"/>
      <c r="H214" s="432"/>
      <c r="I214" s="101"/>
      <c r="J214" s="102"/>
      <c r="K214" s="229"/>
      <c r="L214" s="229"/>
      <c r="M214" s="229"/>
      <c r="N214" s="229"/>
      <c r="O214" s="229"/>
      <c r="P214" s="229"/>
      <c r="Q214" s="229"/>
      <c r="R214" s="230">
        <f t="shared" ref="R214:T214" si="27">R207/R202</f>
        <v>1</v>
      </c>
      <c r="S214" s="230">
        <f t="shared" si="27"/>
        <v>0.76666666666666672</v>
      </c>
      <c r="T214" s="230">
        <f t="shared" si="27"/>
        <v>0.9</v>
      </c>
      <c r="U214" s="433" t="s">
        <v>62</v>
      </c>
      <c r="V214" s="403"/>
      <c r="W214" s="402">
        <f t="shared" ref="W214:X214" si="28">W207/W202</f>
        <v>0.85483870967741937</v>
      </c>
      <c r="X214" s="403" t="e">
        <f t="shared" si="28"/>
        <v>#DIV/0!</v>
      </c>
    </row>
    <row r="215" spans="2:24" x14ac:dyDescent="0.3">
      <c r="B215" s="283"/>
      <c r="C215" s="291" t="s">
        <v>3</v>
      </c>
      <c r="D215" s="292"/>
      <c r="E215" s="292"/>
      <c r="F215" s="292"/>
      <c r="G215" s="292"/>
      <c r="H215" s="293"/>
      <c r="I215" s="105"/>
      <c r="J215" s="106"/>
      <c r="K215" s="107"/>
      <c r="L215" s="107"/>
      <c r="M215" s="107"/>
      <c r="N215" s="107"/>
      <c r="O215" s="107"/>
      <c r="P215" s="107"/>
      <c r="Q215" s="107"/>
      <c r="R215" s="108"/>
      <c r="S215" s="108"/>
      <c r="T215" s="108"/>
      <c r="U215" s="380"/>
      <c r="V215" s="381"/>
      <c r="W215" s="394"/>
      <c r="X215" s="339"/>
    </row>
    <row r="216" spans="2:24" x14ac:dyDescent="0.3">
      <c r="B216" s="283"/>
      <c r="C216" s="347" t="s">
        <v>23</v>
      </c>
      <c r="D216" s="348"/>
      <c r="E216" s="348"/>
      <c r="F216" s="348"/>
      <c r="G216" s="348"/>
      <c r="H216" s="349"/>
      <c r="I216" s="109"/>
      <c r="J216" s="110"/>
      <c r="K216" s="111"/>
      <c r="L216" s="111"/>
      <c r="M216" s="111"/>
      <c r="N216" s="111"/>
      <c r="O216" s="111"/>
      <c r="P216" s="111"/>
      <c r="Q216" s="111"/>
      <c r="R216" s="112">
        <f t="shared" ref="R216:T216" si="29">R209/R201</f>
        <v>0.84732824427480913</v>
      </c>
      <c r="S216" s="112">
        <f t="shared" si="29"/>
        <v>0.79545454545454541</v>
      </c>
      <c r="T216" s="112">
        <f t="shared" si="29"/>
        <v>0.82285714285714284</v>
      </c>
      <c r="U216" s="361" t="s">
        <v>62</v>
      </c>
      <c r="V216" s="362"/>
      <c r="W216" s="392">
        <f>W209/W201</f>
        <v>0.81950207468879666</v>
      </c>
      <c r="X216" s="393"/>
    </row>
    <row r="217" spans="2:24" ht="15" thickBot="1" x14ac:dyDescent="0.35">
      <c r="B217" s="284"/>
      <c r="C217" s="294" t="s">
        <v>65</v>
      </c>
      <c r="D217" s="295"/>
      <c r="E217" s="295"/>
      <c r="F217" s="295"/>
      <c r="G217" s="295"/>
      <c r="H217" s="296"/>
      <c r="I217" s="113"/>
      <c r="J217" s="114"/>
      <c r="K217" s="115"/>
      <c r="L217" s="115"/>
      <c r="M217" s="115"/>
      <c r="N217" s="115"/>
      <c r="O217" s="115"/>
      <c r="P217" s="115"/>
      <c r="Q217" s="115"/>
      <c r="R217" s="116">
        <f t="shared" ref="R217:T217" si="30">R210/R202</f>
        <v>8.3333333333333329E-2</v>
      </c>
      <c r="S217" s="116">
        <f t="shared" si="30"/>
        <v>0.36666666666666664</v>
      </c>
      <c r="T217" s="116">
        <f t="shared" si="30"/>
        <v>0.55000000000000004</v>
      </c>
      <c r="U217" s="366" t="s">
        <v>62</v>
      </c>
      <c r="V217" s="367"/>
      <c r="W217" s="392">
        <f>W210/W202</f>
        <v>0.37096774193548387</v>
      </c>
      <c r="X217" s="393"/>
    </row>
    <row r="218" spans="2:24" x14ac:dyDescent="0.3">
      <c r="B218" s="436" t="s">
        <v>7</v>
      </c>
      <c r="C218" s="303" t="s">
        <v>15</v>
      </c>
      <c r="D218" s="304"/>
      <c r="E218" s="304"/>
      <c r="F218" s="304"/>
      <c r="G218" s="304"/>
      <c r="H218" s="305"/>
      <c r="I218" s="117"/>
      <c r="J218" s="118"/>
      <c r="K218" s="119"/>
      <c r="L218" s="119"/>
      <c r="M218" s="119"/>
      <c r="N218" s="119"/>
      <c r="O218" s="119"/>
      <c r="P218" s="119"/>
      <c r="Q218" s="119"/>
      <c r="R218" s="120">
        <v>152</v>
      </c>
      <c r="S218" s="120">
        <v>158</v>
      </c>
      <c r="T218" s="120">
        <v>331</v>
      </c>
      <c r="U218" s="400">
        <f t="shared" ref="U218:U281" si="31">AVERAGE(I218:T218)</f>
        <v>213.66666666666666</v>
      </c>
      <c r="V218" s="401"/>
      <c r="W218" s="400" t="s">
        <v>62</v>
      </c>
      <c r="X218" s="401"/>
    </row>
    <row r="219" spans="2:24" x14ac:dyDescent="0.3">
      <c r="B219" s="437"/>
      <c r="C219" s="395" t="s">
        <v>66</v>
      </c>
      <c r="D219" s="396"/>
      <c r="E219" s="396"/>
      <c r="F219" s="396"/>
      <c r="G219" s="396"/>
      <c r="H219" s="397"/>
      <c r="I219" s="121"/>
      <c r="J219" s="122"/>
      <c r="K219" s="123"/>
      <c r="L219" s="123"/>
      <c r="M219" s="123"/>
      <c r="N219" s="123"/>
      <c r="O219" s="123"/>
      <c r="P219" s="123"/>
      <c r="Q219" s="123"/>
      <c r="R219" s="124">
        <v>71</v>
      </c>
      <c r="S219" s="124">
        <v>97</v>
      </c>
      <c r="T219" s="124">
        <v>56</v>
      </c>
      <c r="U219" s="398">
        <f t="shared" si="31"/>
        <v>74.666666666666671</v>
      </c>
      <c r="V219" s="399"/>
      <c r="W219" s="398">
        <f t="shared" ref="W219:W282" si="32">SUM(I219:T219)</f>
        <v>224</v>
      </c>
      <c r="X219" s="399"/>
    </row>
    <row r="220" spans="2:24" x14ac:dyDescent="0.3">
      <c r="B220" s="437"/>
      <c r="C220" s="387" t="s">
        <v>17</v>
      </c>
      <c r="D220" s="388"/>
      <c r="E220" s="388"/>
      <c r="F220" s="388"/>
      <c r="G220" s="388"/>
      <c r="H220" s="389"/>
      <c r="I220" s="125"/>
      <c r="J220" s="126"/>
      <c r="K220" s="127"/>
      <c r="L220" s="127"/>
      <c r="M220" s="127"/>
      <c r="N220" s="127"/>
      <c r="O220" s="127"/>
      <c r="P220" s="127"/>
      <c r="Q220" s="127"/>
      <c r="R220" s="128">
        <v>1</v>
      </c>
      <c r="S220" s="128">
        <v>9</v>
      </c>
      <c r="T220" s="128">
        <v>3</v>
      </c>
      <c r="U220" s="390">
        <f t="shared" si="31"/>
        <v>4.333333333333333</v>
      </c>
      <c r="V220" s="391"/>
      <c r="W220" s="382">
        <f t="shared" si="32"/>
        <v>13</v>
      </c>
      <c r="X220" s="383"/>
    </row>
    <row r="221" spans="2:24" x14ac:dyDescent="0.3">
      <c r="B221" s="437"/>
      <c r="C221" s="438" t="s">
        <v>18</v>
      </c>
      <c r="D221" s="439"/>
      <c r="E221" s="439"/>
      <c r="F221" s="439"/>
      <c r="G221" s="439"/>
      <c r="H221" s="440"/>
      <c r="I221" s="129"/>
      <c r="J221" s="130"/>
      <c r="K221" s="131"/>
      <c r="L221" s="131"/>
      <c r="M221" s="131"/>
      <c r="N221" s="131"/>
      <c r="O221" s="131"/>
      <c r="P221" s="131"/>
      <c r="Q221" s="131"/>
      <c r="R221" s="132">
        <f t="shared" ref="R221:T221" si="33">SUM(R222:R223)</f>
        <v>0</v>
      </c>
      <c r="S221" s="132">
        <f t="shared" si="33"/>
        <v>23</v>
      </c>
      <c r="T221" s="132">
        <f t="shared" si="33"/>
        <v>9</v>
      </c>
      <c r="U221" s="434">
        <f t="shared" si="31"/>
        <v>10.666666666666666</v>
      </c>
      <c r="V221" s="435"/>
      <c r="W221" s="309">
        <f t="shared" si="32"/>
        <v>32</v>
      </c>
      <c r="X221" s="310"/>
    </row>
    <row r="222" spans="2:24" x14ac:dyDescent="0.3">
      <c r="B222" s="437"/>
      <c r="C222" s="300" t="s">
        <v>24</v>
      </c>
      <c r="D222" s="301"/>
      <c r="E222" s="301"/>
      <c r="F222" s="301"/>
      <c r="G222" s="301"/>
      <c r="H222" s="302"/>
      <c r="I222" s="133"/>
      <c r="J222" s="134"/>
      <c r="K222" s="135"/>
      <c r="L222" s="135"/>
      <c r="M222" s="135"/>
      <c r="N222" s="135"/>
      <c r="O222" s="135"/>
      <c r="P222" s="135"/>
      <c r="Q222" s="135"/>
      <c r="R222" s="136"/>
      <c r="S222" s="136">
        <v>1</v>
      </c>
      <c r="T222" s="136">
        <v>1</v>
      </c>
      <c r="U222" s="309">
        <f t="shared" si="31"/>
        <v>1</v>
      </c>
      <c r="V222" s="310"/>
      <c r="W222" s="309">
        <f t="shared" si="32"/>
        <v>2</v>
      </c>
      <c r="X222" s="310"/>
    </row>
    <row r="223" spans="2:24" x14ac:dyDescent="0.3">
      <c r="B223" s="437"/>
      <c r="C223" s="363" t="s">
        <v>25</v>
      </c>
      <c r="D223" s="364"/>
      <c r="E223" s="364"/>
      <c r="F223" s="364"/>
      <c r="G223" s="364"/>
      <c r="H223" s="365"/>
      <c r="I223" s="137"/>
      <c r="J223" s="138"/>
      <c r="K223" s="139"/>
      <c r="L223" s="139"/>
      <c r="M223" s="139"/>
      <c r="N223" s="139"/>
      <c r="O223" s="139"/>
      <c r="P223" s="139"/>
      <c r="Q223" s="139"/>
      <c r="R223" s="140"/>
      <c r="S223" s="140">
        <v>22</v>
      </c>
      <c r="T223" s="140">
        <v>8</v>
      </c>
      <c r="U223" s="314">
        <f t="shared" si="31"/>
        <v>15</v>
      </c>
      <c r="V223" s="315"/>
      <c r="W223" s="314">
        <f t="shared" si="32"/>
        <v>30</v>
      </c>
      <c r="X223" s="315"/>
    </row>
    <row r="224" spans="2:24" x14ac:dyDescent="0.3">
      <c r="B224" s="437"/>
      <c r="C224" s="384" t="s">
        <v>19</v>
      </c>
      <c r="D224" s="385"/>
      <c r="E224" s="385"/>
      <c r="F224" s="385"/>
      <c r="G224" s="385"/>
      <c r="H224" s="386"/>
      <c r="I224" s="49"/>
      <c r="J224" s="142"/>
      <c r="K224" s="51"/>
      <c r="L224" s="51"/>
      <c r="M224" s="51"/>
      <c r="N224" s="51"/>
      <c r="O224" s="51"/>
      <c r="P224" s="51"/>
      <c r="Q224" s="51"/>
      <c r="R224" s="52">
        <f t="shared" ref="R224:T224" si="34">SUM(R225+R259)</f>
        <v>0</v>
      </c>
      <c r="S224" s="52">
        <f t="shared" si="34"/>
        <v>9</v>
      </c>
      <c r="T224" s="52">
        <f t="shared" si="34"/>
        <v>7</v>
      </c>
      <c r="U224" s="309">
        <f t="shared" si="31"/>
        <v>5.333333333333333</v>
      </c>
      <c r="V224" s="310"/>
      <c r="W224" s="309">
        <f t="shared" si="32"/>
        <v>16</v>
      </c>
      <c r="X224" s="310"/>
    </row>
    <row r="225" spans="2:24" x14ac:dyDescent="0.3">
      <c r="B225" s="437"/>
      <c r="C225" s="300" t="s">
        <v>24</v>
      </c>
      <c r="D225" s="301"/>
      <c r="E225" s="301"/>
      <c r="F225" s="301"/>
      <c r="G225" s="301"/>
      <c r="H225" s="302"/>
      <c r="I225" s="49"/>
      <c r="J225" s="142"/>
      <c r="K225" s="51"/>
      <c r="L225" s="51"/>
      <c r="M225" s="51"/>
      <c r="N225" s="51"/>
      <c r="O225" s="51"/>
      <c r="P225" s="51"/>
      <c r="Q225" s="51"/>
      <c r="R225" s="52">
        <f t="shared" ref="R225:T225" si="35">R226+R247+R258</f>
        <v>0</v>
      </c>
      <c r="S225" s="52">
        <f t="shared" si="35"/>
        <v>9</v>
      </c>
      <c r="T225" s="52">
        <f t="shared" si="35"/>
        <v>6</v>
      </c>
      <c r="U225" s="309">
        <f t="shared" si="31"/>
        <v>5</v>
      </c>
      <c r="V225" s="310"/>
      <c r="W225" s="309">
        <f t="shared" si="32"/>
        <v>15</v>
      </c>
      <c r="X225" s="310"/>
    </row>
    <row r="226" spans="2:24" x14ac:dyDescent="0.3">
      <c r="B226" s="437"/>
      <c r="C226" s="300" t="s">
        <v>29</v>
      </c>
      <c r="D226" s="301"/>
      <c r="E226" s="301"/>
      <c r="F226" s="301"/>
      <c r="G226" s="301"/>
      <c r="H226" s="302"/>
      <c r="I226" s="49"/>
      <c r="J226" s="142"/>
      <c r="K226" s="51"/>
      <c r="L226" s="51"/>
      <c r="M226" s="51"/>
      <c r="N226" s="51"/>
      <c r="O226" s="51"/>
      <c r="P226" s="51"/>
      <c r="Q226" s="51"/>
      <c r="R226" s="52">
        <f t="shared" ref="R226:T226" si="36">SUM(R227:R246)</f>
        <v>0</v>
      </c>
      <c r="S226" s="52">
        <f t="shared" si="36"/>
        <v>3</v>
      </c>
      <c r="T226" s="52">
        <f t="shared" si="36"/>
        <v>0</v>
      </c>
      <c r="U226" s="309">
        <f t="shared" si="31"/>
        <v>1</v>
      </c>
      <c r="V226" s="310"/>
      <c r="W226" s="309">
        <f t="shared" si="32"/>
        <v>3</v>
      </c>
      <c r="X226" s="310"/>
    </row>
    <row r="227" spans="2:24" x14ac:dyDescent="0.3">
      <c r="B227" s="437"/>
      <c r="C227" s="321" t="s">
        <v>67</v>
      </c>
      <c r="D227" s="322"/>
      <c r="E227" s="322"/>
      <c r="F227" s="322"/>
      <c r="G227" s="322"/>
      <c r="H227" s="323"/>
      <c r="I227" s="49"/>
      <c r="J227" s="142"/>
      <c r="K227" s="51"/>
      <c r="L227" s="51"/>
      <c r="M227" s="51"/>
      <c r="N227" s="51"/>
      <c r="O227" s="51"/>
      <c r="P227" s="51"/>
      <c r="Q227" s="51"/>
      <c r="R227" s="52"/>
      <c r="S227" s="52">
        <v>1</v>
      </c>
      <c r="T227" s="52">
        <v>0</v>
      </c>
      <c r="U227" s="309">
        <f t="shared" si="31"/>
        <v>0.5</v>
      </c>
      <c r="V227" s="310"/>
      <c r="W227" s="309">
        <f t="shared" si="32"/>
        <v>1</v>
      </c>
      <c r="X227" s="310"/>
    </row>
    <row r="228" spans="2:24" x14ac:dyDescent="0.3">
      <c r="B228" s="437"/>
      <c r="C228" s="321" t="s">
        <v>68</v>
      </c>
      <c r="D228" s="322"/>
      <c r="E228" s="322"/>
      <c r="F228" s="322"/>
      <c r="G228" s="322"/>
      <c r="H228" s="323"/>
      <c r="I228" s="49"/>
      <c r="J228" s="142"/>
      <c r="K228" s="51"/>
      <c r="L228" s="51"/>
      <c r="M228" s="51"/>
      <c r="N228" s="51"/>
      <c r="O228" s="51"/>
      <c r="P228" s="51"/>
      <c r="Q228" s="51"/>
      <c r="R228" s="52"/>
      <c r="S228" s="52">
        <v>1</v>
      </c>
      <c r="T228" s="52">
        <v>0</v>
      </c>
      <c r="U228" s="309">
        <f t="shared" si="31"/>
        <v>0.5</v>
      </c>
      <c r="V228" s="310"/>
      <c r="W228" s="309">
        <f t="shared" si="32"/>
        <v>1</v>
      </c>
      <c r="X228" s="310"/>
    </row>
    <row r="229" spans="2:24" x14ac:dyDescent="0.3">
      <c r="B229" s="437"/>
      <c r="C229" s="321" t="s">
        <v>69</v>
      </c>
      <c r="D229" s="322"/>
      <c r="E229" s="322"/>
      <c r="F229" s="322"/>
      <c r="G229" s="322"/>
      <c r="H229" s="323"/>
      <c r="I229" s="49"/>
      <c r="J229" s="142"/>
      <c r="K229" s="51"/>
      <c r="L229" s="51"/>
      <c r="M229" s="51"/>
      <c r="N229" s="51"/>
      <c r="O229" s="51"/>
      <c r="P229" s="51"/>
      <c r="Q229" s="51"/>
      <c r="R229" s="52"/>
      <c r="S229" s="52"/>
      <c r="T229" s="52">
        <v>0</v>
      </c>
      <c r="U229" s="309">
        <f t="shared" si="31"/>
        <v>0</v>
      </c>
      <c r="V229" s="310"/>
      <c r="W229" s="309">
        <f t="shared" si="32"/>
        <v>0</v>
      </c>
      <c r="X229" s="310"/>
    </row>
    <row r="230" spans="2:24" x14ac:dyDescent="0.3">
      <c r="B230" s="437"/>
      <c r="C230" s="321" t="s">
        <v>70</v>
      </c>
      <c r="D230" s="322"/>
      <c r="E230" s="322"/>
      <c r="F230" s="322"/>
      <c r="G230" s="322"/>
      <c r="H230" s="323"/>
      <c r="I230" s="49"/>
      <c r="J230" s="142"/>
      <c r="K230" s="51"/>
      <c r="L230" s="51"/>
      <c r="M230" s="51"/>
      <c r="N230" s="51"/>
      <c r="O230" s="51"/>
      <c r="P230" s="51"/>
      <c r="Q230" s="51"/>
      <c r="R230" s="52"/>
      <c r="S230" s="52"/>
      <c r="T230" s="52">
        <v>0</v>
      </c>
      <c r="U230" s="309">
        <f t="shared" si="31"/>
        <v>0</v>
      </c>
      <c r="V230" s="310"/>
      <c r="W230" s="309">
        <f t="shared" si="32"/>
        <v>0</v>
      </c>
      <c r="X230" s="310"/>
    </row>
    <row r="231" spans="2:24" x14ac:dyDescent="0.3">
      <c r="B231" s="437"/>
      <c r="C231" s="321" t="s">
        <v>71</v>
      </c>
      <c r="D231" s="322"/>
      <c r="E231" s="322"/>
      <c r="F231" s="322"/>
      <c r="G231" s="322"/>
      <c r="H231" s="323"/>
      <c r="I231" s="49"/>
      <c r="J231" s="142"/>
      <c r="K231" s="51"/>
      <c r="L231" s="51"/>
      <c r="M231" s="51"/>
      <c r="N231" s="51"/>
      <c r="O231" s="51"/>
      <c r="P231" s="51"/>
      <c r="Q231" s="51"/>
      <c r="R231" s="52"/>
      <c r="S231" s="52"/>
      <c r="T231" s="52">
        <v>0</v>
      </c>
      <c r="U231" s="309">
        <f t="shared" si="31"/>
        <v>0</v>
      </c>
      <c r="V231" s="310"/>
      <c r="W231" s="309">
        <f t="shared" si="32"/>
        <v>0</v>
      </c>
      <c r="X231" s="310"/>
    </row>
    <row r="232" spans="2:24" x14ac:dyDescent="0.3">
      <c r="B232" s="437"/>
      <c r="C232" s="321" t="s">
        <v>72</v>
      </c>
      <c r="D232" s="322"/>
      <c r="E232" s="322"/>
      <c r="F232" s="322"/>
      <c r="G232" s="322"/>
      <c r="H232" s="323"/>
      <c r="I232" s="49"/>
      <c r="J232" s="142"/>
      <c r="K232" s="51"/>
      <c r="L232" s="51"/>
      <c r="M232" s="51"/>
      <c r="N232" s="51"/>
      <c r="O232" s="51"/>
      <c r="P232" s="51"/>
      <c r="Q232" s="51"/>
      <c r="R232" s="52"/>
      <c r="S232" s="52"/>
      <c r="T232" s="52">
        <v>0</v>
      </c>
      <c r="U232" s="309">
        <f t="shared" si="31"/>
        <v>0</v>
      </c>
      <c r="V232" s="310"/>
      <c r="W232" s="309">
        <f t="shared" si="32"/>
        <v>0</v>
      </c>
      <c r="X232" s="310"/>
    </row>
    <row r="233" spans="2:24" x14ac:dyDescent="0.3">
      <c r="B233" s="437"/>
      <c r="C233" s="321" t="s">
        <v>73</v>
      </c>
      <c r="D233" s="322"/>
      <c r="E233" s="322"/>
      <c r="F233" s="322"/>
      <c r="G233" s="322"/>
      <c r="H233" s="323"/>
      <c r="I233" s="49"/>
      <c r="J233" s="142"/>
      <c r="K233" s="51"/>
      <c r="L233" s="51"/>
      <c r="M233" s="51"/>
      <c r="N233" s="51"/>
      <c r="O233" s="51"/>
      <c r="P233" s="51"/>
      <c r="Q233" s="51"/>
      <c r="R233" s="52"/>
      <c r="S233" s="52"/>
      <c r="T233" s="52">
        <v>0</v>
      </c>
      <c r="U233" s="309">
        <f t="shared" si="31"/>
        <v>0</v>
      </c>
      <c r="V233" s="310"/>
      <c r="W233" s="309">
        <f t="shared" si="32"/>
        <v>0</v>
      </c>
      <c r="X233" s="310"/>
    </row>
    <row r="234" spans="2:24" x14ac:dyDescent="0.3">
      <c r="B234" s="437"/>
      <c r="C234" s="321" t="s">
        <v>86</v>
      </c>
      <c r="D234" s="322"/>
      <c r="E234" s="322"/>
      <c r="F234" s="322"/>
      <c r="G234" s="322"/>
      <c r="H234" s="323"/>
      <c r="I234" s="49"/>
      <c r="J234" s="142"/>
      <c r="K234" s="51"/>
      <c r="L234" s="51"/>
      <c r="M234" s="51"/>
      <c r="N234" s="51"/>
      <c r="O234" s="51"/>
      <c r="P234" s="51"/>
      <c r="Q234" s="51"/>
      <c r="R234" s="52"/>
      <c r="S234" s="52">
        <v>1</v>
      </c>
      <c r="T234" s="52">
        <v>0</v>
      </c>
      <c r="U234" s="309">
        <f t="shared" si="31"/>
        <v>0.5</v>
      </c>
      <c r="V234" s="310"/>
      <c r="W234" s="309">
        <f t="shared" si="32"/>
        <v>1</v>
      </c>
      <c r="X234" s="310"/>
    </row>
    <row r="235" spans="2:24" x14ac:dyDescent="0.3">
      <c r="B235" s="437"/>
      <c r="C235" s="321" t="s">
        <v>74</v>
      </c>
      <c r="D235" s="322"/>
      <c r="E235" s="322"/>
      <c r="F235" s="322"/>
      <c r="G235" s="322"/>
      <c r="H235" s="323"/>
      <c r="I235" s="49"/>
      <c r="J235" s="142"/>
      <c r="K235" s="51"/>
      <c r="L235" s="51"/>
      <c r="M235" s="51"/>
      <c r="N235" s="51"/>
      <c r="O235" s="51"/>
      <c r="P235" s="51"/>
      <c r="Q235" s="51"/>
      <c r="R235" s="52"/>
      <c r="S235" s="52"/>
      <c r="T235" s="52">
        <v>0</v>
      </c>
      <c r="U235" s="309">
        <f t="shared" si="31"/>
        <v>0</v>
      </c>
      <c r="V235" s="310"/>
      <c r="W235" s="309">
        <f t="shared" si="32"/>
        <v>0</v>
      </c>
      <c r="X235" s="310"/>
    </row>
    <row r="236" spans="2:24" x14ac:dyDescent="0.3">
      <c r="B236" s="437"/>
      <c r="C236" s="321" t="s">
        <v>75</v>
      </c>
      <c r="D236" s="322"/>
      <c r="E236" s="322"/>
      <c r="F236" s="322"/>
      <c r="G236" s="322"/>
      <c r="H236" s="323"/>
      <c r="I236" s="49"/>
      <c r="J236" s="142"/>
      <c r="K236" s="51"/>
      <c r="L236" s="51"/>
      <c r="M236" s="51"/>
      <c r="N236" s="51"/>
      <c r="O236" s="51"/>
      <c r="P236" s="51"/>
      <c r="Q236" s="51"/>
      <c r="R236" s="52"/>
      <c r="S236" s="52"/>
      <c r="T236" s="52">
        <v>0</v>
      </c>
      <c r="U236" s="309">
        <f t="shared" si="31"/>
        <v>0</v>
      </c>
      <c r="V236" s="310"/>
      <c r="W236" s="309">
        <f t="shared" si="32"/>
        <v>0</v>
      </c>
      <c r="X236" s="310"/>
    </row>
    <row r="237" spans="2:24" x14ac:dyDescent="0.3">
      <c r="B237" s="437"/>
      <c r="C237" s="321" t="s">
        <v>76</v>
      </c>
      <c r="D237" s="322"/>
      <c r="E237" s="322"/>
      <c r="F237" s="322"/>
      <c r="G237" s="322"/>
      <c r="H237" s="323"/>
      <c r="I237" s="49"/>
      <c r="J237" s="142"/>
      <c r="K237" s="51"/>
      <c r="L237" s="51"/>
      <c r="M237" s="51"/>
      <c r="N237" s="51"/>
      <c r="O237" s="51"/>
      <c r="P237" s="51"/>
      <c r="Q237" s="51"/>
      <c r="R237" s="52"/>
      <c r="S237" s="52"/>
      <c r="T237" s="52">
        <v>0</v>
      </c>
      <c r="U237" s="309">
        <f t="shared" si="31"/>
        <v>0</v>
      </c>
      <c r="V237" s="310"/>
      <c r="W237" s="309">
        <f t="shared" si="32"/>
        <v>0</v>
      </c>
      <c r="X237" s="310"/>
    </row>
    <row r="238" spans="2:24" x14ac:dyDescent="0.3">
      <c r="B238" s="437"/>
      <c r="C238" s="321" t="s">
        <v>77</v>
      </c>
      <c r="D238" s="322"/>
      <c r="E238" s="322"/>
      <c r="F238" s="322"/>
      <c r="G238" s="322"/>
      <c r="H238" s="323"/>
      <c r="I238" s="49"/>
      <c r="J238" s="142"/>
      <c r="K238" s="51"/>
      <c r="L238" s="51"/>
      <c r="M238" s="51"/>
      <c r="N238" s="51"/>
      <c r="O238" s="51"/>
      <c r="P238" s="51"/>
      <c r="Q238" s="51"/>
      <c r="R238" s="52"/>
      <c r="S238" s="52"/>
      <c r="T238" s="52">
        <v>0</v>
      </c>
      <c r="U238" s="309">
        <f t="shared" si="31"/>
        <v>0</v>
      </c>
      <c r="V238" s="310"/>
      <c r="W238" s="309">
        <f t="shared" si="32"/>
        <v>0</v>
      </c>
      <c r="X238" s="310"/>
    </row>
    <row r="239" spans="2:24" x14ac:dyDescent="0.3">
      <c r="B239" s="437"/>
      <c r="C239" s="321" t="s">
        <v>78</v>
      </c>
      <c r="D239" s="322"/>
      <c r="E239" s="322"/>
      <c r="F239" s="322"/>
      <c r="G239" s="322"/>
      <c r="H239" s="323"/>
      <c r="I239" s="49"/>
      <c r="J239" s="142"/>
      <c r="K239" s="51"/>
      <c r="L239" s="51"/>
      <c r="M239" s="51"/>
      <c r="N239" s="51"/>
      <c r="O239" s="51"/>
      <c r="P239" s="51"/>
      <c r="Q239" s="51"/>
      <c r="R239" s="52"/>
      <c r="S239" s="52"/>
      <c r="T239" s="52">
        <v>0</v>
      </c>
      <c r="U239" s="309">
        <f t="shared" si="31"/>
        <v>0</v>
      </c>
      <c r="V239" s="310"/>
      <c r="W239" s="309">
        <f t="shared" si="32"/>
        <v>0</v>
      </c>
      <c r="X239" s="310"/>
    </row>
    <row r="240" spans="2:24" x14ac:dyDescent="0.3">
      <c r="B240" s="437"/>
      <c r="C240" s="321" t="s">
        <v>79</v>
      </c>
      <c r="D240" s="322"/>
      <c r="E240" s="322"/>
      <c r="F240" s="322"/>
      <c r="G240" s="322"/>
      <c r="H240" s="323"/>
      <c r="I240" s="49"/>
      <c r="J240" s="142"/>
      <c r="K240" s="51"/>
      <c r="L240" s="51"/>
      <c r="M240" s="51"/>
      <c r="N240" s="51"/>
      <c r="O240" s="51"/>
      <c r="P240" s="51"/>
      <c r="Q240" s="51"/>
      <c r="R240" s="52"/>
      <c r="S240" s="52"/>
      <c r="T240" s="52">
        <v>0</v>
      </c>
      <c r="U240" s="309">
        <f t="shared" si="31"/>
        <v>0</v>
      </c>
      <c r="V240" s="310"/>
      <c r="W240" s="309">
        <f t="shared" si="32"/>
        <v>0</v>
      </c>
      <c r="X240" s="310"/>
    </row>
    <row r="241" spans="2:24" x14ac:dyDescent="0.3">
      <c r="B241" s="437"/>
      <c r="C241" s="321" t="s">
        <v>80</v>
      </c>
      <c r="D241" s="322"/>
      <c r="E241" s="322"/>
      <c r="F241" s="322"/>
      <c r="G241" s="322"/>
      <c r="H241" s="323"/>
      <c r="I241" s="49"/>
      <c r="J241" s="142"/>
      <c r="K241" s="51"/>
      <c r="L241" s="51"/>
      <c r="M241" s="51"/>
      <c r="N241" s="51"/>
      <c r="O241" s="51"/>
      <c r="P241" s="51"/>
      <c r="Q241" s="51"/>
      <c r="R241" s="52"/>
      <c r="S241" s="52"/>
      <c r="T241" s="52">
        <v>0</v>
      </c>
      <c r="U241" s="309">
        <f t="shared" si="31"/>
        <v>0</v>
      </c>
      <c r="V241" s="310"/>
      <c r="W241" s="309">
        <f t="shared" si="32"/>
        <v>0</v>
      </c>
      <c r="X241" s="310"/>
    </row>
    <row r="242" spans="2:24" x14ac:dyDescent="0.3">
      <c r="B242" s="437"/>
      <c r="C242" s="321" t="s">
        <v>81</v>
      </c>
      <c r="D242" s="322"/>
      <c r="E242" s="322"/>
      <c r="F242" s="322"/>
      <c r="G242" s="322"/>
      <c r="H242" s="323"/>
      <c r="I242" s="49"/>
      <c r="J242" s="142"/>
      <c r="K242" s="51"/>
      <c r="L242" s="51"/>
      <c r="M242" s="51"/>
      <c r="N242" s="51"/>
      <c r="O242" s="51"/>
      <c r="P242" s="51"/>
      <c r="Q242" s="51"/>
      <c r="R242" s="52"/>
      <c r="S242" s="52"/>
      <c r="T242" s="52">
        <v>0</v>
      </c>
      <c r="U242" s="309">
        <f t="shared" si="31"/>
        <v>0</v>
      </c>
      <c r="V242" s="310"/>
      <c r="W242" s="309">
        <f t="shared" si="32"/>
        <v>0</v>
      </c>
      <c r="X242" s="310"/>
    </row>
    <row r="243" spans="2:24" x14ac:dyDescent="0.3">
      <c r="B243" s="437"/>
      <c r="C243" s="321" t="s">
        <v>82</v>
      </c>
      <c r="D243" s="322"/>
      <c r="E243" s="322"/>
      <c r="F243" s="322"/>
      <c r="G243" s="322"/>
      <c r="H243" s="323"/>
      <c r="I243" s="49"/>
      <c r="J243" s="142"/>
      <c r="K243" s="51"/>
      <c r="L243" s="51"/>
      <c r="M243" s="51"/>
      <c r="N243" s="51"/>
      <c r="O243" s="51"/>
      <c r="P243" s="51"/>
      <c r="Q243" s="51"/>
      <c r="R243" s="52"/>
      <c r="S243" s="52"/>
      <c r="T243" s="52">
        <v>0</v>
      </c>
      <c r="U243" s="309">
        <f t="shared" si="31"/>
        <v>0</v>
      </c>
      <c r="V243" s="310"/>
      <c r="W243" s="309">
        <f t="shared" si="32"/>
        <v>0</v>
      </c>
      <c r="X243" s="310"/>
    </row>
    <row r="244" spans="2:24" x14ac:dyDescent="0.3">
      <c r="B244" s="437"/>
      <c r="C244" s="321" t="s">
        <v>83</v>
      </c>
      <c r="D244" s="322"/>
      <c r="E244" s="322"/>
      <c r="F244" s="322"/>
      <c r="G244" s="322"/>
      <c r="H244" s="323"/>
      <c r="I244" s="49"/>
      <c r="J244" s="142"/>
      <c r="K244" s="51"/>
      <c r="L244" s="51"/>
      <c r="M244" s="51"/>
      <c r="N244" s="51"/>
      <c r="O244" s="51"/>
      <c r="P244" s="51"/>
      <c r="Q244" s="51"/>
      <c r="R244" s="52"/>
      <c r="S244" s="52"/>
      <c r="T244" s="52">
        <v>0</v>
      </c>
      <c r="U244" s="309">
        <f t="shared" si="31"/>
        <v>0</v>
      </c>
      <c r="V244" s="310"/>
      <c r="W244" s="309">
        <f t="shared" si="32"/>
        <v>0</v>
      </c>
      <c r="X244" s="310"/>
    </row>
    <row r="245" spans="2:24" x14ac:dyDescent="0.3">
      <c r="B245" s="437"/>
      <c r="C245" s="321" t="s">
        <v>84</v>
      </c>
      <c r="D245" s="322"/>
      <c r="E245" s="322"/>
      <c r="F245" s="322"/>
      <c r="G245" s="322"/>
      <c r="H245" s="323"/>
      <c r="I245" s="49"/>
      <c r="J245" s="142"/>
      <c r="K245" s="51"/>
      <c r="L245" s="51"/>
      <c r="M245" s="51"/>
      <c r="N245" s="51"/>
      <c r="O245" s="51"/>
      <c r="P245" s="51"/>
      <c r="Q245" s="51"/>
      <c r="R245" s="52"/>
      <c r="S245" s="52"/>
      <c r="T245" s="52">
        <v>0</v>
      </c>
      <c r="U245" s="309">
        <f t="shared" si="31"/>
        <v>0</v>
      </c>
      <c r="V245" s="310"/>
      <c r="W245" s="309">
        <f t="shared" si="32"/>
        <v>0</v>
      </c>
      <c r="X245" s="310"/>
    </row>
    <row r="246" spans="2:24" x14ac:dyDescent="0.3">
      <c r="B246" s="437"/>
      <c r="C246" s="324" t="s">
        <v>85</v>
      </c>
      <c r="D246" s="325"/>
      <c r="E246" s="325"/>
      <c r="F246" s="325"/>
      <c r="G246" s="325"/>
      <c r="H246" s="326"/>
      <c r="I246" s="125"/>
      <c r="J246" s="207"/>
      <c r="K246" s="127"/>
      <c r="L246" s="127"/>
      <c r="M246" s="127"/>
      <c r="N246" s="127"/>
      <c r="O246" s="127"/>
      <c r="P246" s="127"/>
      <c r="Q246" s="127"/>
      <c r="R246" s="128"/>
      <c r="S246" s="128"/>
      <c r="T246" s="52">
        <v>0</v>
      </c>
      <c r="U246" s="314">
        <f t="shared" si="31"/>
        <v>0</v>
      </c>
      <c r="V246" s="315"/>
      <c r="W246" s="314">
        <f t="shared" si="32"/>
        <v>0</v>
      </c>
      <c r="X246" s="315"/>
    </row>
    <row r="247" spans="2:24" x14ac:dyDescent="0.3">
      <c r="B247" s="437"/>
      <c r="C247" s="300" t="s">
        <v>30</v>
      </c>
      <c r="D247" s="301"/>
      <c r="E247" s="301"/>
      <c r="F247" s="301"/>
      <c r="G247" s="301"/>
      <c r="H247" s="302"/>
      <c r="I247" s="133"/>
      <c r="J247" s="134"/>
      <c r="K247" s="135"/>
      <c r="L247" s="135"/>
      <c r="M247" s="135"/>
      <c r="N247" s="135"/>
      <c r="O247" s="135"/>
      <c r="P247" s="135"/>
      <c r="Q247" s="135"/>
      <c r="R247" s="136">
        <f t="shared" ref="R247:T247" si="37">SUM(R248:R257)</f>
        <v>0</v>
      </c>
      <c r="S247" s="136">
        <f t="shared" si="37"/>
        <v>2</v>
      </c>
      <c r="T247" s="136">
        <f t="shared" si="37"/>
        <v>3</v>
      </c>
      <c r="U247" s="309">
        <f t="shared" si="31"/>
        <v>1.6666666666666667</v>
      </c>
      <c r="V247" s="310"/>
      <c r="W247" s="309">
        <f t="shared" si="32"/>
        <v>5</v>
      </c>
      <c r="X247" s="310"/>
    </row>
    <row r="248" spans="2:24" x14ac:dyDescent="0.3">
      <c r="B248" s="437"/>
      <c r="C248" s="321" t="s">
        <v>87</v>
      </c>
      <c r="D248" s="322"/>
      <c r="E248" s="322"/>
      <c r="F248" s="322"/>
      <c r="G248" s="322"/>
      <c r="H248" s="323"/>
      <c r="I248" s="133"/>
      <c r="J248" s="134"/>
      <c r="K248" s="135"/>
      <c r="L248" s="135"/>
      <c r="M248" s="135"/>
      <c r="N248" s="135"/>
      <c r="O248" s="135"/>
      <c r="P248" s="135"/>
      <c r="Q248" s="135"/>
      <c r="R248" s="136"/>
      <c r="S248" s="136"/>
      <c r="T248" s="52">
        <v>0</v>
      </c>
      <c r="U248" s="309">
        <f t="shared" si="31"/>
        <v>0</v>
      </c>
      <c r="V248" s="310"/>
      <c r="W248" s="309">
        <f t="shared" si="32"/>
        <v>0</v>
      </c>
      <c r="X248" s="310"/>
    </row>
    <row r="249" spans="2:24" x14ac:dyDescent="0.3">
      <c r="B249" s="437"/>
      <c r="C249" s="333" t="s">
        <v>31</v>
      </c>
      <c r="D249" s="334"/>
      <c r="E249" s="334"/>
      <c r="F249" s="334"/>
      <c r="G249" s="334"/>
      <c r="H249" s="335"/>
      <c r="I249" s="133"/>
      <c r="J249" s="134"/>
      <c r="K249" s="135"/>
      <c r="L249" s="135"/>
      <c r="M249" s="135"/>
      <c r="N249" s="135"/>
      <c r="O249" s="135"/>
      <c r="P249" s="135"/>
      <c r="Q249" s="135"/>
      <c r="R249" s="136"/>
      <c r="S249" s="136"/>
      <c r="T249" s="52">
        <v>0</v>
      </c>
      <c r="U249" s="309">
        <f t="shared" si="31"/>
        <v>0</v>
      </c>
      <c r="V249" s="310"/>
      <c r="W249" s="309">
        <f t="shared" si="32"/>
        <v>0</v>
      </c>
      <c r="X249" s="310"/>
    </row>
    <row r="250" spans="2:24" x14ac:dyDescent="0.3">
      <c r="B250" s="437"/>
      <c r="C250" s="333" t="s">
        <v>32</v>
      </c>
      <c r="D250" s="334"/>
      <c r="E250" s="334"/>
      <c r="F250" s="334"/>
      <c r="G250" s="334"/>
      <c r="H250" s="335"/>
      <c r="I250" s="133"/>
      <c r="J250" s="134"/>
      <c r="K250" s="135"/>
      <c r="L250" s="135"/>
      <c r="M250" s="135"/>
      <c r="N250" s="135"/>
      <c r="O250" s="135"/>
      <c r="P250" s="135"/>
      <c r="Q250" s="135"/>
      <c r="R250" s="136"/>
      <c r="S250" s="136"/>
      <c r="T250" s="52">
        <v>0</v>
      </c>
      <c r="U250" s="309">
        <f t="shared" si="31"/>
        <v>0</v>
      </c>
      <c r="V250" s="310"/>
      <c r="W250" s="309">
        <f t="shared" si="32"/>
        <v>0</v>
      </c>
      <c r="X250" s="310"/>
    </row>
    <row r="251" spans="2:24" x14ac:dyDescent="0.3">
      <c r="B251" s="437"/>
      <c r="C251" s="321" t="s">
        <v>110</v>
      </c>
      <c r="D251" s="322"/>
      <c r="E251" s="322"/>
      <c r="F251" s="322"/>
      <c r="G251" s="322"/>
      <c r="H251" s="323"/>
      <c r="I251" s="133"/>
      <c r="J251" s="134"/>
      <c r="K251" s="135"/>
      <c r="L251" s="135"/>
      <c r="M251" s="135"/>
      <c r="N251" s="135"/>
      <c r="O251" s="135"/>
      <c r="P251" s="135"/>
      <c r="Q251" s="135"/>
      <c r="R251" s="136"/>
      <c r="S251" s="136">
        <v>1</v>
      </c>
      <c r="T251" s="136">
        <v>1</v>
      </c>
      <c r="U251" s="309">
        <f t="shared" si="31"/>
        <v>1</v>
      </c>
      <c r="V251" s="310"/>
      <c r="W251" s="309">
        <f t="shared" si="32"/>
        <v>2</v>
      </c>
      <c r="X251" s="310"/>
    </row>
    <row r="252" spans="2:24" x14ac:dyDescent="0.3">
      <c r="B252" s="437"/>
      <c r="C252" s="321" t="s">
        <v>111</v>
      </c>
      <c r="D252" s="322"/>
      <c r="E252" s="322"/>
      <c r="F252" s="322"/>
      <c r="G252" s="322"/>
      <c r="H252" s="323"/>
      <c r="I252" s="133"/>
      <c r="J252" s="134"/>
      <c r="K252" s="135"/>
      <c r="L252" s="135"/>
      <c r="M252" s="135"/>
      <c r="N252" s="135"/>
      <c r="O252" s="135"/>
      <c r="P252" s="135"/>
      <c r="Q252" s="135"/>
      <c r="R252" s="136"/>
      <c r="S252" s="136"/>
      <c r="T252" s="52">
        <v>0</v>
      </c>
      <c r="U252" s="309">
        <f t="shared" si="31"/>
        <v>0</v>
      </c>
      <c r="V252" s="310"/>
      <c r="W252" s="309">
        <f t="shared" si="32"/>
        <v>0</v>
      </c>
      <c r="X252" s="310"/>
    </row>
    <row r="253" spans="2:24" x14ac:dyDescent="0.3">
      <c r="B253" s="437"/>
      <c r="C253" s="321" t="s">
        <v>112</v>
      </c>
      <c r="D253" s="322"/>
      <c r="E253" s="322"/>
      <c r="F253" s="322"/>
      <c r="G253" s="322"/>
      <c r="H253" s="323"/>
      <c r="I253" s="133"/>
      <c r="J253" s="134"/>
      <c r="K253" s="135"/>
      <c r="L253" s="135"/>
      <c r="M253" s="135"/>
      <c r="N253" s="135"/>
      <c r="O253" s="135"/>
      <c r="P253" s="135"/>
      <c r="Q253" s="135"/>
      <c r="R253" s="136"/>
      <c r="S253" s="136"/>
      <c r="T253" s="52">
        <v>0</v>
      </c>
      <c r="U253" s="309">
        <f t="shared" si="31"/>
        <v>0</v>
      </c>
      <c r="V253" s="310"/>
      <c r="W253" s="309">
        <f t="shared" si="32"/>
        <v>0</v>
      </c>
      <c r="X253" s="310"/>
    </row>
    <row r="254" spans="2:24" x14ac:dyDescent="0.3">
      <c r="B254" s="437"/>
      <c r="C254" s="321" t="s">
        <v>113</v>
      </c>
      <c r="D254" s="322"/>
      <c r="E254" s="322"/>
      <c r="F254" s="322"/>
      <c r="G254" s="322"/>
      <c r="H254" s="323"/>
      <c r="I254" s="133"/>
      <c r="J254" s="134"/>
      <c r="K254" s="135"/>
      <c r="L254" s="135"/>
      <c r="M254" s="135"/>
      <c r="N254" s="135"/>
      <c r="O254" s="135"/>
      <c r="P254" s="135"/>
      <c r="Q254" s="135"/>
      <c r="R254" s="136"/>
      <c r="S254" s="136"/>
      <c r="T254" s="52">
        <v>0</v>
      </c>
      <c r="U254" s="309">
        <f t="shared" si="31"/>
        <v>0</v>
      </c>
      <c r="V254" s="310"/>
      <c r="W254" s="309">
        <f t="shared" si="32"/>
        <v>0</v>
      </c>
      <c r="X254" s="310"/>
    </row>
    <row r="255" spans="2:24" x14ac:dyDescent="0.3">
      <c r="B255" s="437"/>
      <c r="C255" s="321" t="s">
        <v>114</v>
      </c>
      <c r="D255" s="322"/>
      <c r="E255" s="322"/>
      <c r="F255" s="322"/>
      <c r="G255" s="322"/>
      <c r="H255" s="323"/>
      <c r="I255" s="133"/>
      <c r="J255" s="134"/>
      <c r="K255" s="135"/>
      <c r="L255" s="135"/>
      <c r="M255" s="135"/>
      <c r="N255" s="135"/>
      <c r="O255" s="135"/>
      <c r="P255" s="135"/>
      <c r="Q255" s="135"/>
      <c r="R255" s="136"/>
      <c r="S255" s="136"/>
      <c r="T255" s="52">
        <v>0</v>
      </c>
      <c r="U255" s="309">
        <f t="shared" si="31"/>
        <v>0</v>
      </c>
      <c r="V255" s="310"/>
      <c r="W255" s="309">
        <f t="shared" si="32"/>
        <v>0</v>
      </c>
      <c r="X255" s="310"/>
    </row>
    <row r="256" spans="2:24" x14ac:dyDescent="0.3">
      <c r="B256" s="437"/>
      <c r="C256" s="321" t="s">
        <v>115</v>
      </c>
      <c r="D256" s="322"/>
      <c r="E256" s="322"/>
      <c r="F256" s="322"/>
      <c r="G256" s="322"/>
      <c r="H256" s="323"/>
      <c r="I256" s="133"/>
      <c r="J256" s="134"/>
      <c r="K256" s="135"/>
      <c r="L256" s="135"/>
      <c r="M256" s="135"/>
      <c r="N256" s="135"/>
      <c r="O256" s="135"/>
      <c r="P256" s="135"/>
      <c r="Q256" s="135"/>
      <c r="R256" s="136"/>
      <c r="S256" s="136">
        <v>1</v>
      </c>
      <c r="T256" s="136">
        <v>1</v>
      </c>
      <c r="U256" s="309">
        <f t="shared" si="31"/>
        <v>1</v>
      </c>
      <c r="V256" s="310"/>
      <c r="W256" s="309">
        <f t="shared" si="32"/>
        <v>2</v>
      </c>
      <c r="X256" s="310"/>
    </row>
    <row r="257" spans="2:24" x14ac:dyDescent="0.3">
      <c r="B257" s="437"/>
      <c r="C257" s="324" t="s">
        <v>88</v>
      </c>
      <c r="D257" s="325"/>
      <c r="E257" s="325"/>
      <c r="F257" s="325"/>
      <c r="G257" s="325"/>
      <c r="H257" s="326"/>
      <c r="I257" s="137"/>
      <c r="J257" s="138"/>
      <c r="K257" s="139"/>
      <c r="L257" s="139"/>
      <c r="M257" s="139"/>
      <c r="N257" s="139"/>
      <c r="O257" s="139"/>
      <c r="P257" s="139"/>
      <c r="Q257" s="139"/>
      <c r="R257" s="140"/>
      <c r="S257" s="140"/>
      <c r="T257" s="140">
        <v>1</v>
      </c>
      <c r="U257" s="314">
        <f t="shared" si="31"/>
        <v>1</v>
      </c>
      <c r="V257" s="315"/>
      <c r="W257" s="314">
        <f t="shared" si="32"/>
        <v>1</v>
      </c>
      <c r="X257" s="315"/>
    </row>
    <row r="258" spans="2:24" x14ac:dyDescent="0.3">
      <c r="B258" s="437"/>
      <c r="C258" s="300" t="s">
        <v>34</v>
      </c>
      <c r="D258" s="301"/>
      <c r="E258" s="301"/>
      <c r="F258" s="301"/>
      <c r="G258" s="301"/>
      <c r="H258" s="302"/>
      <c r="I258" s="133"/>
      <c r="J258" s="134"/>
      <c r="K258" s="135"/>
      <c r="L258" s="135"/>
      <c r="M258" s="135"/>
      <c r="N258" s="135"/>
      <c r="O258" s="135"/>
      <c r="P258" s="135"/>
      <c r="Q258" s="135"/>
      <c r="R258" s="136"/>
      <c r="S258" s="136">
        <v>4</v>
      </c>
      <c r="T258" s="136">
        <v>3</v>
      </c>
      <c r="U258" s="309">
        <f t="shared" si="31"/>
        <v>3.5</v>
      </c>
      <c r="V258" s="310"/>
      <c r="W258" s="309">
        <f t="shared" si="32"/>
        <v>7</v>
      </c>
      <c r="X258" s="310"/>
    </row>
    <row r="259" spans="2:24" x14ac:dyDescent="0.3">
      <c r="B259" s="437"/>
      <c r="C259" s="300" t="s">
        <v>25</v>
      </c>
      <c r="D259" s="301"/>
      <c r="E259" s="301"/>
      <c r="F259" s="301"/>
      <c r="G259" s="301"/>
      <c r="H259" s="302"/>
      <c r="I259" s="49"/>
      <c r="J259" s="142"/>
      <c r="K259" s="51"/>
      <c r="L259" s="51"/>
      <c r="M259" s="51"/>
      <c r="N259" s="51"/>
      <c r="O259" s="51"/>
      <c r="P259" s="51"/>
      <c r="Q259" s="51"/>
      <c r="R259" s="52">
        <f t="shared" ref="R259:T259" si="38">R260+R281+R289</f>
        <v>0</v>
      </c>
      <c r="S259" s="52">
        <f t="shared" si="38"/>
        <v>0</v>
      </c>
      <c r="T259" s="52">
        <f t="shared" si="38"/>
        <v>1</v>
      </c>
      <c r="U259" s="309">
        <f t="shared" si="31"/>
        <v>0.33333333333333331</v>
      </c>
      <c r="V259" s="310"/>
      <c r="W259" s="309">
        <f t="shared" si="32"/>
        <v>1</v>
      </c>
      <c r="X259" s="310"/>
    </row>
    <row r="260" spans="2:24" x14ac:dyDescent="0.3">
      <c r="B260" s="437"/>
      <c r="C260" s="300" t="s">
        <v>29</v>
      </c>
      <c r="D260" s="301"/>
      <c r="E260" s="301"/>
      <c r="F260" s="301"/>
      <c r="G260" s="301"/>
      <c r="H260" s="302"/>
      <c r="I260" s="49"/>
      <c r="J260" s="142"/>
      <c r="K260" s="51"/>
      <c r="L260" s="51"/>
      <c r="M260" s="51"/>
      <c r="N260" s="51"/>
      <c r="O260" s="51"/>
      <c r="P260" s="51"/>
      <c r="Q260" s="51"/>
      <c r="R260" s="52">
        <f t="shared" ref="R260:T260" si="39">SUM(R261:R280)</f>
        <v>0</v>
      </c>
      <c r="S260" s="52">
        <f t="shared" si="39"/>
        <v>0</v>
      </c>
      <c r="T260" s="52">
        <f t="shared" si="39"/>
        <v>0</v>
      </c>
      <c r="U260" s="309">
        <f t="shared" si="31"/>
        <v>0</v>
      </c>
      <c r="V260" s="310"/>
      <c r="W260" s="309">
        <f t="shared" si="32"/>
        <v>0</v>
      </c>
      <c r="X260" s="310"/>
    </row>
    <row r="261" spans="2:24" x14ac:dyDescent="0.3">
      <c r="B261" s="437"/>
      <c r="C261" s="321" t="s">
        <v>67</v>
      </c>
      <c r="D261" s="322"/>
      <c r="E261" s="322"/>
      <c r="F261" s="322"/>
      <c r="G261" s="322"/>
      <c r="H261" s="323"/>
      <c r="I261" s="49"/>
      <c r="J261" s="142"/>
      <c r="K261" s="51"/>
      <c r="L261" s="51"/>
      <c r="M261" s="51"/>
      <c r="N261" s="51"/>
      <c r="O261" s="51"/>
      <c r="P261" s="51"/>
      <c r="Q261" s="51"/>
      <c r="R261" s="52"/>
      <c r="S261" s="52"/>
      <c r="T261" s="52">
        <v>0</v>
      </c>
      <c r="U261" s="309">
        <f t="shared" si="31"/>
        <v>0</v>
      </c>
      <c r="V261" s="310"/>
      <c r="W261" s="309">
        <f t="shared" si="32"/>
        <v>0</v>
      </c>
      <c r="X261" s="310"/>
    </row>
    <row r="262" spans="2:24" x14ac:dyDescent="0.3">
      <c r="B262" s="437"/>
      <c r="C262" s="321" t="s">
        <v>68</v>
      </c>
      <c r="D262" s="322"/>
      <c r="E262" s="322"/>
      <c r="F262" s="322"/>
      <c r="G262" s="322"/>
      <c r="H262" s="323"/>
      <c r="I262" s="49"/>
      <c r="J262" s="142"/>
      <c r="K262" s="51"/>
      <c r="L262" s="51"/>
      <c r="M262" s="51"/>
      <c r="N262" s="51"/>
      <c r="O262" s="51"/>
      <c r="P262" s="51"/>
      <c r="Q262" s="51"/>
      <c r="R262" s="52"/>
      <c r="S262" s="52"/>
      <c r="T262" s="52">
        <v>0</v>
      </c>
      <c r="U262" s="309">
        <f t="shared" si="31"/>
        <v>0</v>
      </c>
      <c r="V262" s="310"/>
      <c r="W262" s="309">
        <f t="shared" si="32"/>
        <v>0</v>
      </c>
      <c r="X262" s="310"/>
    </row>
    <row r="263" spans="2:24" x14ac:dyDescent="0.3">
      <c r="B263" s="437"/>
      <c r="C263" s="321" t="s">
        <v>89</v>
      </c>
      <c r="D263" s="322"/>
      <c r="E263" s="322"/>
      <c r="F263" s="322"/>
      <c r="G263" s="322"/>
      <c r="H263" s="323"/>
      <c r="I263" s="49"/>
      <c r="J263" s="142"/>
      <c r="K263" s="51"/>
      <c r="L263" s="51"/>
      <c r="M263" s="51"/>
      <c r="N263" s="51"/>
      <c r="O263" s="51"/>
      <c r="P263" s="51"/>
      <c r="Q263" s="51"/>
      <c r="R263" s="52"/>
      <c r="S263" s="52"/>
      <c r="T263" s="52">
        <v>0</v>
      </c>
      <c r="U263" s="309">
        <f t="shared" si="31"/>
        <v>0</v>
      </c>
      <c r="V263" s="310"/>
      <c r="W263" s="309">
        <f t="shared" si="32"/>
        <v>0</v>
      </c>
      <c r="X263" s="310"/>
    </row>
    <row r="264" spans="2:24" x14ac:dyDescent="0.3">
      <c r="B264" s="437"/>
      <c r="C264" s="321" t="s">
        <v>85</v>
      </c>
      <c r="D264" s="322"/>
      <c r="E264" s="322"/>
      <c r="F264" s="322"/>
      <c r="G264" s="322"/>
      <c r="H264" s="323"/>
      <c r="I264" s="49"/>
      <c r="J264" s="142"/>
      <c r="K264" s="51"/>
      <c r="L264" s="51"/>
      <c r="M264" s="51"/>
      <c r="N264" s="51"/>
      <c r="O264" s="51"/>
      <c r="P264" s="51"/>
      <c r="Q264" s="51"/>
      <c r="R264" s="52"/>
      <c r="S264" s="52"/>
      <c r="T264" s="52">
        <v>0</v>
      </c>
      <c r="U264" s="309">
        <f t="shared" si="31"/>
        <v>0</v>
      </c>
      <c r="V264" s="310"/>
      <c r="W264" s="309">
        <f t="shared" si="32"/>
        <v>0</v>
      </c>
      <c r="X264" s="310"/>
    </row>
    <row r="265" spans="2:24" x14ac:dyDescent="0.3">
      <c r="B265" s="437"/>
      <c r="C265" s="321" t="s">
        <v>90</v>
      </c>
      <c r="D265" s="322"/>
      <c r="E265" s="322"/>
      <c r="F265" s="322"/>
      <c r="G265" s="322"/>
      <c r="H265" s="323"/>
      <c r="I265" s="49"/>
      <c r="J265" s="142"/>
      <c r="K265" s="51"/>
      <c r="L265" s="51"/>
      <c r="M265" s="51"/>
      <c r="N265" s="51"/>
      <c r="O265" s="51"/>
      <c r="P265" s="51"/>
      <c r="Q265" s="51"/>
      <c r="R265" s="52"/>
      <c r="S265" s="52"/>
      <c r="T265" s="52">
        <v>0</v>
      </c>
      <c r="U265" s="309">
        <f t="shared" si="31"/>
        <v>0</v>
      </c>
      <c r="V265" s="310"/>
      <c r="W265" s="309">
        <f t="shared" si="32"/>
        <v>0</v>
      </c>
      <c r="X265" s="310"/>
    </row>
    <row r="266" spans="2:24" x14ac:dyDescent="0.3">
      <c r="B266" s="437"/>
      <c r="C266" s="321" t="s">
        <v>91</v>
      </c>
      <c r="D266" s="322"/>
      <c r="E266" s="322"/>
      <c r="F266" s="322"/>
      <c r="G266" s="322"/>
      <c r="H266" s="323"/>
      <c r="I266" s="49"/>
      <c r="J266" s="142"/>
      <c r="K266" s="51"/>
      <c r="L266" s="51"/>
      <c r="M266" s="51"/>
      <c r="N266" s="51"/>
      <c r="O266" s="51"/>
      <c r="P266" s="51"/>
      <c r="Q266" s="51"/>
      <c r="R266" s="52"/>
      <c r="S266" s="52"/>
      <c r="T266" s="52">
        <v>0</v>
      </c>
      <c r="U266" s="309">
        <f t="shared" si="31"/>
        <v>0</v>
      </c>
      <c r="V266" s="310"/>
      <c r="W266" s="309">
        <f t="shared" si="32"/>
        <v>0</v>
      </c>
      <c r="X266" s="310"/>
    </row>
    <row r="267" spans="2:24" x14ac:dyDescent="0.3">
      <c r="B267" s="437"/>
      <c r="C267" s="321" t="s">
        <v>92</v>
      </c>
      <c r="D267" s="322"/>
      <c r="E267" s="322"/>
      <c r="F267" s="322"/>
      <c r="G267" s="322"/>
      <c r="H267" s="323"/>
      <c r="I267" s="49"/>
      <c r="J267" s="142"/>
      <c r="K267" s="51"/>
      <c r="L267" s="51"/>
      <c r="M267" s="51"/>
      <c r="N267" s="51"/>
      <c r="O267" s="51"/>
      <c r="P267" s="51"/>
      <c r="Q267" s="51"/>
      <c r="R267" s="52"/>
      <c r="S267" s="52"/>
      <c r="T267" s="52">
        <v>0</v>
      </c>
      <c r="U267" s="309">
        <f t="shared" si="31"/>
        <v>0</v>
      </c>
      <c r="V267" s="310"/>
      <c r="W267" s="309">
        <f t="shared" si="32"/>
        <v>0</v>
      </c>
      <c r="X267" s="310"/>
    </row>
    <row r="268" spans="2:24" x14ac:dyDescent="0.3">
      <c r="B268" s="437"/>
      <c r="C268" s="321" t="s">
        <v>93</v>
      </c>
      <c r="D268" s="322"/>
      <c r="E268" s="322"/>
      <c r="F268" s="322"/>
      <c r="G268" s="322"/>
      <c r="H268" s="323"/>
      <c r="I268" s="49"/>
      <c r="J268" s="142"/>
      <c r="K268" s="51"/>
      <c r="L268" s="51"/>
      <c r="M268" s="51"/>
      <c r="N268" s="51"/>
      <c r="O268" s="51"/>
      <c r="P268" s="51"/>
      <c r="Q268" s="51"/>
      <c r="R268" s="52"/>
      <c r="S268" s="52"/>
      <c r="T268" s="52">
        <v>0</v>
      </c>
      <c r="U268" s="309">
        <f t="shared" si="31"/>
        <v>0</v>
      </c>
      <c r="V268" s="310"/>
      <c r="W268" s="309">
        <f t="shared" si="32"/>
        <v>0</v>
      </c>
      <c r="X268" s="310"/>
    </row>
    <row r="269" spans="2:24" x14ac:dyDescent="0.3">
      <c r="B269" s="437"/>
      <c r="C269" s="321" t="s">
        <v>94</v>
      </c>
      <c r="D269" s="322"/>
      <c r="E269" s="322"/>
      <c r="F269" s="322"/>
      <c r="G269" s="322"/>
      <c r="H269" s="323"/>
      <c r="I269" s="49"/>
      <c r="J269" s="142"/>
      <c r="K269" s="51"/>
      <c r="L269" s="51"/>
      <c r="M269" s="51"/>
      <c r="N269" s="51"/>
      <c r="O269" s="51"/>
      <c r="P269" s="51"/>
      <c r="Q269" s="51"/>
      <c r="R269" s="52"/>
      <c r="S269" s="52"/>
      <c r="T269" s="52">
        <v>0</v>
      </c>
      <c r="U269" s="309">
        <f t="shared" si="31"/>
        <v>0</v>
      </c>
      <c r="V269" s="310"/>
      <c r="W269" s="309">
        <f t="shared" si="32"/>
        <v>0</v>
      </c>
      <c r="X269" s="310"/>
    </row>
    <row r="270" spans="2:24" x14ac:dyDescent="0.3">
      <c r="B270" s="437"/>
      <c r="C270" s="321" t="s">
        <v>79</v>
      </c>
      <c r="D270" s="322"/>
      <c r="E270" s="322"/>
      <c r="F270" s="322"/>
      <c r="G270" s="322"/>
      <c r="H270" s="323"/>
      <c r="I270" s="49"/>
      <c r="J270" s="142"/>
      <c r="K270" s="51"/>
      <c r="L270" s="51"/>
      <c r="M270" s="51"/>
      <c r="N270" s="51"/>
      <c r="O270" s="51"/>
      <c r="P270" s="51"/>
      <c r="Q270" s="51"/>
      <c r="R270" s="52"/>
      <c r="S270" s="52"/>
      <c r="T270" s="52">
        <v>0</v>
      </c>
      <c r="U270" s="309">
        <f t="shared" si="31"/>
        <v>0</v>
      </c>
      <c r="V270" s="310"/>
      <c r="W270" s="309">
        <f t="shared" si="32"/>
        <v>0</v>
      </c>
      <c r="X270" s="310"/>
    </row>
    <row r="271" spans="2:24" x14ac:dyDescent="0.3">
      <c r="B271" s="437"/>
      <c r="C271" s="321" t="s">
        <v>80</v>
      </c>
      <c r="D271" s="322"/>
      <c r="E271" s="322"/>
      <c r="F271" s="322"/>
      <c r="G271" s="322"/>
      <c r="H271" s="323"/>
      <c r="I271" s="49"/>
      <c r="J271" s="142"/>
      <c r="K271" s="51"/>
      <c r="L271" s="51"/>
      <c r="M271" s="51"/>
      <c r="N271" s="51"/>
      <c r="O271" s="51"/>
      <c r="P271" s="51"/>
      <c r="Q271" s="51"/>
      <c r="R271" s="52"/>
      <c r="S271" s="52"/>
      <c r="T271" s="52">
        <v>0</v>
      </c>
      <c r="U271" s="309">
        <f t="shared" si="31"/>
        <v>0</v>
      </c>
      <c r="V271" s="310"/>
      <c r="W271" s="309">
        <f t="shared" si="32"/>
        <v>0</v>
      </c>
      <c r="X271" s="310"/>
    </row>
    <row r="272" spans="2:24" x14ac:dyDescent="0.3">
      <c r="B272" s="437"/>
      <c r="C272" s="321" t="s">
        <v>81</v>
      </c>
      <c r="D272" s="322"/>
      <c r="E272" s="322"/>
      <c r="F272" s="322"/>
      <c r="G272" s="322"/>
      <c r="H272" s="323"/>
      <c r="I272" s="49"/>
      <c r="J272" s="142"/>
      <c r="K272" s="51"/>
      <c r="L272" s="51"/>
      <c r="M272" s="51"/>
      <c r="N272" s="51"/>
      <c r="O272" s="51"/>
      <c r="P272" s="51"/>
      <c r="Q272" s="51"/>
      <c r="R272" s="52"/>
      <c r="S272" s="52"/>
      <c r="T272" s="52">
        <v>0</v>
      </c>
      <c r="U272" s="309">
        <f t="shared" si="31"/>
        <v>0</v>
      </c>
      <c r="V272" s="310"/>
      <c r="W272" s="309">
        <f t="shared" si="32"/>
        <v>0</v>
      </c>
      <c r="X272" s="310"/>
    </row>
    <row r="273" spans="2:24" x14ac:dyDescent="0.3">
      <c r="B273" s="437"/>
      <c r="C273" s="321" t="s">
        <v>95</v>
      </c>
      <c r="D273" s="322"/>
      <c r="E273" s="322"/>
      <c r="F273" s="322"/>
      <c r="G273" s="322"/>
      <c r="H273" s="323"/>
      <c r="I273" s="49"/>
      <c r="J273" s="142"/>
      <c r="K273" s="51"/>
      <c r="L273" s="51"/>
      <c r="M273" s="51"/>
      <c r="N273" s="51"/>
      <c r="O273" s="51"/>
      <c r="P273" s="51"/>
      <c r="Q273" s="51"/>
      <c r="R273" s="52"/>
      <c r="S273" s="52"/>
      <c r="T273" s="52">
        <v>0</v>
      </c>
      <c r="U273" s="309">
        <f t="shared" si="31"/>
        <v>0</v>
      </c>
      <c r="V273" s="310"/>
      <c r="W273" s="309">
        <f t="shared" si="32"/>
        <v>0</v>
      </c>
      <c r="X273" s="310"/>
    </row>
    <row r="274" spans="2:24" x14ac:dyDescent="0.3">
      <c r="B274" s="437"/>
      <c r="C274" s="321" t="s">
        <v>83</v>
      </c>
      <c r="D274" s="322"/>
      <c r="E274" s="322"/>
      <c r="F274" s="322"/>
      <c r="G274" s="322"/>
      <c r="H274" s="323"/>
      <c r="I274" s="49"/>
      <c r="J274" s="142"/>
      <c r="K274" s="51"/>
      <c r="L274" s="51"/>
      <c r="M274" s="51"/>
      <c r="N274" s="51"/>
      <c r="O274" s="51"/>
      <c r="P274" s="51"/>
      <c r="Q274" s="51"/>
      <c r="R274" s="52"/>
      <c r="S274" s="52"/>
      <c r="T274" s="52">
        <v>0</v>
      </c>
      <c r="U274" s="309">
        <f t="shared" si="31"/>
        <v>0</v>
      </c>
      <c r="V274" s="310"/>
      <c r="W274" s="309">
        <f t="shared" si="32"/>
        <v>0</v>
      </c>
      <c r="X274" s="310"/>
    </row>
    <row r="275" spans="2:24" x14ac:dyDescent="0.3">
      <c r="B275" s="437"/>
      <c r="C275" s="321" t="s">
        <v>96</v>
      </c>
      <c r="D275" s="322"/>
      <c r="E275" s="322"/>
      <c r="F275" s="322"/>
      <c r="G275" s="322"/>
      <c r="H275" s="323"/>
      <c r="I275" s="49"/>
      <c r="J275" s="142"/>
      <c r="K275" s="51"/>
      <c r="L275" s="51"/>
      <c r="M275" s="51"/>
      <c r="N275" s="51"/>
      <c r="O275" s="51"/>
      <c r="P275" s="51"/>
      <c r="Q275" s="51"/>
      <c r="R275" s="52"/>
      <c r="S275" s="52"/>
      <c r="T275" s="52">
        <v>0</v>
      </c>
      <c r="U275" s="309">
        <f t="shared" si="31"/>
        <v>0</v>
      </c>
      <c r="V275" s="310"/>
      <c r="W275" s="309">
        <f t="shared" si="32"/>
        <v>0</v>
      </c>
      <c r="X275" s="310"/>
    </row>
    <row r="276" spans="2:24" x14ac:dyDescent="0.3">
      <c r="B276" s="437"/>
      <c r="C276" s="321" t="s">
        <v>97</v>
      </c>
      <c r="D276" s="322"/>
      <c r="E276" s="322"/>
      <c r="F276" s="322"/>
      <c r="G276" s="322"/>
      <c r="H276" s="323"/>
      <c r="I276" s="49"/>
      <c r="J276" s="142"/>
      <c r="K276" s="51"/>
      <c r="L276" s="51"/>
      <c r="M276" s="51"/>
      <c r="N276" s="51"/>
      <c r="O276" s="51"/>
      <c r="P276" s="51"/>
      <c r="Q276" s="51"/>
      <c r="R276" s="52"/>
      <c r="S276" s="52"/>
      <c r="T276" s="52">
        <v>0</v>
      </c>
      <c r="U276" s="309">
        <f t="shared" si="31"/>
        <v>0</v>
      </c>
      <c r="V276" s="310"/>
      <c r="W276" s="309">
        <f t="shared" si="32"/>
        <v>0</v>
      </c>
      <c r="X276" s="310"/>
    </row>
    <row r="277" spans="2:24" x14ac:dyDescent="0.3">
      <c r="B277" s="437"/>
      <c r="C277" s="321" t="s">
        <v>71</v>
      </c>
      <c r="D277" s="322"/>
      <c r="E277" s="322"/>
      <c r="F277" s="322"/>
      <c r="G277" s="322"/>
      <c r="H277" s="323"/>
      <c r="I277" s="49"/>
      <c r="J277" s="142"/>
      <c r="K277" s="51"/>
      <c r="L277" s="51"/>
      <c r="M277" s="51"/>
      <c r="N277" s="51"/>
      <c r="O277" s="51"/>
      <c r="P277" s="51"/>
      <c r="Q277" s="51"/>
      <c r="R277" s="52"/>
      <c r="S277" s="52"/>
      <c r="T277" s="52">
        <v>0</v>
      </c>
      <c r="U277" s="309">
        <f t="shared" si="31"/>
        <v>0</v>
      </c>
      <c r="V277" s="310"/>
      <c r="W277" s="309">
        <f t="shared" si="32"/>
        <v>0</v>
      </c>
      <c r="X277" s="310"/>
    </row>
    <row r="278" spans="2:24" x14ac:dyDescent="0.3">
      <c r="B278" s="437"/>
      <c r="C278" s="321" t="s">
        <v>72</v>
      </c>
      <c r="D278" s="322"/>
      <c r="E278" s="322"/>
      <c r="F278" s="322"/>
      <c r="G278" s="322"/>
      <c r="H278" s="323"/>
      <c r="I278" s="49"/>
      <c r="J278" s="142"/>
      <c r="K278" s="51"/>
      <c r="L278" s="51"/>
      <c r="M278" s="51"/>
      <c r="N278" s="51"/>
      <c r="O278" s="51"/>
      <c r="P278" s="51"/>
      <c r="Q278" s="51"/>
      <c r="R278" s="52"/>
      <c r="S278" s="52"/>
      <c r="T278" s="52">
        <v>0</v>
      </c>
      <c r="U278" s="309">
        <f t="shared" si="31"/>
        <v>0</v>
      </c>
      <c r="V278" s="310"/>
      <c r="W278" s="309">
        <f t="shared" si="32"/>
        <v>0</v>
      </c>
      <c r="X278" s="310"/>
    </row>
    <row r="279" spans="2:24" x14ac:dyDescent="0.3">
      <c r="B279" s="437"/>
      <c r="C279" s="321" t="s">
        <v>86</v>
      </c>
      <c r="D279" s="322"/>
      <c r="E279" s="322"/>
      <c r="F279" s="322"/>
      <c r="G279" s="322"/>
      <c r="H279" s="323"/>
      <c r="I279" s="49"/>
      <c r="J279" s="142"/>
      <c r="K279" s="51"/>
      <c r="L279" s="51"/>
      <c r="M279" s="51"/>
      <c r="N279" s="51"/>
      <c r="O279" s="51"/>
      <c r="P279" s="51"/>
      <c r="Q279" s="51"/>
      <c r="R279" s="52"/>
      <c r="S279" s="52"/>
      <c r="T279" s="52">
        <v>0</v>
      </c>
      <c r="U279" s="309">
        <f t="shared" si="31"/>
        <v>0</v>
      </c>
      <c r="V279" s="310"/>
      <c r="W279" s="309">
        <f t="shared" si="32"/>
        <v>0</v>
      </c>
      <c r="X279" s="310"/>
    </row>
    <row r="280" spans="2:24" ht="16.899999999999999" customHeight="1" x14ac:dyDescent="0.3">
      <c r="B280" s="437"/>
      <c r="C280" s="324" t="s">
        <v>73</v>
      </c>
      <c r="D280" s="325"/>
      <c r="E280" s="325"/>
      <c r="F280" s="325"/>
      <c r="G280" s="325"/>
      <c r="H280" s="326"/>
      <c r="I280" s="125"/>
      <c r="J280" s="207"/>
      <c r="K280" s="127"/>
      <c r="L280" s="127"/>
      <c r="M280" s="127"/>
      <c r="N280" s="127"/>
      <c r="O280" s="127"/>
      <c r="P280" s="127"/>
      <c r="Q280" s="127"/>
      <c r="R280" s="128"/>
      <c r="S280" s="128"/>
      <c r="T280" s="52">
        <v>0</v>
      </c>
      <c r="U280" s="314">
        <f t="shared" si="31"/>
        <v>0</v>
      </c>
      <c r="V280" s="315"/>
      <c r="W280" s="314">
        <f t="shared" si="32"/>
        <v>0</v>
      </c>
      <c r="X280" s="315"/>
    </row>
    <row r="281" spans="2:24" x14ac:dyDescent="0.3">
      <c r="B281" s="437"/>
      <c r="C281" s="300" t="s">
        <v>30</v>
      </c>
      <c r="D281" s="301"/>
      <c r="E281" s="301"/>
      <c r="F281" s="301"/>
      <c r="G281" s="301"/>
      <c r="H281" s="302"/>
      <c r="I281" s="133"/>
      <c r="J281" s="134"/>
      <c r="K281" s="135"/>
      <c r="L281" s="135"/>
      <c r="M281" s="135"/>
      <c r="N281" s="135"/>
      <c r="O281" s="135"/>
      <c r="P281" s="135"/>
      <c r="Q281" s="135"/>
      <c r="R281" s="136">
        <f t="shared" ref="R281:T281" si="40">SUM(R282:R288)</f>
        <v>0</v>
      </c>
      <c r="S281" s="136">
        <f t="shared" si="40"/>
        <v>0</v>
      </c>
      <c r="T281" s="136">
        <f t="shared" si="40"/>
        <v>0</v>
      </c>
      <c r="U281" s="309">
        <f t="shared" si="31"/>
        <v>0</v>
      </c>
      <c r="V281" s="310"/>
      <c r="W281" s="309">
        <f t="shared" si="32"/>
        <v>0</v>
      </c>
      <c r="X281" s="310"/>
    </row>
    <row r="282" spans="2:24" x14ac:dyDescent="0.3">
      <c r="B282" s="437"/>
      <c r="C282" s="321" t="s">
        <v>87</v>
      </c>
      <c r="D282" s="322"/>
      <c r="E282" s="322"/>
      <c r="F282" s="322"/>
      <c r="G282" s="322"/>
      <c r="H282" s="323"/>
      <c r="I282" s="133"/>
      <c r="J282" s="134"/>
      <c r="K282" s="135"/>
      <c r="L282" s="135"/>
      <c r="M282" s="135"/>
      <c r="N282" s="135"/>
      <c r="O282" s="135"/>
      <c r="P282" s="135"/>
      <c r="Q282" s="135"/>
      <c r="R282" s="136"/>
      <c r="S282" s="136"/>
      <c r="T282" s="52">
        <v>0</v>
      </c>
      <c r="U282" s="309">
        <f t="shared" ref="U282:U292" si="41">AVERAGE(I282:T282)</f>
        <v>0</v>
      </c>
      <c r="V282" s="310"/>
      <c r="W282" s="309">
        <f t="shared" si="32"/>
        <v>0</v>
      </c>
      <c r="X282" s="310"/>
    </row>
    <row r="283" spans="2:24" x14ac:dyDescent="0.3">
      <c r="B283" s="437"/>
      <c r="C283" s="333" t="s">
        <v>31</v>
      </c>
      <c r="D283" s="334"/>
      <c r="E283" s="334"/>
      <c r="F283" s="334"/>
      <c r="G283" s="334"/>
      <c r="H283" s="335"/>
      <c r="I283" s="133"/>
      <c r="J283" s="134"/>
      <c r="K283" s="135"/>
      <c r="L283" s="135"/>
      <c r="M283" s="135"/>
      <c r="N283" s="135"/>
      <c r="O283" s="135"/>
      <c r="P283" s="135"/>
      <c r="Q283" s="135"/>
      <c r="R283" s="136"/>
      <c r="S283" s="136"/>
      <c r="T283" s="52">
        <v>0</v>
      </c>
      <c r="U283" s="309">
        <f t="shared" si="41"/>
        <v>0</v>
      </c>
      <c r="V283" s="310"/>
      <c r="W283" s="309">
        <f t="shared" ref="W283:W292" si="42">SUM(I283:T283)</f>
        <v>0</v>
      </c>
      <c r="X283" s="310"/>
    </row>
    <row r="284" spans="2:24" x14ac:dyDescent="0.3">
      <c r="B284" s="437"/>
      <c r="C284" s="333" t="s">
        <v>33</v>
      </c>
      <c r="D284" s="334"/>
      <c r="E284" s="334"/>
      <c r="F284" s="334"/>
      <c r="G284" s="334"/>
      <c r="H284" s="335"/>
      <c r="I284" s="133"/>
      <c r="J284" s="134"/>
      <c r="K284" s="135"/>
      <c r="L284" s="135"/>
      <c r="M284" s="135"/>
      <c r="N284" s="135"/>
      <c r="O284" s="135"/>
      <c r="P284" s="135"/>
      <c r="Q284" s="135"/>
      <c r="R284" s="136"/>
      <c r="S284" s="136"/>
      <c r="T284" s="52">
        <v>0</v>
      </c>
      <c r="U284" s="309">
        <f t="shared" si="41"/>
        <v>0</v>
      </c>
      <c r="V284" s="310"/>
      <c r="W284" s="309">
        <f t="shared" si="42"/>
        <v>0</v>
      </c>
      <c r="X284" s="310"/>
    </row>
    <row r="285" spans="2:24" x14ac:dyDescent="0.3">
      <c r="B285" s="437"/>
      <c r="C285" s="321" t="s">
        <v>98</v>
      </c>
      <c r="D285" s="322"/>
      <c r="E285" s="322"/>
      <c r="F285" s="322"/>
      <c r="G285" s="322"/>
      <c r="H285" s="323"/>
      <c r="I285" s="133"/>
      <c r="J285" s="134"/>
      <c r="K285" s="135"/>
      <c r="L285" s="135"/>
      <c r="M285" s="135"/>
      <c r="N285" s="135"/>
      <c r="O285" s="135"/>
      <c r="P285" s="135"/>
      <c r="Q285" s="135"/>
      <c r="R285" s="136"/>
      <c r="S285" s="136"/>
      <c r="T285" s="52">
        <v>0</v>
      </c>
      <c r="U285" s="309">
        <f t="shared" si="41"/>
        <v>0</v>
      </c>
      <c r="V285" s="310"/>
      <c r="W285" s="309">
        <f t="shared" si="42"/>
        <v>0</v>
      </c>
      <c r="X285" s="310"/>
    </row>
    <row r="286" spans="2:24" x14ac:dyDescent="0.3">
      <c r="B286" s="437"/>
      <c r="C286" s="321" t="s">
        <v>99</v>
      </c>
      <c r="D286" s="322"/>
      <c r="E286" s="322"/>
      <c r="F286" s="322"/>
      <c r="G286" s="322"/>
      <c r="H286" s="323"/>
      <c r="I286" s="133"/>
      <c r="J286" s="134"/>
      <c r="K286" s="135"/>
      <c r="L286" s="135"/>
      <c r="M286" s="135"/>
      <c r="N286" s="135"/>
      <c r="O286" s="135"/>
      <c r="P286" s="135"/>
      <c r="Q286" s="135"/>
      <c r="R286" s="136"/>
      <c r="S286" s="136"/>
      <c r="T286" s="52">
        <v>0</v>
      </c>
      <c r="U286" s="309">
        <f t="shared" si="41"/>
        <v>0</v>
      </c>
      <c r="V286" s="310"/>
      <c r="W286" s="309">
        <f t="shared" si="42"/>
        <v>0</v>
      </c>
      <c r="X286" s="310"/>
    </row>
    <row r="287" spans="2:24" x14ac:dyDescent="0.3">
      <c r="B287" s="437"/>
      <c r="C287" s="321" t="s">
        <v>100</v>
      </c>
      <c r="D287" s="322"/>
      <c r="E287" s="322"/>
      <c r="F287" s="322"/>
      <c r="G287" s="322"/>
      <c r="H287" s="323"/>
      <c r="I287" s="133"/>
      <c r="J287" s="134"/>
      <c r="K287" s="135"/>
      <c r="L287" s="135"/>
      <c r="M287" s="135"/>
      <c r="N287" s="135"/>
      <c r="O287" s="135"/>
      <c r="P287" s="135"/>
      <c r="Q287" s="135"/>
      <c r="R287" s="136"/>
      <c r="S287" s="136"/>
      <c r="T287" s="52">
        <v>0</v>
      </c>
      <c r="U287" s="309">
        <f t="shared" si="41"/>
        <v>0</v>
      </c>
      <c r="V287" s="310"/>
      <c r="W287" s="309">
        <f t="shared" si="42"/>
        <v>0</v>
      </c>
      <c r="X287" s="310"/>
    </row>
    <row r="288" spans="2:24" x14ac:dyDescent="0.3">
      <c r="B288" s="437"/>
      <c r="C288" s="324" t="s">
        <v>101</v>
      </c>
      <c r="D288" s="325"/>
      <c r="E288" s="325"/>
      <c r="F288" s="325"/>
      <c r="G288" s="325"/>
      <c r="H288" s="326"/>
      <c r="I288" s="137"/>
      <c r="J288" s="138"/>
      <c r="K288" s="139"/>
      <c r="L288" s="139"/>
      <c r="M288" s="139"/>
      <c r="N288" s="139"/>
      <c r="O288" s="139"/>
      <c r="P288" s="139"/>
      <c r="Q288" s="139"/>
      <c r="R288" s="140"/>
      <c r="S288" s="140"/>
      <c r="T288" s="52">
        <v>0</v>
      </c>
      <c r="U288" s="314">
        <f t="shared" si="41"/>
        <v>0</v>
      </c>
      <c r="V288" s="315"/>
      <c r="W288" s="314">
        <f t="shared" si="42"/>
        <v>0</v>
      </c>
      <c r="X288" s="315"/>
    </row>
    <row r="289" spans="2:24" x14ac:dyDescent="0.3">
      <c r="B289" s="437"/>
      <c r="C289" s="300" t="s">
        <v>34</v>
      </c>
      <c r="D289" s="301"/>
      <c r="E289" s="301"/>
      <c r="F289" s="301"/>
      <c r="G289" s="301"/>
      <c r="H289" s="302"/>
      <c r="I289" s="133"/>
      <c r="J289" s="134"/>
      <c r="K289" s="135"/>
      <c r="L289" s="135"/>
      <c r="M289" s="135"/>
      <c r="N289" s="135"/>
      <c r="O289" s="135"/>
      <c r="P289" s="135"/>
      <c r="Q289" s="135"/>
      <c r="R289" s="136"/>
      <c r="S289" s="136"/>
      <c r="T289" s="136">
        <v>1</v>
      </c>
      <c r="U289" s="309">
        <f t="shared" si="41"/>
        <v>1</v>
      </c>
      <c r="V289" s="310"/>
      <c r="W289" s="309">
        <f t="shared" si="42"/>
        <v>1</v>
      </c>
      <c r="X289" s="310"/>
    </row>
    <row r="290" spans="2:24" x14ac:dyDescent="0.3">
      <c r="B290" s="437"/>
      <c r="C290" s="327" t="s">
        <v>26</v>
      </c>
      <c r="D290" s="328"/>
      <c r="E290" s="328"/>
      <c r="F290" s="328"/>
      <c r="G290" s="328"/>
      <c r="H290" s="329"/>
      <c r="I290" s="152"/>
      <c r="J290" s="153"/>
      <c r="K290" s="154"/>
      <c r="L290" s="154"/>
      <c r="M290" s="154"/>
      <c r="N290" s="154"/>
      <c r="O290" s="154"/>
      <c r="P290" s="154"/>
      <c r="Q290" s="154"/>
      <c r="R290" s="155">
        <v>6</v>
      </c>
      <c r="S290" s="155">
        <v>0</v>
      </c>
      <c r="T290" s="155">
        <v>1</v>
      </c>
      <c r="U290" s="316">
        <f t="shared" si="41"/>
        <v>2.3333333333333335</v>
      </c>
      <c r="V290" s="317"/>
      <c r="W290" s="316">
        <f t="shared" si="42"/>
        <v>7</v>
      </c>
      <c r="X290" s="317"/>
    </row>
    <row r="291" spans="2:24" x14ac:dyDescent="0.3">
      <c r="B291" s="437"/>
      <c r="C291" s="330" t="s">
        <v>161</v>
      </c>
      <c r="D291" s="331"/>
      <c r="E291" s="331"/>
      <c r="F291" s="331"/>
      <c r="G291" s="331"/>
      <c r="H291" s="332"/>
      <c r="I291" s="143"/>
      <c r="J291" s="144"/>
      <c r="K291" s="145"/>
      <c r="L291" s="145"/>
      <c r="M291" s="145"/>
      <c r="N291" s="145"/>
      <c r="O291" s="145"/>
      <c r="P291" s="145"/>
      <c r="Q291" s="145"/>
      <c r="R291" s="146">
        <f t="shared" ref="R291:T291" si="43">SUM(R292:R292)</f>
        <v>10</v>
      </c>
      <c r="S291" s="146">
        <f t="shared" si="43"/>
        <v>5</v>
      </c>
      <c r="T291" s="146">
        <f t="shared" si="43"/>
        <v>2</v>
      </c>
      <c r="U291" s="309">
        <f t="shared" si="41"/>
        <v>5.666666666666667</v>
      </c>
      <c r="V291" s="310"/>
      <c r="W291" s="309">
        <f t="shared" si="42"/>
        <v>17</v>
      </c>
      <c r="X291" s="310"/>
    </row>
    <row r="292" spans="2:24" x14ac:dyDescent="0.3">
      <c r="B292" s="437"/>
      <c r="C292" s="300" t="s">
        <v>30</v>
      </c>
      <c r="D292" s="301"/>
      <c r="E292" s="301"/>
      <c r="F292" s="301"/>
      <c r="G292" s="301"/>
      <c r="H292" s="302"/>
      <c r="I292" s="143"/>
      <c r="J292" s="144"/>
      <c r="K292" s="145"/>
      <c r="L292" s="145"/>
      <c r="M292" s="145"/>
      <c r="N292" s="145"/>
      <c r="O292" s="145"/>
      <c r="P292" s="145"/>
      <c r="Q292" s="145"/>
      <c r="R292" s="146">
        <v>10</v>
      </c>
      <c r="S292" s="146">
        <v>5</v>
      </c>
      <c r="T292" s="146">
        <v>2</v>
      </c>
      <c r="U292" s="309">
        <f t="shared" si="41"/>
        <v>5.666666666666667</v>
      </c>
      <c r="V292" s="310"/>
      <c r="W292" s="309">
        <f t="shared" si="42"/>
        <v>17</v>
      </c>
      <c r="X292" s="310"/>
    </row>
    <row r="293" spans="2:24" x14ac:dyDescent="0.3">
      <c r="B293" s="437"/>
      <c r="C293" s="340" t="s">
        <v>2</v>
      </c>
      <c r="D293" s="341"/>
      <c r="E293" s="341"/>
      <c r="F293" s="341"/>
      <c r="G293" s="341"/>
      <c r="H293" s="342"/>
      <c r="I293" s="156"/>
      <c r="J293" s="157"/>
      <c r="K293" s="158"/>
      <c r="L293" s="158"/>
      <c r="M293" s="158"/>
      <c r="N293" s="158"/>
      <c r="O293" s="158"/>
      <c r="P293" s="158"/>
      <c r="Q293" s="158"/>
      <c r="R293" s="159"/>
      <c r="S293" s="159"/>
      <c r="T293" s="159"/>
      <c r="U293" s="343"/>
      <c r="V293" s="344"/>
      <c r="W293" s="345"/>
      <c r="X293" s="346"/>
    </row>
    <row r="294" spans="2:24" x14ac:dyDescent="0.3">
      <c r="B294" s="437"/>
      <c r="C294" s="347" t="s">
        <v>102</v>
      </c>
      <c r="D294" s="348"/>
      <c r="E294" s="348"/>
      <c r="F294" s="348"/>
      <c r="G294" s="348"/>
      <c r="H294" s="349"/>
      <c r="I294" s="160"/>
      <c r="J294" s="161"/>
      <c r="K294" s="162"/>
      <c r="L294" s="162"/>
      <c r="M294" s="162"/>
      <c r="N294" s="162"/>
      <c r="O294" s="162"/>
      <c r="P294" s="162"/>
      <c r="Q294" s="162"/>
      <c r="R294" s="163">
        <f t="shared" ref="R294:T294" si="44">R219/R202</f>
        <v>5.916666666666667</v>
      </c>
      <c r="S294" s="163">
        <f t="shared" si="44"/>
        <v>3.2333333333333334</v>
      </c>
      <c r="T294" s="163">
        <f t="shared" si="44"/>
        <v>2.8</v>
      </c>
      <c r="U294" s="350" t="s">
        <v>62</v>
      </c>
      <c r="V294" s="351"/>
      <c r="W294" s="350">
        <f t="shared" ref="W294:X294" si="45">W219/W202</f>
        <v>3.6129032258064515</v>
      </c>
      <c r="X294" s="351" t="e">
        <f t="shared" si="45"/>
        <v>#DIV/0!</v>
      </c>
    </row>
    <row r="295" spans="2:24" x14ac:dyDescent="0.3">
      <c r="B295" s="437"/>
      <c r="C295" s="273" t="s">
        <v>103</v>
      </c>
      <c r="D295" s="274"/>
      <c r="E295" s="274"/>
      <c r="F295" s="274"/>
      <c r="G295" s="274"/>
      <c r="H295" s="275"/>
      <c r="I295" s="164"/>
      <c r="J295" s="165"/>
      <c r="K295" s="166"/>
      <c r="L295" s="166"/>
      <c r="M295" s="166"/>
      <c r="N295" s="166"/>
      <c r="O295" s="166"/>
      <c r="P295" s="166"/>
      <c r="Q295" s="166"/>
      <c r="R295" s="167">
        <f t="shared" ref="R295:T295" si="46">(R221+R225+R259+R290+R291)/R202</f>
        <v>1.3333333333333333</v>
      </c>
      <c r="S295" s="167">
        <f t="shared" si="46"/>
        <v>1.2333333333333334</v>
      </c>
      <c r="T295" s="167">
        <f t="shared" si="46"/>
        <v>0.95</v>
      </c>
      <c r="U295" s="352" t="s">
        <v>62</v>
      </c>
      <c r="V295" s="353"/>
      <c r="W295" s="352">
        <f t="shared" ref="W295:X295" si="47">(W221+W225+W259+W290+W291)/W202</f>
        <v>1.1612903225806452</v>
      </c>
      <c r="X295" s="353" t="e">
        <f t="shared" si="47"/>
        <v>#DIV/0!</v>
      </c>
    </row>
    <row r="296" spans="2:24" x14ac:dyDescent="0.3">
      <c r="B296" s="437"/>
      <c r="C296" s="291" t="s">
        <v>8</v>
      </c>
      <c r="D296" s="292"/>
      <c r="E296" s="292"/>
      <c r="F296" s="292"/>
      <c r="G296" s="292"/>
      <c r="H296" s="293"/>
      <c r="I296" s="105"/>
      <c r="J296" s="106"/>
      <c r="K296" s="168"/>
      <c r="L296" s="168"/>
      <c r="M296" s="168"/>
      <c r="N296" s="168"/>
      <c r="O296" s="168"/>
      <c r="P296" s="168"/>
      <c r="Q296" s="168"/>
      <c r="R296" s="169">
        <f t="shared" ref="R296:T296" si="48">R298/R297</f>
        <v>0</v>
      </c>
      <c r="S296" s="169">
        <f t="shared" si="48"/>
        <v>0</v>
      </c>
      <c r="T296" s="169">
        <f t="shared" si="48"/>
        <v>0</v>
      </c>
      <c r="U296" s="336" t="s">
        <v>62</v>
      </c>
      <c r="V296" s="337"/>
      <c r="W296" s="338">
        <f>W298/W297</f>
        <v>0</v>
      </c>
      <c r="X296" s="339"/>
    </row>
    <row r="297" spans="2:24" x14ac:dyDescent="0.3">
      <c r="B297" s="437"/>
      <c r="C297" s="358" t="s">
        <v>20</v>
      </c>
      <c r="D297" s="359"/>
      <c r="E297" s="359"/>
      <c r="F297" s="359"/>
      <c r="G297" s="359"/>
      <c r="H297" s="360"/>
      <c r="I297" s="170"/>
      <c r="J297" s="171"/>
      <c r="K297" s="89"/>
      <c r="L297" s="89"/>
      <c r="M297" s="89"/>
      <c r="N297" s="89"/>
      <c r="O297" s="89"/>
      <c r="P297" s="89"/>
      <c r="Q297" s="89"/>
      <c r="R297" s="90">
        <f t="shared" ref="R297:T297" si="49">R202</f>
        <v>12</v>
      </c>
      <c r="S297" s="90">
        <f t="shared" si="49"/>
        <v>30</v>
      </c>
      <c r="T297" s="90">
        <f t="shared" si="49"/>
        <v>20</v>
      </c>
      <c r="U297" s="361" t="s">
        <v>62</v>
      </c>
      <c r="V297" s="362"/>
      <c r="W297" s="361">
        <f>SUM(I297:T297)</f>
        <v>62</v>
      </c>
      <c r="X297" s="362"/>
    </row>
    <row r="298" spans="2:24" ht="15" thickBot="1" x14ac:dyDescent="0.35">
      <c r="B298" s="437"/>
      <c r="C298" s="358" t="s">
        <v>104</v>
      </c>
      <c r="D298" s="359"/>
      <c r="E298" s="359"/>
      <c r="F298" s="359"/>
      <c r="G298" s="359"/>
      <c r="H298" s="360"/>
      <c r="I298" s="172"/>
      <c r="J298" s="50"/>
      <c r="K298" s="51"/>
      <c r="L298" s="51"/>
      <c r="M298" s="51"/>
      <c r="N298" s="51"/>
      <c r="O298" s="51"/>
      <c r="P298" s="51"/>
      <c r="Q298" s="51"/>
      <c r="R298" s="52"/>
      <c r="S298" s="52"/>
      <c r="T298" s="52"/>
      <c r="U298" s="366" t="s">
        <v>62</v>
      </c>
      <c r="V298" s="367"/>
      <c r="W298" s="311">
        <f>SUM(I298:T298)</f>
        <v>0</v>
      </c>
      <c r="X298" s="312"/>
    </row>
    <row r="299" spans="2:24" ht="15" thickBot="1" x14ac:dyDescent="0.35">
      <c r="B299" s="288" t="s">
        <v>9</v>
      </c>
      <c r="C299" s="297" t="s">
        <v>108</v>
      </c>
      <c r="D299" s="298"/>
      <c r="E299" s="298"/>
      <c r="F299" s="298"/>
      <c r="G299" s="298"/>
      <c r="H299" s="299"/>
      <c r="I299" s="173"/>
      <c r="J299" s="174"/>
      <c r="K299" s="175"/>
      <c r="L299" s="175"/>
      <c r="M299" s="175"/>
      <c r="N299" s="175"/>
      <c r="O299" s="175"/>
      <c r="P299" s="175"/>
      <c r="Q299" s="175"/>
      <c r="R299" s="176">
        <f t="shared" ref="R299:V299" si="50">R302/R301</f>
        <v>0.6</v>
      </c>
      <c r="S299" s="176">
        <f t="shared" si="50"/>
        <v>0.52</v>
      </c>
      <c r="T299" s="176">
        <f t="shared" si="50"/>
        <v>0.31578947368421051</v>
      </c>
      <c r="U299" s="484">
        <f t="shared" si="50"/>
        <v>0.46296296296296302</v>
      </c>
      <c r="V299" s="485" t="e">
        <f t="shared" si="50"/>
        <v>#DIV/0!</v>
      </c>
      <c r="W299" s="370" t="s">
        <v>62</v>
      </c>
      <c r="X299" s="371"/>
    </row>
    <row r="300" spans="2:24" x14ac:dyDescent="0.3">
      <c r="B300" s="289"/>
      <c r="C300" s="297" t="s">
        <v>43</v>
      </c>
      <c r="D300" s="298"/>
      <c r="E300" s="298"/>
      <c r="F300" s="298"/>
      <c r="G300" s="298"/>
      <c r="H300" s="299"/>
      <c r="I300" s="177"/>
      <c r="J300" s="178"/>
      <c r="K300" s="179"/>
      <c r="L300" s="179"/>
      <c r="M300" s="179"/>
      <c r="N300" s="179"/>
      <c r="O300" s="179"/>
      <c r="P300" s="179"/>
      <c r="Q300" s="179"/>
      <c r="R300" s="180">
        <f t="shared" ref="R300:V300" si="51">R303/R301</f>
        <v>0.1</v>
      </c>
      <c r="S300" s="180">
        <f t="shared" si="51"/>
        <v>0.36</v>
      </c>
      <c r="T300" s="180">
        <f t="shared" si="51"/>
        <v>0.15789473684210525</v>
      </c>
      <c r="U300" s="484">
        <f t="shared" si="51"/>
        <v>0.24074074074074073</v>
      </c>
      <c r="V300" s="485" t="e">
        <f t="shared" si="51"/>
        <v>#DIV/0!</v>
      </c>
      <c r="W300" s="370" t="s">
        <v>62</v>
      </c>
      <c r="X300" s="371"/>
    </row>
    <row r="301" spans="2:24" x14ac:dyDescent="0.3">
      <c r="B301" s="289"/>
      <c r="C301" s="270" t="s">
        <v>65</v>
      </c>
      <c r="D301" s="271"/>
      <c r="E301" s="271"/>
      <c r="F301" s="271"/>
      <c r="G301" s="271"/>
      <c r="H301" s="272"/>
      <c r="I301" s="172"/>
      <c r="J301" s="50"/>
      <c r="K301" s="51"/>
      <c r="L301" s="51"/>
      <c r="M301" s="51"/>
      <c r="N301" s="51"/>
      <c r="O301" s="51"/>
      <c r="P301" s="51"/>
      <c r="Q301" s="51"/>
      <c r="R301" s="52">
        <v>10</v>
      </c>
      <c r="S301" s="52">
        <v>25</v>
      </c>
      <c r="T301" s="52">
        <v>19</v>
      </c>
      <c r="U301" s="361">
        <f>AVERAGE(I301:T301)</f>
        <v>18</v>
      </c>
      <c r="V301" s="362"/>
      <c r="W301" s="481" t="s">
        <v>62</v>
      </c>
      <c r="X301" s="482"/>
    </row>
    <row r="302" spans="2:24" x14ac:dyDescent="0.3">
      <c r="B302" s="289"/>
      <c r="C302" s="300" t="s">
        <v>27</v>
      </c>
      <c r="D302" s="301"/>
      <c r="E302" s="301"/>
      <c r="F302" s="301"/>
      <c r="G302" s="301"/>
      <c r="H302" s="302"/>
      <c r="I302" s="142"/>
      <c r="J302" s="50"/>
      <c r="K302" s="51"/>
      <c r="L302" s="51"/>
      <c r="M302" s="51"/>
      <c r="N302" s="51"/>
      <c r="O302" s="51"/>
      <c r="P302" s="51"/>
      <c r="Q302" s="51"/>
      <c r="R302" s="52">
        <v>6</v>
      </c>
      <c r="S302" s="52">
        <v>13</v>
      </c>
      <c r="T302" s="52">
        <v>6</v>
      </c>
      <c r="U302" s="361">
        <f>AVERAGE(I302:T302)</f>
        <v>8.3333333333333339</v>
      </c>
      <c r="V302" s="362"/>
      <c r="W302" s="361" t="s">
        <v>62</v>
      </c>
      <c r="X302" s="362"/>
    </row>
    <row r="303" spans="2:24" x14ac:dyDescent="0.3">
      <c r="B303" s="289"/>
      <c r="C303" s="273" t="s">
        <v>28</v>
      </c>
      <c r="D303" s="274"/>
      <c r="E303" s="274"/>
      <c r="F303" s="274"/>
      <c r="G303" s="274"/>
      <c r="H303" s="275"/>
      <c r="I303" s="181"/>
      <c r="J303" s="182"/>
      <c r="K303" s="183"/>
      <c r="L303" s="183"/>
      <c r="M303" s="183"/>
      <c r="N303" s="183"/>
      <c r="O303" s="183"/>
      <c r="P303" s="183"/>
      <c r="Q303" s="183"/>
      <c r="R303" s="184">
        <v>1</v>
      </c>
      <c r="S303" s="184">
        <v>9</v>
      </c>
      <c r="T303" s="184">
        <v>3</v>
      </c>
      <c r="U303" s="372">
        <f>AVERAGE(I303:T303)</f>
        <v>4.333333333333333</v>
      </c>
      <c r="V303" s="373"/>
      <c r="W303" s="372" t="s">
        <v>62</v>
      </c>
      <c r="X303" s="373"/>
    </row>
    <row r="304" spans="2:24" x14ac:dyDescent="0.3">
      <c r="B304" s="289"/>
      <c r="C304" s="276" t="s">
        <v>10</v>
      </c>
      <c r="D304" s="277"/>
      <c r="E304" s="277"/>
      <c r="F304" s="277"/>
      <c r="G304" s="277"/>
      <c r="H304" s="278"/>
      <c r="I304" s="185"/>
      <c r="J304" s="186"/>
      <c r="K304" s="187"/>
      <c r="L304" s="187"/>
      <c r="M304" s="187"/>
      <c r="N304" s="187"/>
      <c r="O304" s="187"/>
      <c r="P304" s="187"/>
      <c r="Q304" s="187"/>
      <c r="R304" s="188">
        <f t="shared" ref="R304:T304" si="52">R307/R306</f>
        <v>0</v>
      </c>
      <c r="S304" s="188">
        <f t="shared" si="52"/>
        <v>0.04</v>
      </c>
      <c r="T304" s="188">
        <f t="shared" si="52"/>
        <v>0</v>
      </c>
      <c r="U304" s="354">
        <f>U307/U306</f>
        <v>1.8518518518518517E-2</v>
      </c>
      <c r="V304" s="355"/>
      <c r="W304" s="356" t="s">
        <v>62</v>
      </c>
      <c r="X304" s="357"/>
    </row>
    <row r="305" spans="2:24" x14ac:dyDescent="0.3">
      <c r="B305" s="289"/>
      <c r="C305" s="291" t="s">
        <v>11</v>
      </c>
      <c r="D305" s="292"/>
      <c r="E305" s="292"/>
      <c r="F305" s="292"/>
      <c r="G305" s="292"/>
      <c r="H305" s="293"/>
      <c r="I305" s="189"/>
      <c r="J305" s="190"/>
      <c r="K305" s="191"/>
      <c r="L305" s="191"/>
      <c r="M305" s="191"/>
      <c r="N305" s="191"/>
      <c r="O305" s="191"/>
      <c r="P305" s="191"/>
      <c r="Q305" s="191"/>
      <c r="R305" s="192">
        <f t="shared" ref="R305:T305" si="53">R308/R306</f>
        <v>0</v>
      </c>
      <c r="S305" s="192">
        <f t="shared" si="53"/>
        <v>0</v>
      </c>
      <c r="T305" s="192">
        <f t="shared" si="53"/>
        <v>0</v>
      </c>
      <c r="U305" s="378">
        <f>U308/U306</f>
        <v>0</v>
      </c>
      <c r="V305" s="379"/>
      <c r="W305" s="380" t="s">
        <v>62</v>
      </c>
      <c r="X305" s="381"/>
    </row>
    <row r="306" spans="2:24" x14ac:dyDescent="0.3">
      <c r="B306" s="289"/>
      <c r="C306" s="270" t="s">
        <v>65</v>
      </c>
      <c r="D306" s="271"/>
      <c r="E306" s="271"/>
      <c r="F306" s="271"/>
      <c r="G306" s="271"/>
      <c r="H306" s="272"/>
      <c r="I306" s="172"/>
      <c r="J306" s="50"/>
      <c r="K306" s="51"/>
      <c r="L306" s="51"/>
      <c r="M306" s="51"/>
      <c r="N306" s="51"/>
      <c r="O306" s="51"/>
      <c r="P306" s="51"/>
      <c r="Q306" s="51"/>
      <c r="R306" s="52">
        <v>10</v>
      </c>
      <c r="S306" s="52">
        <v>25</v>
      </c>
      <c r="T306" s="52">
        <v>19</v>
      </c>
      <c r="U306" s="311">
        <f>AVERAGE(I306:T306)</f>
        <v>18</v>
      </c>
      <c r="V306" s="312"/>
      <c r="W306" s="311" t="s">
        <v>62</v>
      </c>
      <c r="X306" s="312"/>
    </row>
    <row r="307" spans="2:24" x14ac:dyDescent="0.3">
      <c r="B307" s="289"/>
      <c r="C307" s="270" t="s">
        <v>21</v>
      </c>
      <c r="D307" s="271"/>
      <c r="E307" s="271"/>
      <c r="F307" s="271"/>
      <c r="G307" s="271"/>
      <c r="H307" s="272"/>
      <c r="I307" s="172"/>
      <c r="J307" s="50"/>
      <c r="K307" s="51"/>
      <c r="L307" s="51"/>
      <c r="M307" s="51"/>
      <c r="N307" s="51"/>
      <c r="O307" s="51"/>
      <c r="P307" s="51"/>
      <c r="Q307" s="51"/>
      <c r="R307" s="52">
        <v>0</v>
      </c>
      <c r="S307" s="52">
        <v>1</v>
      </c>
      <c r="T307" s="52">
        <v>0</v>
      </c>
      <c r="U307" s="311">
        <f>AVERAGE(I307:T307)</f>
        <v>0.33333333333333331</v>
      </c>
      <c r="V307" s="312"/>
      <c r="W307" s="311" t="s">
        <v>62</v>
      </c>
      <c r="X307" s="312"/>
    </row>
    <row r="308" spans="2:24" ht="15" thickBot="1" x14ac:dyDescent="0.35">
      <c r="B308" s="290"/>
      <c r="C308" s="2" t="s">
        <v>22</v>
      </c>
      <c r="D308" s="3"/>
      <c r="E308" s="3"/>
      <c r="F308" s="3"/>
      <c r="G308" s="3"/>
      <c r="H308" s="193"/>
      <c r="I308" s="194"/>
      <c r="J308" s="195"/>
      <c r="K308" s="196"/>
      <c r="L308" s="196"/>
      <c r="M308" s="196"/>
      <c r="N308" s="196"/>
      <c r="O308" s="196"/>
      <c r="P308" s="196"/>
      <c r="Q308" s="196"/>
      <c r="R308" s="197">
        <v>0</v>
      </c>
      <c r="S308" s="197">
        <v>0</v>
      </c>
      <c r="T308" s="197">
        <v>0</v>
      </c>
      <c r="U308" s="366">
        <f>AVERAGE(I308:T308)</f>
        <v>0</v>
      </c>
      <c r="V308" s="367"/>
      <c r="W308" s="366" t="s">
        <v>62</v>
      </c>
      <c r="X308" s="367"/>
    </row>
  </sheetData>
  <mergeCells count="684">
    <mergeCell ref="B299:B308"/>
    <mergeCell ref="C299:H299"/>
    <mergeCell ref="U299:V299"/>
    <mergeCell ref="W299:X299"/>
    <mergeCell ref="C300:H300"/>
    <mergeCell ref="U300:V300"/>
    <mergeCell ref="W300:X300"/>
    <mergeCell ref="C301:H301"/>
    <mergeCell ref="U301:V301"/>
    <mergeCell ref="W301:X301"/>
    <mergeCell ref="C306:H306"/>
    <mergeCell ref="U306:V306"/>
    <mergeCell ref="W306:X306"/>
    <mergeCell ref="C307:H307"/>
    <mergeCell ref="U307:V307"/>
    <mergeCell ref="W307:X307"/>
    <mergeCell ref="C304:H304"/>
    <mergeCell ref="U304:V304"/>
    <mergeCell ref="W304:X304"/>
    <mergeCell ref="C305:H305"/>
    <mergeCell ref="U305:V305"/>
    <mergeCell ref="W305:X305"/>
    <mergeCell ref="U308:V308"/>
    <mergeCell ref="W308:X308"/>
    <mergeCell ref="C303:H303"/>
    <mergeCell ref="U303:V303"/>
    <mergeCell ref="W303:X303"/>
    <mergeCell ref="C295:H295"/>
    <mergeCell ref="U295:V295"/>
    <mergeCell ref="W295:X295"/>
    <mergeCell ref="C296:H296"/>
    <mergeCell ref="U296:V296"/>
    <mergeCell ref="W296:X296"/>
    <mergeCell ref="C297:H297"/>
    <mergeCell ref="U297:V297"/>
    <mergeCell ref="W297:X297"/>
    <mergeCell ref="C298:H298"/>
    <mergeCell ref="U298:V298"/>
    <mergeCell ref="W298:X298"/>
    <mergeCell ref="C302:H302"/>
    <mergeCell ref="U302:V302"/>
    <mergeCell ref="W302:X302"/>
    <mergeCell ref="C293:H293"/>
    <mergeCell ref="U293:V293"/>
    <mergeCell ref="W293:X293"/>
    <mergeCell ref="C294:H294"/>
    <mergeCell ref="U294:V294"/>
    <mergeCell ref="W294:X294"/>
    <mergeCell ref="C291:H291"/>
    <mergeCell ref="U291:V291"/>
    <mergeCell ref="W291:X291"/>
    <mergeCell ref="C292:H292"/>
    <mergeCell ref="U292:V292"/>
    <mergeCell ref="W292:X292"/>
    <mergeCell ref="C289:H289"/>
    <mergeCell ref="U289:V289"/>
    <mergeCell ref="W289:X289"/>
    <mergeCell ref="C290:H290"/>
    <mergeCell ref="U290:V290"/>
    <mergeCell ref="W290:X290"/>
    <mergeCell ref="C287:H287"/>
    <mergeCell ref="U287:V287"/>
    <mergeCell ref="W287:X287"/>
    <mergeCell ref="C288:H288"/>
    <mergeCell ref="U288:V288"/>
    <mergeCell ref="W288:X288"/>
    <mergeCell ref="C285:H285"/>
    <mergeCell ref="U285:V285"/>
    <mergeCell ref="W285:X285"/>
    <mergeCell ref="C286:H286"/>
    <mergeCell ref="U286:V286"/>
    <mergeCell ref="W286:X286"/>
    <mergeCell ref="C283:H283"/>
    <mergeCell ref="U283:V283"/>
    <mergeCell ref="W283:X283"/>
    <mergeCell ref="C284:H284"/>
    <mergeCell ref="U284:V284"/>
    <mergeCell ref="W284:X284"/>
    <mergeCell ref="C281:H281"/>
    <mergeCell ref="U281:V281"/>
    <mergeCell ref="W281:X281"/>
    <mergeCell ref="C282:H282"/>
    <mergeCell ref="U282:V282"/>
    <mergeCell ref="W282:X282"/>
    <mergeCell ref="C279:H279"/>
    <mergeCell ref="U279:V279"/>
    <mergeCell ref="W279:X279"/>
    <mergeCell ref="C280:H280"/>
    <mergeCell ref="U280:V280"/>
    <mergeCell ref="W280:X280"/>
    <mergeCell ref="C277:H277"/>
    <mergeCell ref="U277:V277"/>
    <mergeCell ref="W277:X277"/>
    <mergeCell ref="C278:H278"/>
    <mergeCell ref="U278:V278"/>
    <mergeCell ref="W278:X278"/>
    <mergeCell ref="C275:H275"/>
    <mergeCell ref="U275:V275"/>
    <mergeCell ref="W275:X275"/>
    <mergeCell ref="C276:H276"/>
    <mergeCell ref="U276:V276"/>
    <mergeCell ref="W276:X276"/>
    <mergeCell ref="C273:H273"/>
    <mergeCell ref="U273:V273"/>
    <mergeCell ref="W273:X273"/>
    <mergeCell ref="C274:H274"/>
    <mergeCell ref="U274:V274"/>
    <mergeCell ref="W274:X274"/>
    <mergeCell ref="C271:H271"/>
    <mergeCell ref="U271:V271"/>
    <mergeCell ref="W271:X271"/>
    <mergeCell ref="C272:H272"/>
    <mergeCell ref="U272:V272"/>
    <mergeCell ref="W272:X272"/>
    <mergeCell ref="C269:H269"/>
    <mergeCell ref="U269:V269"/>
    <mergeCell ref="W269:X269"/>
    <mergeCell ref="C270:H270"/>
    <mergeCell ref="U270:V270"/>
    <mergeCell ref="W270:X270"/>
    <mergeCell ref="C267:H267"/>
    <mergeCell ref="U267:V267"/>
    <mergeCell ref="W267:X267"/>
    <mergeCell ref="C268:H268"/>
    <mergeCell ref="U268:V268"/>
    <mergeCell ref="W268:X268"/>
    <mergeCell ref="C265:H265"/>
    <mergeCell ref="U265:V265"/>
    <mergeCell ref="W265:X265"/>
    <mergeCell ref="C266:H266"/>
    <mergeCell ref="U266:V266"/>
    <mergeCell ref="W266:X266"/>
    <mergeCell ref="C263:H263"/>
    <mergeCell ref="U263:V263"/>
    <mergeCell ref="W263:X263"/>
    <mergeCell ref="C264:H264"/>
    <mergeCell ref="U264:V264"/>
    <mergeCell ref="W264:X264"/>
    <mergeCell ref="C261:H261"/>
    <mergeCell ref="U261:V261"/>
    <mergeCell ref="W261:X261"/>
    <mergeCell ref="C262:H262"/>
    <mergeCell ref="U262:V262"/>
    <mergeCell ref="W262:X262"/>
    <mergeCell ref="C259:H259"/>
    <mergeCell ref="U259:V259"/>
    <mergeCell ref="W259:X259"/>
    <mergeCell ref="C260:H260"/>
    <mergeCell ref="U260:V260"/>
    <mergeCell ref="W260:X260"/>
    <mergeCell ref="C257:H257"/>
    <mergeCell ref="U257:V257"/>
    <mergeCell ref="W257:X257"/>
    <mergeCell ref="C258:H258"/>
    <mergeCell ref="U258:V258"/>
    <mergeCell ref="W258:X258"/>
    <mergeCell ref="C255:H255"/>
    <mergeCell ref="U255:V255"/>
    <mergeCell ref="W255:X255"/>
    <mergeCell ref="C256:H256"/>
    <mergeCell ref="U256:V256"/>
    <mergeCell ref="W256:X256"/>
    <mergeCell ref="C253:H253"/>
    <mergeCell ref="U253:V253"/>
    <mergeCell ref="W253:X253"/>
    <mergeCell ref="C254:H254"/>
    <mergeCell ref="U254:V254"/>
    <mergeCell ref="W254:X254"/>
    <mergeCell ref="C251:H251"/>
    <mergeCell ref="U251:V251"/>
    <mergeCell ref="W251:X251"/>
    <mergeCell ref="C252:H252"/>
    <mergeCell ref="U252:V252"/>
    <mergeCell ref="W252:X252"/>
    <mergeCell ref="C249:H249"/>
    <mergeCell ref="U249:V249"/>
    <mergeCell ref="W249:X249"/>
    <mergeCell ref="C250:H250"/>
    <mergeCell ref="U250:V250"/>
    <mergeCell ref="W250:X250"/>
    <mergeCell ref="C247:H247"/>
    <mergeCell ref="U247:V247"/>
    <mergeCell ref="W247:X247"/>
    <mergeCell ref="C248:H248"/>
    <mergeCell ref="U248:V248"/>
    <mergeCell ref="W248:X248"/>
    <mergeCell ref="C245:H245"/>
    <mergeCell ref="U245:V245"/>
    <mergeCell ref="W245:X245"/>
    <mergeCell ref="C246:H246"/>
    <mergeCell ref="U246:V246"/>
    <mergeCell ref="W246:X246"/>
    <mergeCell ref="C243:H243"/>
    <mergeCell ref="U243:V243"/>
    <mergeCell ref="W243:X243"/>
    <mergeCell ref="C244:H244"/>
    <mergeCell ref="U244:V244"/>
    <mergeCell ref="W244:X244"/>
    <mergeCell ref="C241:H241"/>
    <mergeCell ref="U241:V241"/>
    <mergeCell ref="W241:X241"/>
    <mergeCell ref="C242:H242"/>
    <mergeCell ref="U242:V242"/>
    <mergeCell ref="W242:X242"/>
    <mergeCell ref="C239:H239"/>
    <mergeCell ref="U239:V239"/>
    <mergeCell ref="W239:X239"/>
    <mergeCell ref="C240:H240"/>
    <mergeCell ref="U240:V240"/>
    <mergeCell ref="W240:X240"/>
    <mergeCell ref="C237:H237"/>
    <mergeCell ref="U237:V237"/>
    <mergeCell ref="W237:X237"/>
    <mergeCell ref="C238:H238"/>
    <mergeCell ref="U238:V238"/>
    <mergeCell ref="W238:X238"/>
    <mergeCell ref="C235:H235"/>
    <mergeCell ref="U235:V235"/>
    <mergeCell ref="W235:X235"/>
    <mergeCell ref="C236:H236"/>
    <mergeCell ref="U236:V236"/>
    <mergeCell ref="W236:X236"/>
    <mergeCell ref="C233:H233"/>
    <mergeCell ref="U233:V233"/>
    <mergeCell ref="W233:X233"/>
    <mergeCell ref="C234:H234"/>
    <mergeCell ref="U234:V234"/>
    <mergeCell ref="W234:X234"/>
    <mergeCell ref="C231:H231"/>
    <mergeCell ref="U231:V231"/>
    <mergeCell ref="W231:X231"/>
    <mergeCell ref="C232:H232"/>
    <mergeCell ref="U232:V232"/>
    <mergeCell ref="W232:X232"/>
    <mergeCell ref="W223:X223"/>
    <mergeCell ref="C224:H224"/>
    <mergeCell ref="U224:V224"/>
    <mergeCell ref="W224:X224"/>
    <mergeCell ref="C229:H229"/>
    <mergeCell ref="U229:V229"/>
    <mergeCell ref="W229:X229"/>
    <mergeCell ref="C230:H230"/>
    <mergeCell ref="U230:V230"/>
    <mergeCell ref="W230:X230"/>
    <mergeCell ref="C227:H227"/>
    <mergeCell ref="U227:V227"/>
    <mergeCell ref="W227:X227"/>
    <mergeCell ref="C228:H228"/>
    <mergeCell ref="U228:V228"/>
    <mergeCell ref="W228:X228"/>
    <mergeCell ref="C221:H221"/>
    <mergeCell ref="U221:V221"/>
    <mergeCell ref="W221:X221"/>
    <mergeCell ref="C222:H222"/>
    <mergeCell ref="U222:V222"/>
    <mergeCell ref="W222:X222"/>
    <mergeCell ref="B218:B298"/>
    <mergeCell ref="C218:H218"/>
    <mergeCell ref="U218:V218"/>
    <mergeCell ref="W218:X218"/>
    <mergeCell ref="C219:H219"/>
    <mergeCell ref="U219:V219"/>
    <mergeCell ref="W219:X219"/>
    <mergeCell ref="C220:H220"/>
    <mergeCell ref="U220:V220"/>
    <mergeCell ref="W220:X220"/>
    <mergeCell ref="C225:H225"/>
    <mergeCell ref="U225:V225"/>
    <mergeCell ref="W225:X225"/>
    <mergeCell ref="C226:H226"/>
    <mergeCell ref="U226:V226"/>
    <mergeCell ref="W226:X226"/>
    <mergeCell ref="C223:H223"/>
    <mergeCell ref="U223:V223"/>
    <mergeCell ref="C216:H216"/>
    <mergeCell ref="U216:V216"/>
    <mergeCell ref="W216:X216"/>
    <mergeCell ref="C217:H217"/>
    <mergeCell ref="U217:V217"/>
    <mergeCell ref="W217:X217"/>
    <mergeCell ref="C214:H214"/>
    <mergeCell ref="U214:V214"/>
    <mergeCell ref="W214:X214"/>
    <mergeCell ref="C215:H215"/>
    <mergeCell ref="U215:V215"/>
    <mergeCell ref="W215:X215"/>
    <mergeCell ref="C212:H212"/>
    <mergeCell ref="U212:V212"/>
    <mergeCell ref="W212:X212"/>
    <mergeCell ref="C213:H213"/>
    <mergeCell ref="U213:V213"/>
    <mergeCell ref="W213:X213"/>
    <mergeCell ref="C210:H210"/>
    <mergeCell ref="U210:V210"/>
    <mergeCell ref="W210:X210"/>
    <mergeCell ref="C211:H211"/>
    <mergeCell ref="U211:V211"/>
    <mergeCell ref="W211:X211"/>
    <mergeCell ref="U202:V202"/>
    <mergeCell ref="W202:X202"/>
    <mergeCell ref="C203:H203"/>
    <mergeCell ref="U203:V203"/>
    <mergeCell ref="W203:X203"/>
    <mergeCell ref="C208:H208"/>
    <mergeCell ref="U208:V208"/>
    <mergeCell ref="W208:X208"/>
    <mergeCell ref="C209:H209"/>
    <mergeCell ref="U209:V209"/>
    <mergeCell ref="W209:X209"/>
    <mergeCell ref="C206:H206"/>
    <mergeCell ref="U206:V206"/>
    <mergeCell ref="W206:X206"/>
    <mergeCell ref="C207:H207"/>
    <mergeCell ref="U207:V207"/>
    <mergeCell ref="W207:X207"/>
    <mergeCell ref="W199:X199"/>
    <mergeCell ref="C200:H200"/>
    <mergeCell ref="U200:V200"/>
    <mergeCell ref="W200:X200"/>
    <mergeCell ref="C201:H201"/>
    <mergeCell ref="U201:V201"/>
    <mergeCell ref="W201:X201"/>
    <mergeCell ref="B196:H196"/>
    <mergeCell ref="B197:B217"/>
    <mergeCell ref="C197:H197"/>
    <mergeCell ref="U197:V197"/>
    <mergeCell ref="W197:X197"/>
    <mergeCell ref="C198:H198"/>
    <mergeCell ref="U198:V198"/>
    <mergeCell ref="W198:X198"/>
    <mergeCell ref="C199:H199"/>
    <mergeCell ref="U199:V199"/>
    <mergeCell ref="C204:H204"/>
    <mergeCell ref="U204:V204"/>
    <mergeCell ref="W204:X204"/>
    <mergeCell ref="C205:H205"/>
    <mergeCell ref="U205:V205"/>
    <mergeCell ref="W205:X205"/>
    <mergeCell ref="C202:H202"/>
    <mergeCell ref="U190:V190"/>
    <mergeCell ref="W190:X190"/>
    <mergeCell ref="U191:V191"/>
    <mergeCell ref="W191:X191"/>
    <mergeCell ref="B195:H195"/>
    <mergeCell ref="U195:V195"/>
    <mergeCell ref="W195:X195"/>
    <mergeCell ref="C188:H188"/>
    <mergeCell ref="U188:V188"/>
    <mergeCell ref="W188:X188"/>
    <mergeCell ref="C189:H189"/>
    <mergeCell ref="U189:V189"/>
    <mergeCell ref="W189:X189"/>
    <mergeCell ref="C181:H181"/>
    <mergeCell ref="U181:V181"/>
    <mergeCell ref="W181:X181"/>
    <mergeCell ref="B182:B191"/>
    <mergeCell ref="C182:H182"/>
    <mergeCell ref="U182:V182"/>
    <mergeCell ref="W182:X182"/>
    <mergeCell ref="C183:H183"/>
    <mergeCell ref="U183:V183"/>
    <mergeCell ref="W183:X183"/>
    <mergeCell ref="B101:B181"/>
    <mergeCell ref="C186:H186"/>
    <mergeCell ref="U186:V186"/>
    <mergeCell ref="W186:X186"/>
    <mergeCell ref="C187:H187"/>
    <mergeCell ref="U187:V187"/>
    <mergeCell ref="W187:X187"/>
    <mergeCell ref="C184:H184"/>
    <mergeCell ref="U184:V184"/>
    <mergeCell ref="W184:X184"/>
    <mergeCell ref="C185:H185"/>
    <mergeCell ref="U185:V185"/>
    <mergeCell ref="W185:X185"/>
    <mergeCell ref="C190:H190"/>
    <mergeCell ref="C179:H179"/>
    <mergeCell ref="U179:V179"/>
    <mergeCell ref="W179:X179"/>
    <mergeCell ref="C180:H180"/>
    <mergeCell ref="U180:V180"/>
    <mergeCell ref="W180:X180"/>
    <mergeCell ref="C177:H177"/>
    <mergeCell ref="U177:V177"/>
    <mergeCell ref="W177:X177"/>
    <mergeCell ref="C178:H178"/>
    <mergeCell ref="U178:V178"/>
    <mergeCell ref="W178:X178"/>
    <mergeCell ref="C175:H175"/>
    <mergeCell ref="U175:V175"/>
    <mergeCell ref="W175:X175"/>
    <mergeCell ref="C176:H176"/>
    <mergeCell ref="U176:V176"/>
    <mergeCell ref="W176:X176"/>
    <mergeCell ref="C173:H173"/>
    <mergeCell ref="U173:V173"/>
    <mergeCell ref="W173:X173"/>
    <mergeCell ref="C174:H174"/>
    <mergeCell ref="U174:V174"/>
    <mergeCell ref="W174:X174"/>
    <mergeCell ref="C171:H171"/>
    <mergeCell ref="U171:V171"/>
    <mergeCell ref="W171:X171"/>
    <mergeCell ref="C172:H172"/>
    <mergeCell ref="U172:V172"/>
    <mergeCell ref="W172:X172"/>
    <mergeCell ref="C169:H169"/>
    <mergeCell ref="U169:V169"/>
    <mergeCell ref="W169:X169"/>
    <mergeCell ref="C170:H170"/>
    <mergeCell ref="U170:V170"/>
    <mergeCell ref="W170:X170"/>
    <mergeCell ref="C167:H167"/>
    <mergeCell ref="U167:V167"/>
    <mergeCell ref="W167:X167"/>
    <mergeCell ref="C168:H168"/>
    <mergeCell ref="U168:V168"/>
    <mergeCell ref="W168:X168"/>
    <mergeCell ref="C165:H165"/>
    <mergeCell ref="U165:V165"/>
    <mergeCell ref="W165:X165"/>
    <mergeCell ref="C166:H166"/>
    <mergeCell ref="U166:V166"/>
    <mergeCell ref="W166:X166"/>
    <mergeCell ref="C163:H163"/>
    <mergeCell ref="U163:V163"/>
    <mergeCell ref="W163:X163"/>
    <mergeCell ref="C164:H164"/>
    <mergeCell ref="U164:V164"/>
    <mergeCell ref="W164:X164"/>
    <mergeCell ref="C161:H161"/>
    <mergeCell ref="U161:V161"/>
    <mergeCell ref="W161:X161"/>
    <mergeCell ref="C162:H162"/>
    <mergeCell ref="U162:V162"/>
    <mergeCell ref="W162:X162"/>
    <mergeCell ref="C159:H159"/>
    <mergeCell ref="U159:V159"/>
    <mergeCell ref="W159:X159"/>
    <mergeCell ref="C160:H160"/>
    <mergeCell ref="U160:V160"/>
    <mergeCell ref="W160:X160"/>
    <mergeCell ref="C157:H157"/>
    <mergeCell ref="U157:V157"/>
    <mergeCell ref="W157:X157"/>
    <mergeCell ref="C158:H158"/>
    <mergeCell ref="U158:V158"/>
    <mergeCell ref="W158:X158"/>
    <mergeCell ref="C155:H155"/>
    <mergeCell ref="U155:V155"/>
    <mergeCell ref="W155:X155"/>
    <mergeCell ref="C156:H156"/>
    <mergeCell ref="U156:V156"/>
    <mergeCell ref="W156:X156"/>
    <mergeCell ref="C153:H153"/>
    <mergeCell ref="U153:V153"/>
    <mergeCell ref="W153:X153"/>
    <mergeCell ref="C154:H154"/>
    <mergeCell ref="U154:V154"/>
    <mergeCell ref="W154:X154"/>
    <mergeCell ref="C151:H151"/>
    <mergeCell ref="U151:V151"/>
    <mergeCell ref="W151:X151"/>
    <mergeCell ref="C152:H152"/>
    <mergeCell ref="U152:V152"/>
    <mergeCell ref="W152:X152"/>
    <mergeCell ref="C149:H149"/>
    <mergeCell ref="U149:V149"/>
    <mergeCell ref="W149:X149"/>
    <mergeCell ref="C150:H150"/>
    <mergeCell ref="U150:V150"/>
    <mergeCell ref="W150:X150"/>
    <mergeCell ref="C147:H147"/>
    <mergeCell ref="U147:V147"/>
    <mergeCell ref="W147:X147"/>
    <mergeCell ref="C148:H148"/>
    <mergeCell ref="U148:V148"/>
    <mergeCell ref="W148:X148"/>
    <mergeCell ref="C145:H145"/>
    <mergeCell ref="U145:V145"/>
    <mergeCell ref="W145:X145"/>
    <mergeCell ref="C146:H146"/>
    <mergeCell ref="U146:V146"/>
    <mergeCell ref="W146:X146"/>
    <mergeCell ref="C143:H143"/>
    <mergeCell ref="U143:V143"/>
    <mergeCell ref="W143:X143"/>
    <mergeCell ref="C144:H144"/>
    <mergeCell ref="U144:V144"/>
    <mergeCell ref="W144:X144"/>
    <mergeCell ref="C141:H141"/>
    <mergeCell ref="U141:V141"/>
    <mergeCell ref="W141:X141"/>
    <mergeCell ref="C142:H142"/>
    <mergeCell ref="U142:V142"/>
    <mergeCell ref="W142:X142"/>
    <mergeCell ref="C139:H139"/>
    <mergeCell ref="U139:V139"/>
    <mergeCell ref="W139:X139"/>
    <mergeCell ref="C140:H140"/>
    <mergeCell ref="U140:V140"/>
    <mergeCell ref="W140:X140"/>
    <mergeCell ref="C137:H137"/>
    <mergeCell ref="U137:V137"/>
    <mergeCell ref="W137:X137"/>
    <mergeCell ref="C138:H138"/>
    <mergeCell ref="U138:V138"/>
    <mergeCell ref="W138:X138"/>
    <mergeCell ref="C135:H135"/>
    <mergeCell ref="U135:V135"/>
    <mergeCell ref="W135:X135"/>
    <mergeCell ref="C136:H136"/>
    <mergeCell ref="U136:V136"/>
    <mergeCell ref="W136:X136"/>
    <mergeCell ref="C133:H133"/>
    <mergeCell ref="U133:V133"/>
    <mergeCell ref="W133:X133"/>
    <mergeCell ref="C134:H134"/>
    <mergeCell ref="U134:V134"/>
    <mergeCell ref="W134:X134"/>
    <mergeCell ref="C131:H131"/>
    <mergeCell ref="U131:V131"/>
    <mergeCell ref="W131:X131"/>
    <mergeCell ref="C132:H132"/>
    <mergeCell ref="U132:V132"/>
    <mergeCell ref="W132:X132"/>
    <mergeCell ref="C129:H129"/>
    <mergeCell ref="U129:V129"/>
    <mergeCell ref="W129:X129"/>
    <mergeCell ref="C130:H130"/>
    <mergeCell ref="U130:V130"/>
    <mergeCell ref="W130:X130"/>
    <mergeCell ref="C127:H127"/>
    <mergeCell ref="U127:V127"/>
    <mergeCell ref="W127:X127"/>
    <mergeCell ref="C128:H128"/>
    <mergeCell ref="U128:V128"/>
    <mergeCell ref="W128:X128"/>
    <mergeCell ref="C125:H125"/>
    <mergeCell ref="U125:V125"/>
    <mergeCell ref="W125:X125"/>
    <mergeCell ref="C126:H126"/>
    <mergeCell ref="U126:V126"/>
    <mergeCell ref="W126:X126"/>
    <mergeCell ref="C123:H123"/>
    <mergeCell ref="U123:V123"/>
    <mergeCell ref="W123:X123"/>
    <mergeCell ref="C124:H124"/>
    <mergeCell ref="U124:V124"/>
    <mergeCell ref="W124:X124"/>
    <mergeCell ref="C121:H121"/>
    <mergeCell ref="U121:V121"/>
    <mergeCell ref="W121:X121"/>
    <mergeCell ref="C122:H122"/>
    <mergeCell ref="U122:V122"/>
    <mergeCell ref="W122:X122"/>
    <mergeCell ref="C119:H119"/>
    <mergeCell ref="U119:V119"/>
    <mergeCell ref="W119:X119"/>
    <mergeCell ref="C120:H120"/>
    <mergeCell ref="U120:V120"/>
    <mergeCell ref="W120:X120"/>
    <mergeCell ref="C117:H117"/>
    <mergeCell ref="U117:V117"/>
    <mergeCell ref="W117:X117"/>
    <mergeCell ref="C118:H118"/>
    <mergeCell ref="U118:V118"/>
    <mergeCell ref="W118:X118"/>
    <mergeCell ref="C115:H115"/>
    <mergeCell ref="U115:V115"/>
    <mergeCell ref="W115:X115"/>
    <mergeCell ref="C116:H116"/>
    <mergeCell ref="U116:V116"/>
    <mergeCell ref="W116:X116"/>
    <mergeCell ref="C113:H113"/>
    <mergeCell ref="U113:V113"/>
    <mergeCell ref="W113:X113"/>
    <mergeCell ref="C114:H114"/>
    <mergeCell ref="U114:V114"/>
    <mergeCell ref="W114:X114"/>
    <mergeCell ref="C111:H111"/>
    <mergeCell ref="U111:V111"/>
    <mergeCell ref="W111:X111"/>
    <mergeCell ref="C112:H112"/>
    <mergeCell ref="U112:V112"/>
    <mergeCell ref="W112:X112"/>
    <mergeCell ref="C109:H109"/>
    <mergeCell ref="U109:V109"/>
    <mergeCell ref="W109:X109"/>
    <mergeCell ref="C110:H110"/>
    <mergeCell ref="U110:V110"/>
    <mergeCell ref="W110:X110"/>
    <mergeCell ref="C107:H107"/>
    <mergeCell ref="U107:V107"/>
    <mergeCell ref="W107:X107"/>
    <mergeCell ref="C108:H108"/>
    <mergeCell ref="U108:V108"/>
    <mergeCell ref="W108:X108"/>
    <mergeCell ref="C105:H105"/>
    <mergeCell ref="U105:V105"/>
    <mergeCell ref="W105:X105"/>
    <mergeCell ref="C106:H106"/>
    <mergeCell ref="U106:V106"/>
    <mergeCell ref="W106:X106"/>
    <mergeCell ref="C103:H103"/>
    <mergeCell ref="U103:V103"/>
    <mergeCell ref="W103:X103"/>
    <mergeCell ref="C104:H104"/>
    <mergeCell ref="U104:V104"/>
    <mergeCell ref="W104:X104"/>
    <mergeCell ref="C100:H100"/>
    <mergeCell ref="U100:V100"/>
    <mergeCell ref="W100:X100"/>
    <mergeCell ref="C101:H101"/>
    <mergeCell ref="U101:V101"/>
    <mergeCell ref="W101:X101"/>
    <mergeCell ref="C102:H102"/>
    <mergeCell ref="U102:V102"/>
    <mergeCell ref="W102:X102"/>
    <mergeCell ref="C98:H98"/>
    <mergeCell ref="U98:V98"/>
    <mergeCell ref="W98:X98"/>
    <mergeCell ref="C99:H99"/>
    <mergeCell ref="U99:V99"/>
    <mergeCell ref="W99:X99"/>
    <mergeCell ref="C96:H96"/>
    <mergeCell ref="U96:V96"/>
    <mergeCell ref="W96:X96"/>
    <mergeCell ref="C97:H97"/>
    <mergeCell ref="U97:V97"/>
    <mergeCell ref="W97:X97"/>
    <mergeCell ref="C94:H94"/>
    <mergeCell ref="U94:V94"/>
    <mergeCell ref="W94:X94"/>
    <mergeCell ref="C95:H95"/>
    <mergeCell ref="U95:V95"/>
    <mergeCell ref="W95:X95"/>
    <mergeCell ref="C92:H92"/>
    <mergeCell ref="U92:V92"/>
    <mergeCell ref="W92:X92"/>
    <mergeCell ref="C93:H93"/>
    <mergeCell ref="U93:V93"/>
    <mergeCell ref="W93:X93"/>
    <mergeCell ref="U84:V84"/>
    <mergeCell ref="W84:X84"/>
    <mergeCell ref="C85:H85"/>
    <mergeCell ref="U85:V85"/>
    <mergeCell ref="W85:X85"/>
    <mergeCell ref="C90:H90"/>
    <mergeCell ref="U90:V90"/>
    <mergeCell ref="W90:X90"/>
    <mergeCell ref="C91:H91"/>
    <mergeCell ref="U91:V91"/>
    <mergeCell ref="W91:X91"/>
    <mergeCell ref="C88:H88"/>
    <mergeCell ref="U88:V88"/>
    <mergeCell ref="W88:X88"/>
    <mergeCell ref="C89:H89"/>
    <mergeCell ref="U89:V89"/>
    <mergeCell ref="W89:X89"/>
    <mergeCell ref="W81:X81"/>
    <mergeCell ref="C82:H82"/>
    <mergeCell ref="U82:V82"/>
    <mergeCell ref="W82:X82"/>
    <mergeCell ref="C83:H83"/>
    <mergeCell ref="U83:V83"/>
    <mergeCell ref="W83:X83"/>
    <mergeCell ref="B78:H78"/>
    <mergeCell ref="U78:V78"/>
    <mergeCell ref="W78:X78"/>
    <mergeCell ref="B79:H79"/>
    <mergeCell ref="B80:B100"/>
    <mergeCell ref="C80:H80"/>
    <mergeCell ref="U80:V80"/>
    <mergeCell ref="W80:X80"/>
    <mergeCell ref="C81:H81"/>
    <mergeCell ref="U81:V81"/>
    <mergeCell ref="C86:H86"/>
    <mergeCell ref="U86:V86"/>
    <mergeCell ref="W86:X86"/>
    <mergeCell ref="C87:H87"/>
    <mergeCell ref="U87:V87"/>
    <mergeCell ref="W87:X87"/>
    <mergeCell ref="C84:H84"/>
  </mergeCells>
  <phoneticPr fontId="2" type="noConversion"/>
  <conditionalFormatting sqref="H21 J21">
    <cfRule type="cellIs" dxfId="49" priority="3" operator="lessThan">
      <formula>0</formula>
    </cfRule>
    <cfRule type="cellIs" dxfId="48" priority="4" operator="greaterThan">
      <formula>0</formula>
    </cfRule>
    <cfRule type="cellIs" dxfId="47" priority="5" operator="greaterThan">
      <formula>0</formula>
    </cfRule>
    <cfRule type="cellIs" dxfId="46" priority="6" operator="lessThan">
      <formula>0</formula>
    </cfRule>
  </conditionalFormatting>
  <conditionalFormatting sqref="R11:R21">
    <cfRule type="cellIs" dxfId="45" priority="7" operator="greaterThan">
      <formula>0</formula>
    </cfRule>
    <cfRule type="cellIs" dxfId="44" priority="8" operator="lessThan">
      <formula>0</formula>
    </cfRule>
  </conditionalFormatting>
  <pageMargins left="0.7" right="0.7" top="0.75" bottom="0.75" header="0.3" footer="0.3"/>
  <pageSetup paperSize="9" orientation="portrait" r:id="rId1"/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A2EE2F-0A4E-4161-A5C2-10769AD638DB}">
  <dimension ref="A1:X307"/>
  <sheetViews>
    <sheetView showGridLines="0" topLeftCell="A26" zoomScale="85" zoomScaleNormal="85" workbookViewId="0">
      <selection activeCell="J189" sqref="J189"/>
    </sheetView>
  </sheetViews>
  <sheetFormatPr defaultColWidth="8.75" defaultRowHeight="14.25" x14ac:dyDescent="0.3"/>
  <cols>
    <col min="1" max="1" width="3.375" style="1" customWidth="1"/>
    <col min="2" max="2" width="13.75" style="1" customWidth="1"/>
    <col min="3" max="5" width="8.75" style="1"/>
    <col min="6" max="6" width="10.125" style="1" bestFit="1" customWidth="1"/>
    <col min="7" max="8" width="8.75" style="1"/>
    <col min="9" max="20" width="13.625" style="1" customWidth="1"/>
    <col min="21" max="16384" width="8.75" style="1"/>
  </cols>
  <sheetData>
    <row r="1" spans="1:21" ht="15.75" customHeight="1" x14ac:dyDescent="0.3"/>
    <row r="2" spans="1:21" ht="20.25" x14ac:dyDescent="0.3">
      <c r="B2" s="7" t="s">
        <v>309</v>
      </c>
      <c r="C2" s="7"/>
      <c r="D2" s="7"/>
      <c r="E2" s="7"/>
      <c r="F2" s="7"/>
    </row>
    <row r="3" spans="1:21" x14ac:dyDescent="0.3">
      <c r="B3" s="8" t="s">
        <v>310</v>
      </c>
    </row>
    <row r="4" spans="1:21" x14ac:dyDescent="0.3">
      <c r="B4" s="9" t="s">
        <v>276</v>
      </c>
    </row>
    <row r="5" spans="1:21" x14ac:dyDescent="0.3">
      <c r="B5" s="9" t="s">
        <v>37</v>
      </c>
    </row>
    <row r="6" spans="1:21" x14ac:dyDescent="0.3">
      <c r="B6" s="9" t="s">
        <v>38</v>
      </c>
    </row>
    <row r="7" spans="1:21" x14ac:dyDescent="0.3">
      <c r="B7" s="9" t="s">
        <v>39</v>
      </c>
    </row>
    <row r="8" spans="1:21" ht="8.1" customHeight="1" x14ac:dyDescent="0.3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12"/>
      <c r="P8" s="8"/>
      <c r="Q8" s="8"/>
      <c r="R8" s="8"/>
      <c r="S8" s="8"/>
      <c r="T8" s="8"/>
      <c r="U8" s="8"/>
    </row>
    <row r="9" spans="1:21" ht="18" customHeight="1" x14ac:dyDescent="0.3">
      <c r="A9" s="8"/>
      <c r="B9" s="8"/>
      <c r="C9" s="8"/>
      <c r="D9" s="8"/>
      <c r="E9" s="8"/>
      <c r="F9" s="8"/>
      <c r="G9" s="8"/>
      <c r="H9" s="8"/>
      <c r="I9" s="8"/>
      <c r="J9" s="8"/>
      <c r="K9" s="8"/>
      <c r="O9" s="8"/>
      <c r="P9" s="8"/>
      <c r="Q9" s="8"/>
      <c r="R9" s="8"/>
      <c r="S9" s="8"/>
      <c r="T9" s="8"/>
      <c r="U9" s="8"/>
    </row>
    <row r="10" spans="1:21" x14ac:dyDescent="0.3">
      <c r="A10" s="8"/>
      <c r="B10" s="250" t="s">
        <v>288</v>
      </c>
      <c r="C10" s="250"/>
      <c r="D10" s="250"/>
      <c r="E10" s="8"/>
      <c r="F10" s="8"/>
      <c r="G10" s="8"/>
      <c r="H10" s="8"/>
      <c r="I10" s="8"/>
      <c r="J10" s="8"/>
      <c r="K10" s="8"/>
      <c r="O10" s="8"/>
      <c r="P10" s="8"/>
      <c r="Q10" s="8"/>
      <c r="R10" s="8"/>
      <c r="S10" s="8"/>
      <c r="T10" s="8"/>
      <c r="U10" s="8"/>
    </row>
    <row r="11" spans="1:21" x14ac:dyDescent="0.3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O11" s="8"/>
      <c r="P11" s="8"/>
      <c r="Q11" s="8"/>
      <c r="R11" s="8"/>
      <c r="S11" s="8"/>
      <c r="T11" s="8"/>
      <c r="U11" s="8"/>
    </row>
    <row r="12" spans="1:21" x14ac:dyDescent="0.3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O12" s="8"/>
      <c r="P12" s="8"/>
      <c r="Q12" s="8"/>
      <c r="R12" s="8"/>
      <c r="S12" s="8"/>
      <c r="T12" s="8"/>
      <c r="U12" s="8"/>
    </row>
    <row r="13" spans="1:21" ht="17.45" customHeight="1" x14ac:dyDescent="0.3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O13" s="8"/>
      <c r="P13" s="8"/>
      <c r="Q13" s="8"/>
      <c r="R13" s="8"/>
      <c r="S13" s="8"/>
      <c r="T13" s="8"/>
      <c r="U13" s="8"/>
    </row>
    <row r="14" spans="1:21" ht="17.45" customHeight="1" x14ac:dyDescent="0.3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O14" s="8"/>
      <c r="P14" s="8"/>
      <c r="Q14" s="8"/>
      <c r="R14" s="8"/>
      <c r="S14" s="8"/>
      <c r="T14" s="8"/>
      <c r="U14" s="8"/>
    </row>
    <row r="15" spans="1:21" ht="18" customHeight="1" x14ac:dyDescent="0.3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O15" s="8" t="s">
        <v>63</v>
      </c>
      <c r="P15" s="8"/>
      <c r="Q15" s="8"/>
      <c r="R15" s="8"/>
      <c r="S15" s="8"/>
      <c r="T15" s="8"/>
      <c r="U15" s="8"/>
    </row>
    <row r="16" spans="1:21" x14ac:dyDescent="0.3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O16" s="8"/>
      <c r="P16" s="8"/>
      <c r="Q16" s="8"/>
      <c r="R16" s="8"/>
      <c r="S16" s="8"/>
      <c r="T16" s="8"/>
      <c r="U16" s="8"/>
    </row>
    <row r="17" spans="1:21" ht="17.45" customHeight="1" x14ac:dyDescent="0.3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O17" s="8"/>
      <c r="P17" s="8"/>
      <c r="Q17" s="8"/>
      <c r="R17" s="8"/>
      <c r="S17" s="8"/>
      <c r="T17" s="8"/>
      <c r="U17" s="8"/>
    </row>
    <row r="18" spans="1:21" ht="17.45" customHeight="1" x14ac:dyDescent="0.3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O18" s="8"/>
      <c r="P18" s="8"/>
      <c r="Q18" s="8"/>
      <c r="R18" s="8"/>
      <c r="S18" s="8"/>
      <c r="T18" s="8"/>
      <c r="U18" s="8"/>
    </row>
    <row r="19" spans="1:21" ht="18" customHeight="1" x14ac:dyDescent="0.3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O19" s="8"/>
      <c r="P19" s="8"/>
      <c r="Q19" s="8"/>
      <c r="R19" s="8"/>
      <c r="S19" s="8"/>
      <c r="T19" s="8"/>
      <c r="U19" s="8"/>
    </row>
    <row r="20" spans="1:21" x14ac:dyDescent="0.3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</row>
    <row r="21" spans="1:21" x14ac:dyDescent="0.3">
      <c r="B21" s="43" t="s">
        <v>162</v>
      </c>
    </row>
    <row r="22" spans="1:21" x14ac:dyDescent="0.3">
      <c r="B22" s="1" t="s">
        <v>163</v>
      </c>
    </row>
    <row r="23" spans="1:21" x14ac:dyDescent="0.3">
      <c r="B23" s="1" t="s">
        <v>164</v>
      </c>
    </row>
    <row r="24" spans="1:21" x14ac:dyDescent="0.3">
      <c r="B24" s="1" t="s">
        <v>165</v>
      </c>
    </row>
    <row r="72" spans="2:24" ht="15" thickBot="1" x14ac:dyDescent="0.35"/>
    <row r="73" spans="2:24" ht="15" thickBot="1" x14ac:dyDescent="0.35">
      <c r="B73" s="279">
        <v>2026</v>
      </c>
      <c r="C73" s="280"/>
      <c r="D73" s="280"/>
      <c r="E73" s="280"/>
      <c r="F73" s="280"/>
      <c r="G73" s="280"/>
      <c r="H73" s="281"/>
      <c r="I73" s="5" t="s">
        <v>46</v>
      </c>
      <c r="J73" s="6" t="s">
        <v>47</v>
      </c>
      <c r="K73" s="6" t="s">
        <v>50</v>
      </c>
      <c r="L73" s="6" t="s">
        <v>51</v>
      </c>
      <c r="M73" s="6" t="s">
        <v>52</v>
      </c>
      <c r="N73" s="6" t="s">
        <v>53</v>
      </c>
      <c r="O73" s="6" t="s">
        <v>54</v>
      </c>
      <c r="P73" s="6" t="s">
        <v>55</v>
      </c>
      <c r="Q73" s="6" t="s">
        <v>56</v>
      </c>
      <c r="R73" s="6" t="s">
        <v>57</v>
      </c>
      <c r="S73" s="6" t="s">
        <v>58</v>
      </c>
      <c r="T73" s="6" t="s">
        <v>59</v>
      </c>
      <c r="U73" s="279" t="s">
        <v>60</v>
      </c>
      <c r="V73" s="281"/>
      <c r="W73" s="279" t="s">
        <v>61</v>
      </c>
      <c r="X73" s="281"/>
    </row>
    <row r="74" spans="2:24" ht="15" thickBot="1" x14ac:dyDescent="0.35">
      <c r="B74" s="421"/>
      <c r="C74" s="421"/>
      <c r="D74" s="421"/>
      <c r="E74" s="421"/>
      <c r="F74" s="421"/>
      <c r="G74" s="421"/>
      <c r="H74" s="421"/>
    </row>
    <row r="75" spans="2:24" x14ac:dyDescent="0.3">
      <c r="B75" s="282" t="s">
        <v>4</v>
      </c>
      <c r="C75" s="285" t="s">
        <v>12</v>
      </c>
      <c r="D75" s="286"/>
      <c r="E75" s="286"/>
      <c r="F75" s="286"/>
      <c r="G75" s="286"/>
      <c r="H75" s="287"/>
      <c r="I75" s="48"/>
      <c r="J75" s="48"/>
      <c r="K75" s="48"/>
      <c r="L75" s="48"/>
      <c r="M75" s="48"/>
      <c r="N75" s="48"/>
      <c r="O75" s="48"/>
      <c r="P75" s="48"/>
      <c r="Q75" s="48"/>
      <c r="R75" s="48"/>
      <c r="S75" s="48"/>
      <c r="T75" s="48"/>
      <c r="U75" s="422"/>
      <c r="V75" s="423"/>
      <c r="W75" s="424"/>
      <c r="X75" s="423"/>
    </row>
    <row r="76" spans="2:24" x14ac:dyDescent="0.3">
      <c r="B76" s="283"/>
      <c r="C76" s="270" t="s">
        <v>48</v>
      </c>
      <c r="D76" s="271"/>
      <c r="E76" s="271"/>
      <c r="F76" s="271"/>
      <c r="G76" s="271"/>
      <c r="H76" s="272"/>
      <c r="I76" s="52">
        <v>16</v>
      </c>
      <c r="J76" s="52">
        <v>12</v>
      </c>
      <c r="K76" s="52"/>
      <c r="L76" s="52"/>
      <c r="M76" s="52"/>
      <c r="N76" s="52"/>
      <c r="O76" s="52"/>
      <c r="P76" s="52"/>
      <c r="Q76" s="52"/>
      <c r="R76" s="52"/>
      <c r="S76" s="52"/>
      <c r="T76" s="52"/>
      <c r="U76" s="311">
        <f t="shared" ref="U76:U88" si="0">AVERAGE(I76:T76)</f>
        <v>14</v>
      </c>
      <c r="V76" s="312"/>
      <c r="W76" s="410">
        <f t="shared" ref="W76:W80" si="1">SUM(I76:T76)</f>
        <v>28</v>
      </c>
      <c r="X76" s="312"/>
    </row>
    <row r="77" spans="2:24" x14ac:dyDescent="0.3">
      <c r="B77" s="283"/>
      <c r="C77" s="270" t="s">
        <v>117</v>
      </c>
      <c r="D77" s="271"/>
      <c r="E77" s="271"/>
      <c r="F77" s="271"/>
      <c r="G77" s="271"/>
      <c r="H77" s="272"/>
      <c r="I77" s="52">
        <v>5</v>
      </c>
      <c r="J77" s="52">
        <v>2</v>
      </c>
      <c r="K77" s="52"/>
      <c r="L77" s="52"/>
      <c r="M77" s="52"/>
      <c r="N77" s="52"/>
      <c r="O77" s="52"/>
      <c r="P77" s="52"/>
      <c r="Q77" s="52"/>
      <c r="R77" s="52"/>
      <c r="S77" s="52"/>
      <c r="T77" s="52"/>
      <c r="U77" s="311">
        <f t="shared" si="0"/>
        <v>3.5</v>
      </c>
      <c r="V77" s="312"/>
      <c r="W77" s="410">
        <f t="shared" si="1"/>
        <v>7</v>
      </c>
      <c r="X77" s="312"/>
    </row>
    <row r="78" spans="2:24" x14ac:dyDescent="0.3">
      <c r="B78" s="283"/>
      <c r="C78" s="425" t="s">
        <v>0</v>
      </c>
      <c r="D78" s="426"/>
      <c r="E78" s="426"/>
      <c r="F78" s="426"/>
      <c r="G78" s="426"/>
      <c r="H78" s="427"/>
      <c r="I78" s="56"/>
      <c r="J78" s="56"/>
      <c r="K78" s="56"/>
      <c r="L78" s="56"/>
      <c r="M78" s="56"/>
      <c r="N78" s="56"/>
      <c r="O78" s="56"/>
      <c r="P78" s="56"/>
      <c r="Q78" s="56"/>
      <c r="R78" s="56"/>
      <c r="S78" s="56"/>
      <c r="T78" s="56"/>
      <c r="U78" s="428"/>
      <c r="V78" s="420"/>
      <c r="W78" s="419"/>
      <c r="X78" s="420"/>
    </row>
    <row r="79" spans="2:24" x14ac:dyDescent="0.3">
      <c r="B79" s="283"/>
      <c r="C79" s="318" t="s">
        <v>23</v>
      </c>
      <c r="D79" s="319"/>
      <c r="E79" s="319"/>
      <c r="F79" s="319"/>
      <c r="G79" s="319"/>
      <c r="H79" s="320"/>
      <c r="I79" s="219">
        <v>17</v>
      </c>
      <c r="J79" s="219">
        <v>10</v>
      </c>
      <c r="K79" s="219"/>
      <c r="L79" s="219"/>
      <c r="M79" s="219"/>
      <c r="N79" s="219"/>
      <c r="O79" s="219"/>
      <c r="P79" s="219"/>
      <c r="Q79" s="219"/>
      <c r="R79" s="219"/>
      <c r="S79" s="219"/>
      <c r="T79" s="219"/>
      <c r="U79" s="461">
        <f t="shared" si="0"/>
        <v>13.5</v>
      </c>
      <c r="V79" s="462"/>
      <c r="W79" s="483">
        <f t="shared" si="1"/>
        <v>27</v>
      </c>
      <c r="X79" s="462"/>
    </row>
    <row r="80" spans="2:24" x14ac:dyDescent="0.3">
      <c r="B80" s="283"/>
      <c r="C80" s="318" t="s">
        <v>170</v>
      </c>
      <c r="D80" s="319"/>
      <c r="E80" s="319"/>
      <c r="F80" s="319"/>
      <c r="G80" s="319"/>
      <c r="H80" s="320"/>
      <c r="I80" s="220">
        <v>5</v>
      </c>
      <c r="J80" s="220">
        <v>2</v>
      </c>
      <c r="K80" s="220"/>
      <c r="L80" s="220"/>
      <c r="M80" s="220"/>
      <c r="N80" s="220"/>
      <c r="O80" s="220"/>
      <c r="P80" s="220"/>
      <c r="Q80" s="220"/>
      <c r="R80" s="220"/>
      <c r="S80" s="220"/>
      <c r="T80" s="220"/>
      <c r="U80" s="461">
        <f t="shared" si="0"/>
        <v>3.5</v>
      </c>
      <c r="V80" s="462"/>
      <c r="W80" s="483">
        <f t="shared" si="1"/>
        <v>7</v>
      </c>
      <c r="X80" s="462"/>
    </row>
    <row r="81" spans="2:24" x14ac:dyDescent="0.3">
      <c r="B81" s="283"/>
      <c r="C81" s="270" t="s">
        <v>13</v>
      </c>
      <c r="D81" s="271"/>
      <c r="E81" s="271"/>
      <c r="F81" s="271"/>
      <c r="G81" s="271"/>
      <c r="H81" s="272"/>
      <c r="I81" s="221">
        <f>I80-I82</f>
        <v>4</v>
      </c>
      <c r="J81" s="221">
        <f>J80-J82</f>
        <v>2</v>
      </c>
      <c r="K81" s="221"/>
      <c r="L81" s="221"/>
      <c r="M81" s="221"/>
      <c r="N81" s="221"/>
      <c r="O81" s="221"/>
      <c r="P81" s="221"/>
      <c r="Q81" s="221"/>
      <c r="R81" s="221"/>
      <c r="S81" s="221"/>
      <c r="T81" s="221"/>
      <c r="U81" s="311">
        <f t="shared" si="0"/>
        <v>3</v>
      </c>
      <c r="V81" s="312"/>
      <c r="W81" s="410">
        <f>W80-W82</f>
        <v>6</v>
      </c>
      <c r="X81" s="312"/>
    </row>
    <row r="82" spans="2:24" x14ac:dyDescent="0.3">
      <c r="B82" s="283"/>
      <c r="C82" s="270" t="s">
        <v>14</v>
      </c>
      <c r="D82" s="271"/>
      <c r="E82" s="271"/>
      <c r="F82" s="271"/>
      <c r="G82" s="271"/>
      <c r="H82" s="272"/>
      <c r="I82" s="52">
        <v>1</v>
      </c>
      <c r="J82" s="52">
        <v>0</v>
      </c>
      <c r="K82" s="52"/>
      <c r="L82" s="52"/>
      <c r="M82" s="52"/>
      <c r="N82" s="52"/>
      <c r="O82" s="52"/>
      <c r="P82" s="52"/>
      <c r="Q82" s="52"/>
      <c r="R82" s="52"/>
      <c r="S82" s="52"/>
      <c r="T82" s="52"/>
      <c r="U82" s="311">
        <f t="shared" si="0"/>
        <v>0.5</v>
      </c>
      <c r="V82" s="312"/>
      <c r="W82" s="313">
        <f t="shared" ref="W82:W88" si="2">SUM(I82:T82)</f>
        <v>1</v>
      </c>
      <c r="X82" s="310"/>
    </row>
    <row r="83" spans="2:24" x14ac:dyDescent="0.3">
      <c r="B83" s="283"/>
      <c r="C83" s="300" t="s">
        <v>5</v>
      </c>
      <c r="D83" s="301"/>
      <c r="E83" s="301"/>
      <c r="F83" s="301"/>
      <c r="G83" s="301"/>
      <c r="H83" s="302"/>
      <c r="I83" s="136"/>
      <c r="J83" s="136"/>
      <c r="K83" s="136"/>
      <c r="L83" s="136"/>
      <c r="M83" s="136"/>
      <c r="N83" s="136"/>
      <c r="O83" s="136"/>
      <c r="P83" s="136"/>
      <c r="Q83" s="136"/>
      <c r="R83" s="136"/>
      <c r="S83" s="136"/>
      <c r="T83" s="136"/>
      <c r="U83" s="311" t="e">
        <f t="shared" si="0"/>
        <v>#DIV/0!</v>
      </c>
      <c r="V83" s="312"/>
      <c r="W83" s="313">
        <f t="shared" si="2"/>
        <v>0</v>
      </c>
      <c r="X83" s="310"/>
    </row>
    <row r="84" spans="2:24" x14ac:dyDescent="0.3">
      <c r="B84" s="283"/>
      <c r="C84" s="363" t="s">
        <v>49</v>
      </c>
      <c r="D84" s="364"/>
      <c r="E84" s="364"/>
      <c r="F84" s="364"/>
      <c r="G84" s="364"/>
      <c r="H84" s="365"/>
      <c r="I84" s="140">
        <f>I80-I81-I83</f>
        <v>1</v>
      </c>
      <c r="J84" s="140">
        <f>J80-J81-J83</f>
        <v>0</v>
      </c>
      <c r="K84" s="140"/>
      <c r="L84" s="140"/>
      <c r="M84" s="140"/>
      <c r="N84" s="140"/>
      <c r="O84" s="140"/>
      <c r="P84" s="140"/>
      <c r="Q84" s="140"/>
      <c r="R84" s="140"/>
      <c r="S84" s="140"/>
      <c r="T84" s="140"/>
      <c r="U84" s="390">
        <f t="shared" si="0"/>
        <v>0.5</v>
      </c>
      <c r="V84" s="391"/>
      <c r="W84" s="429">
        <f t="shared" si="2"/>
        <v>1</v>
      </c>
      <c r="X84" s="315"/>
    </row>
    <row r="85" spans="2:24" x14ac:dyDescent="0.3">
      <c r="B85" s="283"/>
      <c r="C85" s="411" t="s">
        <v>107</v>
      </c>
      <c r="D85" s="412"/>
      <c r="E85" s="412"/>
      <c r="F85" s="412"/>
      <c r="G85" s="412"/>
      <c r="H85" s="413"/>
      <c r="I85" s="82">
        <v>4</v>
      </c>
      <c r="J85" s="82">
        <v>2</v>
      </c>
      <c r="K85" s="82"/>
      <c r="L85" s="82"/>
      <c r="M85" s="82"/>
      <c r="N85" s="82"/>
      <c r="O85" s="82"/>
      <c r="P85" s="82"/>
      <c r="Q85" s="82"/>
      <c r="R85" s="82"/>
      <c r="S85" s="82"/>
      <c r="T85" s="82"/>
      <c r="U85" s="414">
        <f t="shared" si="0"/>
        <v>3</v>
      </c>
      <c r="V85" s="415"/>
      <c r="W85" s="416">
        <f t="shared" si="2"/>
        <v>6</v>
      </c>
      <c r="X85" s="415"/>
    </row>
    <row r="86" spans="2:24" x14ac:dyDescent="0.3">
      <c r="B86" s="283"/>
      <c r="C86" s="395" t="s">
        <v>1</v>
      </c>
      <c r="D86" s="396"/>
      <c r="E86" s="396"/>
      <c r="F86" s="396"/>
      <c r="G86" s="396"/>
      <c r="H86" s="397"/>
      <c r="I86" s="86"/>
      <c r="J86" s="86"/>
      <c r="K86" s="86"/>
      <c r="L86" s="86"/>
      <c r="M86" s="86"/>
      <c r="N86" s="86"/>
      <c r="O86" s="86"/>
      <c r="P86" s="86"/>
      <c r="Q86" s="86"/>
      <c r="R86" s="86"/>
      <c r="S86" s="86"/>
      <c r="T86" s="86"/>
      <c r="U86" s="417"/>
      <c r="V86" s="418"/>
      <c r="W86" s="419"/>
      <c r="X86" s="420"/>
    </row>
    <row r="87" spans="2:24" x14ac:dyDescent="0.3">
      <c r="B87" s="283"/>
      <c r="C87" s="347" t="s">
        <v>23</v>
      </c>
      <c r="D87" s="348"/>
      <c r="E87" s="348"/>
      <c r="F87" s="348"/>
      <c r="G87" s="348"/>
      <c r="H87" s="349"/>
      <c r="I87" s="90">
        <v>10</v>
      </c>
      <c r="J87" s="90">
        <v>5</v>
      </c>
      <c r="K87" s="90"/>
      <c r="L87" s="90"/>
      <c r="M87" s="90"/>
      <c r="N87" s="90"/>
      <c r="O87" s="90"/>
      <c r="P87" s="90"/>
      <c r="Q87" s="90"/>
      <c r="R87" s="90"/>
      <c r="S87" s="90"/>
      <c r="T87" s="90"/>
      <c r="U87" s="361">
        <f t="shared" si="0"/>
        <v>7.5</v>
      </c>
      <c r="V87" s="362"/>
      <c r="W87" s="409">
        <f t="shared" si="2"/>
        <v>15</v>
      </c>
      <c r="X87" s="362"/>
    </row>
    <row r="88" spans="2:24" x14ac:dyDescent="0.3">
      <c r="B88" s="283"/>
      <c r="C88" s="270" t="s">
        <v>118</v>
      </c>
      <c r="D88" s="271"/>
      <c r="E88" s="271"/>
      <c r="F88" s="271"/>
      <c r="G88" s="271"/>
      <c r="H88" s="272"/>
      <c r="I88" s="52">
        <v>3</v>
      </c>
      <c r="J88" s="52">
        <v>0</v>
      </c>
      <c r="K88" s="52"/>
      <c r="L88" s="52"/>
      <c r="M88" s="52"/>
      <c r="N88" s="52"/>
      <c r="O88" s="52"/>
      <c r="P88" s="52"/>
      <c r="Q88" s="52"/>
      <c r="R88" s="52"/>
      <c r="S88" s="52"/>
      <c r="T88" s="52"/>
      <c r="U88" s="311">
        <f t="shared" si="0"/>
        <v>1.5</v>
      </c>
      <c r="V88" s="312"/>
      <c r="W88" s="410">
        <f t="shared" si="2"/>
        <v>3</v>
      </c>
      <c r="X88" s="312"/>
    </row>
    <row r="89" spans="2:24" x14ac:dyDescent="0.3">
      <c r="B89" s="283"/>
      <c r="C89" s="306" t="s">
        <v>6</v>
      </c>
      <c r="D89" s="307"/>
      <c r="E89" s="307"/>
      <c r="F89" s="307"/>
      <c r="G89" s="307"/>
      <c r="H89" s="308"/>
      <c r="I89" s="94"/>
      <c r="J89" s="94"/>
      <c r="K89" s="94"/>
      <c r="L89" s="94"/>
      <c r="M89" s="94"/>
      <c r="N89" s="94"/>
      <c r="O89" s="94"/>
      <c r="P89" s="94"/>
      <c r="Q89" s="94"/>
      <c r="R89" s="94"/>
      <c r="S89" s="94"/>
      <c r="T89" s="94"/>
      <c r="U89" s="404"/>
      <c r="V89" s="405"/>
      <c r="W89" s="406"/>
      <c r="X89" s="407"/>
    </row>
    <row r="90" spans="2:24" x14ac:dyDescent="0.3">
      <c r="B90" s="283"/>
      <c r="C90" s="347" t="s">
        <v>23</v>
      </c>
      <c r="D90" s="348"/>
      <c r="E90" s="348"/>
      <c r="F90" s="348"/>
      <c r="G90" s="348"/>
      <c r="H90" s="349"/>
      <c r="I90" s="98">
        <f t="shared" ref="I90:J91" si="3">I76/I79</f>
        <v>0.94117647058823528</v>
      </c>
      <c r="J90" s="98">
        <f t="shared" si="3"/>
        <v>1.2</v>
      </c>
      <c r="K90" s="98"/>
      <c r="L90" s="98"/>
      <c r="M90" s="98"/>
      <c r="N90" s="98"/>
      <c r="O90" s="98"/>
      <c r="P90" s="98"/>
      <c r="Q90" s="98"/>
      <c r="R90" s="98"/>
      <c r="S90" s="98"/>
      <c r="T90" s="98"/>
      <c r="U90" s="361" t="s">
        <v>62</v>
      </c>
      <c r="V90" s="362"/>
      <c r="W90" s="408">
        <f>W76/W79</f>
        <v>1.037037037037037</v>
      </c>
      <c r="X90" s="351"/>
    </row>
    <row r="91" spans="2:24" x14ac:dyDescent="0.3">
      <c r="B91" s="283"/>
      <c r="C91" s="270" t="s">
        <v>171</v>
      </c>
      <c r="D91" s="271"/>
      <c r="E91" s="271"/>
      <c r="F91" s="271"/>
      <c r="G91" s="271"/>
      <c r="H91" s="272"/>
      <c r="I91" s="100">
        <f t="shared" si="3"/>
        <v>1</v>
      </c>
      <c r="J91" s="100">
        <f t="shared" si="3"/>
        <v>1</v>
      </c>
      <c r="K91" s="100"/>
      <c r="L91" s="100"/>
      <c r="M91" s="100"/>
      <c r="N91" s="100"/>
      <c r="O91" s="100"/>
      <c r="P91" s="100"/>
      <c r="Q91" s="100"/>
      <c r="R91" s="100"/>
      <c r="S91" s="100"/>
      <c r="T91" s="100"/>
      <c r="U91" s="311" t="s">
        <v>62</v>
      </c>
      <c r="V91" s="312"/>
      <c r="W91" s="494">
        <f>W77/W80</f>
        <v>1</v>
      </c>
      <c r="X91" s="495"/>
    </row>
    <row r="92" spans="2:24" s="231" customFormat="1" x14ac:dyDescent="0.3">
      <c r="B92" s="283"/>
      <c r="C92" s="430" t="s">
        <v>106</v>
      </c>
      <c r="D92" s="431"/>
      <c r="E92" s="431"/>
      <c r="F92" s="431"/>
      <c r="G92" s="431"/>
      <c r="H92" s="432"/>
      <c r="I92" s="230">
        <f>I85/I80</f>
        <v>0.8</v>
      </c>
      <c r="J92" s="104">
        <f>J85/J80</f>
        <v>1</v>
      </c>
      <c r="K92" s="230"/>
      <c r="L92" s="230"/>
      <c r="M92" s="230"/>
      <c r="N92" s="230"/>
      <c r="O92" s="230"/>
      <c r="P92" s="230"/>
      <c r="Q92" s="230"/>
      <c r="R92" s="230"/>
      <c r="S92" s="230"/>
      <c r="T92" s="230"/>
      <c r="U92" s="433" t="s">
        <v>62</v>
      </c>
      <c r="V92" s="403"/>
      <c r="W92" s="402">
        <f t="shared" ref="W92:X92" si="4">W85/W80</f>
        <v>0.8571428571428571</v>
      </c>
      <c r="X92" s="403" t="e">
        <f t="shared" si="4"/>
        <v>#DIV/0!</v>
      </c>
    </row>
    <row r="93" spans="2:24" x14ac:dyDescent="0.3">
      <c r="B93" s="283"/>
      <c r="C93" s="291" t="s">
        <v>3</v>
      </c>
      <c r="D93" s="292"/>
      <c r="E93" s="292"/>
      <c r="F93" s="292"/>
      <c r="G93" s="292"/>
      <c r="H93" s="293"/>
      <c r="I93" s="201"/>
      <c r="J93" s="201"/>
      <c r="K93" s="201"/>
      <c r="L93" s="201"/>
      <c r="M93" s="201"/>
      <c r="N93" s="201"/>
      <c r="O93" s="201"/>
      <c r="P93" s="201"/>
      <c r="Q93" s="201"/>
      <c r="R93" s="201"/>
      <c r="S93" s="201"/>
      <c r="T93" s="201"/>
      <c r="U93" s="380"/>
      <c r="V93" s="381"/>
      <c r="W93" s="394"/>
      <c r="X93" s="339"/>
    </row>
    <row r="94" spans="2:24" x14ac:dyDescent="0.3">
      <c r="B94" s="283"/>
      <c r="C94" s="347" t="s">
        <v>23</v>
      </c>
      <c r="D94" s="348"/>
      <c r="E94" s="348"/>
      <c r="F94" s="348"/>
      <c r="G94" s="348"/>
      <c r="H94" s="349"/>
      <c r="I94" s="112">
        <f t="shared" ref="I94:J95" si="5">I87/I79</f>
        <v>0.58823529411764708</v>
      </c>
      <c r="J94" s="112">
        <f t="shared" si="5"/>
        <v>0.5</v>
      </c>
      <c r="K94" s="112"/>
      <c r="L94" s="112"/>
      <c r="M94" s="112"/>
      <c r="N94" s="112"/>
      <c r="O94" s="112"/>
      <c r="P94" s="112"/>
      <c r="Q94" s="112"/>
      <c r="R94" s="112"/>
      <c r="S94" s="112"/>
      <c r="T94" s="112"/>
      <c r="U94" s="361" t="s">
        <v>62</v>
      </c>
      <c r="V94" s="362"/>
      <c r="W94" s="496">
        <f>W87/W79</f>
        <v>0.55555555555555558</v>
      </c>
      <c r="X94" s="467"/>
    </row>
    <row r="95" spans="2:24" ht="15" thickBot="1" x14ac:dyDescent="0.35">
      <c r="B95" s="284"/>
      <c r="C95" s="294" t="s">
        <v>118</v>
      </c>
      <c r="D95" s="295"/>
      <c r="E95" s="295"/>
      <c r="F95" s="295"/>
      <c r="G95" s="295"/>
      <c r="H95" s="296"/>
      <c r="I95" s="116">
        <f t="shared" si="5"/>
        <v>0.6</v>
      </c>
      <c r="J95" s="116">
        <f>J88/J80</f>
        <v>0</v>
      </c>
      <c r="K95" s="116"/>
      <c r="L95" s="116"/>
      <c r="M95" s="116"/>
      <c r="N95" s="116"/>
      <c r="O95" s="116"/>
      <c r="P95" s="116"/>
      <c r="Q95" s="116"/>
      <c r="R95" s="116"/>
      <c r="S95" s="116"/>
      <c r="T95" s="116"/>
      <c r="U95" s="366" t="s">
        <v>62</v>
      </c>
      <c r="V95" s="367"/>
      <c r="W95" s="497">
        <f>W88/W80</f>
        <v>0.42857142857142855</v>
      </c>
      <c r="X95" s="472"/>
    </row>
    <row r="96" spans="2:24" x14ac:dyDescent="0.3">
      <c r="B96" s="436" t="s">
        <v>7</v>
      </c>
      <c r="C96" s="303" t="s">
        <v>15</v>
      </c>
      <c r="D96" s="304"/>
      <c r="E96" s="304"/>
      <c r="F96" s="304"/>
      <c r="G96" s="304"/>
      <c r="H96" s="305"/>
      <c r="I96" s="120">
        <v>23</v>
      </c>
      <c r="J96" s="120">
        <v>94</v>
      </c>
      <c r="K96" s="120"/>
      <c r="L96" s="120"/>
      <c r="M96" s="120"/>
      <c r="N96" s="120"/>
      <c r="O96" s="120"/>
      <c r="P96" s="120"/>
      <c r="Q96" s="120"/>
      <c r="R96" s="120"/>
      <c r="S96" s="120"/>
      <c r="T96" s="120"/>
      <c r="U96" s="400">
        <f t="shared" ref="U96:U159" si="6">AVERAGE(I96:T96)</f>
        <v>58.5</v>
      </c>
      <c r="V96" s="401"/>
      <c r="W96" s="400" t="s">
        <v>62</v>
      </c>
      <c r="X96" s="401"/>
    </row>
    <row r="97" spans="2:24" x14ac:dyDescent="0.3">
      <c r="B97" s="437"/>
      <c r="C97" s="395" t="s">
        <v>119</v>
      </c>
      <c r="D97" s="396"/>
      <c r="E97" s="396"/>
      <c r="F97" s="396"/>
      <c r="G97" s="396"/>
      <c r="H97" s="397"/>
      <c r="I97" s="124">
        <v>9</v>
      </c>
      <c r="J97" s="124">
        <v>3</v>
      </c>
      <c r="K97" s="124"/>
      <c r="L97" s="124"/>
      <c r="M97" s="124"/>
      <c r="N97" s="124"/>
      <c r="O97" s="124"/>
      <c r="P97" s="124"/>
      <c r="Q97" s="124"/>
      <c r="R97" s="124"/>
      <c r="S97" s="124"/>
      <c r="T97" s="124"/>
      <c r="U97" s="398">
        <f t="shared" si="6"/>
        <v>6</v>
      </c>
      <c r="V97" s="399"/>
      <c r="W97" s="398">
        <f t="shared" ref="W97:W101" si="7">SUM(I97:T97)</f>
        <v>12</v>
      </c>
      <c r="X97" s="399"/>
    </row>
    <row r="98" spans="2:24" x14ac:dyDescent="0.3">
      <c r="B98" s="437"/>
      <c r="C98" s="387" t="s">
        <v>17</v>
      </c>
      <c r="D98" s="388"/>
      <c r="E98" s="388"/>
      <c r="F98" s="388"/>
      <c r="G98" s="388"/>
      <c r="H98" s="389"/>
      <c r="I98" s="128">
        <v>1</v>
      </c>
      <c r="J98" s="128"/>
      <c r="K98" s="128"/>
      <c r="L98" s="128"/>
      <c r="M98" s="128"/>
      <c r="N98" s="128"/>
      <c r="O98" s="128"/>
      <c r="P98" s="128"/>
      <c r="Q98" s="128"/>
      <c r="R98" s="128"/>
      <c r="S98" s="128"/>
      <c r="T98" s="128"/>
      <c r="U98" s="390">
        <f t="shared" si="6"/>
        <v>1</v>
      </c>
      <c r="V98" s="391"/>
      <c r="W98" s="390">
        <f t="shared" si="7"/>
        <v>1</v>
      </c>
      <c r="X98" s="391"/>
    </row>
    <row r="99" spans="2:24" x14ac:dyDescent="0.3">
      <c r="B99" s="437"/>
      <c r="C99" s="438" t="s">
        <v>18</v>
      </c>
      <c r="D99" s="439"/>
      <c r="E99" s="439"/>
      <c r="F99" s="439"/>
      <c r="G99" s="439"/>
      <c r="H99" s="440"/>
      <c r="I99" s="132">
        <f>SUM(I100:I101)</f>
        <v>1</v>
      </c>
      <c r="J99" s="132">
        <f>SUM(J100:J101)</f>
        <v>0</v>
      </c>
      <c r="K99" s="132"/>
      <c r="L99" s="132"/>
      <c r="M99" s="132"/>
      <c r="N99" s="132"/>
      <c r="O99" s="132"/>
      <c r="P99" s="132"/>
      <c r="Q99" s="132"/>
      <c r="R99" s="132"/>
      <c r="S99" s="132"/>
      <c r="T99" s="132"/>
      <c r="U99" s="434">
        <f t="shared" si="6"/>
        <v>0.5</v>
      </c>
      <c r="V99" s="435"/>
      <c r="W99" s="434">
        <f t="shared" si="7"/>
        <v>1</v>
      </c>
      <c r="X99" s="435"/>
    </row>
    <row r="100" spans="2:24" x14ac:dyDescent="0.3">
      <c r="B100" s="437"/>
      <c r="C100" s="300" t="s">
        <v>122</v>
      </c>
      <c r="D100" s="301"/>
      <c r="E100" s="301"/>
      <c r="F100" s="301"/>
      <c r="G100" s="301"/>
      <c r="H100" s="302"/>
      <c r="I100" s="136">
        <v>1</v>
      </c>
      <c r="J100" s="136"/>
      <c r="K100" s="136"/>
      <c r="L100" s="136"/>
      <c r="M100" s="136"/>
      <c r="N100" s="136"/>
      <c r="O100" s="136"/>
      <c r="P100" s="136"/>
      <c r="Q100" s="136"/>
      <c r="R100" s="136"/>
      <c r="S100" s="136"/>
      <c r="T100" s="136"/>
      <c r="U100" s="309">
        <f t="shared" si="6"/>
        <v>1</v>
      </c>
      <c r="V100" s="310"/>
      <c r="W100" s="309">
        <f t="shared" si="7"/>
        <v>1</v>
      </c>
      <c r="X100" s="310"/>
    </row>
    <row r="101" spans="2:24" x14ac:dyDescent="0.3">
      <c r="B101" s="437"/>
      <c r="C101" s="363" t="s">
        <v>123</v>
      </c>
      <c r="D101" s="364"/>
      <c r="E101" s="364"/>
      <c r="F101" s="364"/>
      <c r="G101" s="364"/>
      <c r="H101" s="365"/>
      <c r="I101" s="140"/>
      <c r="J101" s="140"/>
      <c r="K101" s="140"/>
      <c r="L101" s="140"/>
      <c r="M101" s="140"/>
      <c r="N101" s="140"/>
      <c r="O101" s="140"/>
      <c r="P101" s="140"/>
      <c r="Q101" s="140"/>
      <c r="R101" s="140"/>
      <c r="S101" s="140"/>
      <c r="T101" s="140"/>
      <c r="U101" s="314" t="e">
        <f t="shared" si="6"/>
        <v>#DIV/0!</v>
      </c>
      <c r="V101" s="315"/>
      <c r="W101" s="314">
        <f t="shared" si="7"/>
        <v>0</v>
      </c>
      <c r="X101" s="315"/>
    </row>
    <row r="102" spans="2:24" x14ac:dyDescent="0.3">
      <c r="B102" s="437"/>
      <c r="C102" s="384" t="s">
        <v>19</v>
      </c>
      <c r="D102" s="385"/>
      <c r="E102" s="385"/>
      <c r="F102" s="385"/>
      <c r="G102" s="385"/>
      <c r="H102" s="386"/>
      <c r="I102" s="52">
        <f t="shared" ref="I102:J102" si="8">SUM(I103+I142)</f>
        <v>0</v>
      </c>
      <c r="J102" s="52">
        <f t="shared" si="8"/>
        <v>0</v>
      </c>
      <c r="K102" s="52"/>
      <c r="L102" s="52"/>
      <c r="M102" s="52"/>
      <c r="N102" s="52"/>
      <c r="O102" s="52"/>
      <c r="P102" s="52"/>
      <c r="Q102" s="52"/>
      <c r="R102" s="52"/>
      <c r="S102" s="52"/>
      <c r="T102" s="52"/>
      <c r="U102" s="309">
        <f t="shared" si="6"/>
        <v>0</v>
      </c>
      <c r="V102" s="310"/>
      <c r="W102" s="309">
        <f t="shared" ref="W102:W162" si="9">SUM(I102:T102)</f>
        <v>0</v>
      </c>
      <c r="X102" s="310"/>
    </row>
    <row r="103" spans="2:24" x14ac:dyDescent="0.3">
      <c r="B103" s="437"/>
      <c r="C103" s="300" t="s">
        <v>123</v>
      </c>
      <c r="D103" s="301"/>
      <c r="E103" s="301"/>
      <c r="F103" s="301"/>
      <c r="G103" s="301"/>
      <c r="H103" s="302"/>
      <c r="I103" s="52">
        <f>SUM(I104+I110+I114+I116+I124+I126+I129+I134+I138+I140)</f>
        <v>0</v>
      </c>
      <c r="J103" s="52">
        <f>SUM(J104+J110+J114+J116+J124+J126+J129+J134+J138+J140)</f>
        <v>0</v>
      </c>
      <c r="K103" s="52"/>
      <c r="L103" s="52"/>
      <c r="M103" s="52"/>
      <c r="N103" s="52"/>
      <c r="O103" s="52"/>
      <c r="P103" s="52"/>
      <c r="Q103" s="52"/>
      <c r="R103" s="52"/>
      <c r="S103" s="52"/>
      <c r="T103" s="52"/>
      <c r="U103" s="309">
        <f t="shared" si="6"/>
        <v>0</v>
      </c>
      <c r="V103" s="310"/>
      <c r="W103" s="309">
        <f t="shared" si="9"/>
        <v>0</v>
      </c>
      <c r="X103" s="310"/>
    </row>
    <row r="104" spans="2:24" x14ac:dyDescent="0.3">
      <c r="B104" s="437"/>
      <c r="C104" s="300" t="s">
        <v>129</v>
      </c>
      <c r="D104" s="301"/>
      <c r="E104" s="301"/>
      <c r="F104" s="301"/>
      <c r="G104" s="301"/>
      <c r="H104" s="302"/>
      <c r="I104" s="52">
        <f>SUM(I105:I109)</f>
        <v>0</v>
      </c>
      <c r="J104" s="52">
        <f>SUM(J105:J109)</f>
        <v>0</v>
      </c>
      <c r="K104" s="52"/>
      <c r="L104" s="52"/>
      <c r="M104" s="52"/>
      <c r="N104" s="52"/>
      <c r="O104" s="52"/>
      <c r="P104" s="52"/>
      <c r="Q104" s="52"/>
      <c r="R104" s="52"/>
      <c r="S104" s="52"/>
      <c r="T104" s="52"/>
      <c r="U104" s="309">
        <f t="shared" si="6"/>
        <v>0</v>
      </c>
      <c r="V104" s="310"/>
      <c r="W104" s="309">
        <f t="shared" si="9"/>
        <v>0</v>
      </c>
      <c r="X104" s="310"/>
    </row>
    <row r="105" spans="2:24" x14ac:dyDescent="0.3">
      <c r="B105" s="437"/>
      <c r="C105" s="321" t="s">
        <v>124</v>
      </c>
      <c r="D105" s="322"/>
      <c r="E105" s="322"/>
      <c r="F105" s="322"/>
      <c r="G105" s="322"/>
      <c r="H105" s="323"/>
      <c r="I105" s="52">
        <v>0</v>
      </c>
      <c r="J105" s="52"/>
      <c r="K105" s="52"/>
      <c r="L105" s="52"/>
      <c r="M105" s="52"/>
      <c r="N105" s="52"/>
      <c r="O105" s="52"/>
      <c r="P105" s="52"/>
      <c r="Q105" s="52"/>
      <c r="R105" s="52"/>
      <c r="S105" s="52"/>
      <c r="T105" s="52"/>
      <c r="U105" s="309">
        <f t="shared" si="6"/>
        <v>0</v>
      </c>
      <c r="V105" s="310"/>
      <c r="W105" s="309">
        <f t="shared" si="9"/>
        <v>0</v>
      </c>
      <c r="X105" s="310"/>
    </row>
    <row r="106" spans="2:24" x14ac:dyDescent="0.3">
      <c r="B106" s="437"/>
      <c r="C106" s="321" t="s">
        <v>125</v>
      </c>
      <c r="D106" s="322"/>
      <c r="E106" s="322"/>
      <c r="F106" s="322"/>
      <c r="G106" s="322"/>
      <c r="H106" s="323"/>
      <c r="I106" s="52">
        <v>0</v>
      </c>
      <c r="J106" s="52"/>
      <c r="K106" s="52"/>
      <c r="L106" s="52"/>
      <c r="M106" s="52"/>
      <c r="N106" s="52"/>
      <c r="O106" s="52"/>
      <c r="P106" s="52"/>
      <c r="Q106" s="52"/>
      <c r="R106" s="52"/>
      <c r="S106" s="52"/>
      <c r="T106" s="52"/>
      <c r="U106" s="309">
        <f t="shared" si="6"/>
        <v>0</v>
      </c>
      <c r="V106" s="310"/>
      <c r="W106" s="309">
        <f t="shared" si="9"/>
        <v>0</v>
      </c>
      <c r="X106" s="310"/>
    </row>
    <row r="107" spans="2:24" x14ac:dyDescent="0.3">
      <c r="B107" s="437"/>
      <c r="C107" s="321" t="s">
        <v>94</v>
      </c>
      <c r="D107" s="322"/>
      <c r="E107" s="322"/>
      <c r="F107" s="322"/>
      <c r="G107" s="322"/>
      <c r="H107" s="323"/>
      <c r="I107" s="52">
        <v>0</v>
      </c>
      <c r="J107" s="52"/>
      <c r="K107" s="52"/>
      <c r="L107" s="52"/>
      <c r="M107" s="52"/>
      <c r="N107" s="52"/>
      <c r="O107" s="52"/>
      <c r="P107" s="52"/>
      <c r="Q107" s="52"/>
      <c r="R107" s="52"/>
      <c r="S107" s="52"/>
      <c r="T107" s="52"/>
      <c r="U107" s="309">
        <f t="shared" si="6"/>
        <v>0</v>
      </c>
      <c r="V107" s="310"/>
      <c r="W107" s="309">
        <f t="shared" si="9"/>
        <v>0</v>
      </c>
      <c r="X107" s="310"/>
    </row>
    <row r="108" spans="2:24" x14ac:dyDescent="0.3">
      <c r="B108" s="437"/>
      <c r="C108" s="321" t="s">
        <v>127</v>
      </c>
      <c r="D108" s="322"/>
      <c r="E108" s="322"/>
      <c r="F108" s="322"/>
      <c r="G108" s="322"/>
      <c r="H108" s="323"/>
      <c r="I108" s="52">
        <v>0</v>
      </c>
      <c r="J108" s="52"/>
      <c r="K108" s="52"/>
      <c r="L108" s="52"/>
      <c r="M108" s="52"/>
      <c r="N108" s="52"/>
      <c r="O108" s="52"/>
      <c r="P108" s="52"/>
      <c r="Q108" s="52"/>
      <c r="R108" s="52"/>
      <c r="S108" s="52"/>
      <c r="T108" s="52"/>
      <c r="U108" s="309">
        <f t="shared" si="6"/>
        <v>0</v>
      </c>
      <c r="V108" s="310"/>
      <c r="W108" s="309">
        <f t="shared" si="9"/>
        <v>0</v>
      </c>
      <c r="X108" s="310"/>
    </row>
    <row r="109" spans="2:24" x14ac:dyDescent="0.3">
      <c r="B109" s="437"/>
      <c r="C109" s="321" t="s">
        <v>128</v>
      </c>
      <c r="D109" s="322"/>
      <c r="E109" s="322"/>
      <c r="F109" s="322"/>
      <c r="G109" s="322"/>
      <c r="H109" s="323"/>
      <c r="I109" s="52">
        <v>0</v>
      </c>
      <c r="J109" s="52"/>
      <c r="K109" s="52"/>
      <c r="L109" s="52"/>
      <c r="M109" s="52"/>
      <c r="N109" s="52"/>
      <c r="O109" s="52"/>
      <c r="P109" s="52"/>
      <c r="Q109" s="52"/>
      <c r="R109" s="52"/>
      <c r="S109" s="52"/>
      <c r="T109" s="52"/>
      <c r="U109" s="309">
        <f t="shared" si="6"/>
        <v>0</v>
      </c>
      <c r="V109" s="310"/>
      <c r="W109" s="309">
        <f t="shared" si="9"/>
        <v>0</v>
      </c>
      <c r="X109" s="310"/>
    </row>
    <row r="110" spans="2:24" x14ac:dyDescent="0.3">
      <c r="B110" s="437"/>
      <c r="C110" s="300" t="s">
        <v>130</v>
      </c>
      <c r="D110" s="301"/>
      <c r="E110" s="301"/>
      <c r="F110" s="301"/>
      <c r="G110" s="301"/>
      <c r="H110" s="302"/>
      <c r="I110" s="52">
        <f>SUM(I111:I113)</f>
        <v>0</v>
      </c>
      <c r="J110" s="52">
        <f>SUM(J111:J113)</f>
        <v>0</v>
      </c>
      <c r="K110" s="52"/>
      <c r="L110" s="52"/>
      <c r="M110" s="52"/>
      <c r="N110" s="52"/>
      <c r="O110" s="52"/>
      <c r="P110" s="52"/>
      <c r="Q110" s="52"/>
      <c r="R110" s="52"/>
      <c r="S110" s="52"/>
      <c r="T110" s="52"/>
      <c r="U110" s="309">
        <f t="shared" si="6"/>
        <v>0</v>
      </c>
      <c r="V110" s="310"/>
      <c r="W110" s="309">
        <f t="shared" si="9"/>
        <v>0</v>
      </c>
      <c r="X110" s="310"/>
    </row>
    <row r="111" spans="2:24" x14ac:dyDescent="0.3">
      <c r="B111" s="437"/>
      <c r="C111" s="321" t="s">
        <v>132</v>
      </c>
      <c r="D111" s="322"/>
      <c r="E111" s="322"/>
      <c r="F111" s="322"/>
      <c r="G111" s="322"/>
      <c r="H111" s="323"/>
      <c r="I111" s="52">
        <v>0</v>
      </c>
      <c r="J111" s="52"/>
      <c r="K111" s="52"/>
      <c r="L111" s="52"/>
      <c r="M111" s="52"/>
      <c r="N111" s="52"/>
      <c r="O111" s="52"/>
      <c r="P111" s="52"/>
      <c r="Q111" s="52"/>
      <c r="R111" s="52"/>
      <c r="S111" s="52"/>
      <c r="T111" s="52"/>
      <c r="U111" s="309">
        <f t="shared" si="6"/>
        <v>0</v>
      </c>
      <c r="V111" s="310"/>
      <c r="W111" s="309">
        <f t="shared" si="9"/>
        <v>0</v>
      </c>
      <c r="X111" s="310"/>
    </row>
    <row r="112" spans="2:24" x14ac:dyDescent="0.3">
      <c r="B112" s="437"/>
      <c r="C112" s="321" t="s">
        <v>131</v>
      </c>
      <c r="D112" s="322"/>
      <c r="E112" s="322"/>
      <c r="F112" s="322"/>
      <c r="G112" s="322"/>
      <c r="H112" s="323"/>
      <c r="I112" s="52">
        <v>0</v>
      </c>
      <c r="J112" s="52"/>
      <c r="K112" s="52"/>
      <c r="L112" s="52"/>
      <c r="M112" s="52"/>
      <c r="N112" s="52"/>
      <c r="O112" s="52"/>
      <c r="P112" s="52"/>
      <c r="Q112" s="52"/>
      <c r="R112" s="52"/>
      <c r="S112" s="52"/>
      <c r="T112" s="52"/>
      <c r="U112" s="309">
        <f t="shared" si="6"/>
        <v>0</v>
      </c>
      <c r="V112" s="310"/>
      <c r="W112" s="309">
        <f t="shared" si="9"/>
        <v>0</v>
      </c>
      <c r="X112" s="310"/>
    </row>
    <row r="113" spans="2:24" x14ac:dyDescent="0.3">
      <c r="B113" s="437"/>
      <c r="C113" s="321" t="s">
        <v>133</v>
      </c>
      <c r="D113" s="322"/>
      <c r="E113" s="322"/>
      <c r="F113" s="322"/>
      <c r="G113" s="322"/>
      <c r="H113" s="323"/>
      <c r="I113" s="52">
        <v>0</v>
      </c>
      <c r="J113" s="52"/>
      <c r="K113" s="52"/>
      <c r="L113" s="52"/>
      <c r="M113" s="52"/>
      <c r="N113" s="52"/>
      <c r="O113" s="52"/>
      <c r="P113" s="52"/>
      <c r="Q113" s="52"/>
      <c r="R113" s="52"/>
      <c r="S113" s="52"/>
      <c r="T113" s="52"/>
      <c r="U113" s="309">
        <f t="shared" si="6"/>
        <v>0</v>
      </c>
      <c r="V113" s="310"/>
      <c r="W113" s="309">
        <f t="shared" si="9"/>
        <v>0</v>
      </c>
      <c r="X113" s="310"/>
    </row>
    <row r="114" spans="2:24" x14ac:dyDescent="0.3">
      <c r="B114" s="437"/>
      <c r="C114" s="300" t="s">
        <v>135</v>
      </c>
      <c r="D114" s="301"/>
      <c r="E114" s="301"/>
      <c r="F114" s="301"/>
      <c r="G114" s="301"/>
      <c r="H114" s="302"/>
      <c r="I114" s="52">
        <f>SUM(I115)</f>
        <v>0</v>
      </c>
      <c r="J114" s="52">
        <f>SUM(J115)</f>
        <v>0</v>
      </c>
      <c r="K114" s="52"/>
      <c r="L114" s="52"/>
      <c r="M114" s="52"/>
      <c r="N114" s="52"/>
      <c r="O114" s="52"/>
      <c r="P114" s="52"/>
      <c r="Q114" s="52"/>
      <c r="R114" s="52"/>
      <c r="S114" s="52"/>
      <c r="T114" s="52"/>
      <c r="U114" s="309">
        <f t="shared" si="6"/>
        <v>0</v>
      </c>
      <c r="V114" s="310"/>
      <c r="W114" s="309">
        <f t="shared" si="9"/>
        <v>0</v>
      </c>
      <c r="X114" s="310"/>
    </row>
    <row r="115" spans="2:24" x14ac:dyDescent="0.3">
      <c r="B115" s="437"/>
      <c r="C115" s="321" t="s">
        <v>134</v>
      </c>
      <c r="D115" s="322"/>
      <c r="E115" s="322"/>
      <c r="F115" s="322"/>
      <c r="G115" s="322"/>
      <c r="H115" s="323"/>
      <c r="I115" s="52">
        <v>0</v>
      </c>
      <c r="J115" s="52"/>
      <c r="K115" s="52"/>
      <c r="L115" s="52"/>
      <c r="M115" s="52"/>
      <c r="N115" s="52"/>
      <c r="O115" s="52"/>
      <c r="P115" s="52"/>
      <c r="Q115" s="52"/>
      <c r="R115" s="52"/>
      <c r="S115" s="52"/>
      <c r="T115" s="52"/>
      <c r="U115" s="309">
        <f t="shared" si="6"/>
        <v>0</v>
      </c>
      <c r="V115" s="310"/>
      <c r="W115" s="309">
        <f t="shared" si="9"/>
        <v>0</v>
      </c>
      <c r="X115" s="310"/>
    </row>
    <row r="116" spans="2:24" x14ac:dyDescent="0.3">
      <c r="B116" s="437"/>
      <c r="C116" s="300" t="s">
        <v>136</v>
      </c>
      <c r="D116" s="301"/>
      <c r="E116" s="301"/>
      <c r="F116" s="301"/>
      <c r="G116" s="301"/>
      <c r="H116" s="302"/>
      <c r="I116" s="52">
        <f>SUM(I117:I123)</f>
        <v>0</v>
      </c>
      <c r="J116" s="52">
        <f>SUM(J117:J123)</f>
        <v>0</v>
      </c>
      <c r="K116" s="52"/>
      <c r="L116" s="52"/>
      <c r="M116" s="52"/>
      <c r="N116" s="52"/>
      <c r="O116" s="52"/>
      <c r="P116" s="52"/>
      <c r="Q116" s="52"/>
      <c r="R116" s="52"/>
      <c r="S116" s="52"/>
      <c r="T116" s="52"/>
      <c r="U116" s="309">
        <f t="shared" si="6"/>
        <v>0</v>
      </c>
      <c r="V116" s="310"/>
      <c r="W116" s="309">
        <f t="shared" si="9"/>
        <v>0</v>
      </c>
      <c r="X116" s="310"/>
    </row>
    <row r="117" spans="2:24" x14ac:dyDescent="0.3">
      <c r="B117" s="437"/>
      <c r="C117" s="321" t="s">
        <v>137</v>
      </c>
      <c r="D117" s="322"/>
      <c r="E117" s="322"/>
      <c r="F117" s="322"/>
      <c r="G117" s="322"/>
      <c r="H117" s="323"/>
      <c r="I117" s="52">
        <v>0</v>
      </c>
      <c r="J117" s="52"/>
      <c r="K117" s="52"/>
      <c r="L117" s="52"/>
      <c r="M117" s="52"/>
      <c r="N117" s="52"/>
      <c r="O117" s="52"/>
      <c r="P117" s="52"/>
      <c r="Q117" s="52"/>
      <c r="R117" s="52"/>
      <c r="S117" s="52"/>
      <c r="T117" s="52"/>
      <c r="U117" s="309">
        <f t="shared" si="6"/>
        <v>0</v>
      </c>
      <c r="V117" s="310"/>
      <c r="W117" s="309">
        <f t="shared" si="9"/>
        <v>0</v>
      </c>
      <c r="X117" s="310"/>
    </row>
    <row r="118" spans="2:24" x14ac:dyDescent="0.3">
      <c r="B118" s="437"/>
      <c r="C118" s="321" t="s">
        <v>93</v>
      </c>
      <c r="D118" s="322"/>
      <c r="E118" s="322"/>
      <c r="F118" s="322"/>
      <c r="G118" s="322"/>
      <c r="H118" s="323"/>
      <c r="I118" s="52">
        <v>0</v>
      </c>
      <c r="J118" s="52"/>
      <c r="K118" s="52"/>
      <c r="L118" s="52"/>
      <c r="M118" s="52"/>
      <c r="N118" s="52"/>
      <c r="O118" s="52"/>
      <c r="P118" s="52"/>
      <c r="Q118" s="52"/>
      <c r="R118" s="52"/>
      <c r="S118" s="52"/>
      <c r="T118" s="52"/>
      <c r="U118" s="309">
        <f t="shared" si="6"/>
        <v>0</v>
      </c>
      <c r="V118" s="310"/>
      <c r="W118" s="309">
        <f t="shared" si="9"/>
        <v>0</v>
      </c>
      <c r="X118" s="310"/>
    </row>
    <row r="119" spans="2:24" x14ac:dyDescent="0.3">
      <c r="B119" s="437"/>
      <c r="C119" s="321" t="s">
        <v>139</v>
      </c>
      <c r="D119" s="322"/>
      <c r="E119" s="322"/>
      <c r="F119" s="322"/>
      <c r="G119" s="322"/>
      <c r="H119" s="323"/>
      <c r="I119" s="52">
        <v>0</v>
      </c>
      <c r="J119" s="52"/>
      <c r="K119" s="52"/>
      <c r="L119" s="52"/>
      <c r="M119" s="52"/>
      <c r="N119" s="52"/>
      <c r="O119" s="52"/>
      <c r="P119" s="52"/>
      <c r="Q119" s="52"/>
      <c r="R119" s="52"/>
      <c r="S119" s="52"/>
      <c r="T119" s="52"/>
      <c r="U119" s="309">
        <f t="shared" si="6"/>
        <v>0</v>
      </c>
      <c r="V119" s="310"/>
      <c r="W119" s="309">
        <f t="shared" si="9"/>
        <v>0</v>
      </c>
      <c r="X119" s="310"/>
    </row>
    <row r="120" spans="2:24" x14ac:dyDescent="0.3">
      <c r="B120" s="437"/>
      <c r="C120" s="321" t="s">
        <v>124</v>
      </c>
      <c r="D120" s="322"/>
      <c r="E120" s="322"/>
      <c r="F120" s="322"/>
      <c r="G120" s="322"/>
      <c r="H120" s="323"/>
      <c r="I120" s="52">
        <v>0</v>
      </c>
      <c r="J120" s="52"/>
      <c r="K120" s="52"/>
      <c r="L120" s="52"/>
      <c r="M120" s="52"/>
      <c r="N120" s="52"/>
      <c r="O120" s="52"/>
      <c r="P120" s="52"/>
      <c r="Q120" s="52"/>
      <c r="R120" s="52"/>
      <c r="S120" s="52"/>
      <c r="T120" s="52"/>
      <c r="U120" s="309">
        <f t="shared" si="6"/>
        <v>0</v>
      </c>
      <c r="V120" s="310"/>
      <c r="W120" s="309">
        <f t="shared" si="9"/>
        <v>0</v>
      </c>
      <c r="X120" s="310"/>
    </row>
    <row r="121" spans="2:24" x14ac:dyDescent="0.3">
      <c r="B121" s="437"/>
      <c r="C121" s="321" t="s">
        <v>140</v>
      </c>
      <c r="D121" s="322"/>
      <c r="E121" s="322"/>
      <c r="F121" s="322"/>
      <c r="G121" s="322"/>
      <c r="H121" s="323"/>
      <c r="I121" s="52">
        <v>0</v>
      </c>
      <c r="J121" s="52"/>
      <c r="K121" s="52"/>
      <c r="L121" s="52"/>
      <c r="M121" s="52"/>
      <c r="N121" s="52"/>
      <c r="O121" s="52"/>
      <c r="P121" s="52"/>
      <c r="Q121" s="52"/>
      <c r="R121" s="52"/>
      <c r="S121" s="52"/>
      <c r="T121" s="52"/>
      <c r="U121" s="309">
        <f t="shared" si="6"/>
        <v>0</v>
      </c>
      <c r="V121" s="310"/>
      <c r="W121" s="309">
        <f t="shared" si="9"/>
        <v>0</v>
      </c>
      <c r="X121" s="310"/>
    </row>
    <row r="122" spans="2:24" x14ac:dyDescent="0.3">
      <c r="B122" s="437"/>
      <c r="C122" s="321" t="s">
        <v>127</v>
      </c>
      <c r="D122" s="322"/>
      <c r="E122" s="322"/>
      <c r="F122" s="322"/>
      <c r="G122" s="322"/>
      <c r="H122" s="323"/>
      <c r="I122" s="52">
        <v>0</v>
      </c>
      <c r="J122" s="52"/>
      <c r="K122" s="52"/>
      <c r="L122" s="52"/>
      <c r="M122" s="52"/>
      <c r="N122" s="52"/>
      <c r="O122" s="52"/>
      <c r="P122" s="52"/>
      <c r="Q122" s="52"/>
      <c r="R122" s="52"/>
      <c r="S122" s="52"/>
      <c r="T122" s="52"/>
      <c r="U122" s="309">
        <f t="shared" si="6"/>
        <v>0</v>
      </c>
      <c r="V122" s="310"/>
      <c r="W122" s="309">
        <f t="shared" si="9"/>
        <v>0</v>
      </c>
      <c r="X122" s="310"/>
    </row>
    <row r="123" spans="2:24" x14ac:dyDescent="0.3">
      <c r="B123" s="437"/>
      <c r="C123" s="321" t="s">
        <v>81</v>
      </c>
      <c r="D123" s="322"/>
      <c r="E123" s="322"/>
      <c r="F123" s="322"/>
      <c r="G123" s="322"/>
      <c r="H123" s="323"/>
      <c r="I123" s="52">
        <v>0</v>
      </c>
      <c r="J123" s="52"/>
      <c r="K123" s="52"/>
      <c r="L123" s="52"/>
      <c r="M123" s="52"/>
      <c r="N123" s="52"/>
      <c r="O123" s="52"/>
      <c r="P123" s="52"/>
      <c r="Q123" s="52"/>
      <c r="R123" s="52"/>
      <c r="S123" s="52"/>
      <c r="T123" s="52"/>
      <c r="U123" s="309">
        <f t="shared" si="6"/>
        <v>0</v>
      </c>
      <c r="V123" s="310"/>
      <c r="W123" s="309">
        <f t="shared" si="9"/>
        <v>0</v>
      </c>
      <c r="X123" s="310"/>
    </row>
    <row r="124" spans="2:24" x14ac:dyDescent="0.3">
      <c r="B124" s="437"/>
      <c r="C124" s="300" t="s">
        <v>141</v>
      </c>
      <c r="D124" s="301"/>
      <c r="E124" s="301"/>
      <c r="F124" s="301"/>
      <c r="G124" s="301"/>
      <c r="H124" s="302"/>
      <c r="I124" s="52">
        <f>SUM(I125)</f>
        <v>0</v>
      </c>
      <c r="J124" s="52">
        <f>SUM(J125)</f>
        <v>0</v>
      </c>
      <c r="K124" s="52"/>
      <c r="L124" s="52"/>
      <c r="M124" s="52"/>
      <c r="N124" s="52"/>
      <c r="O124" s="52"/>
      <c r="P124" s="52"/>
      <c r="Q124" s="52"/>
      <c r="R124" s="52"/>
      <c r="S124" s="52"/>
      <c r="T124" s="52"/>
      <c r="U124" s="309">
        <f t="shared" si="6"/>
        <v>0</v>
      </c>
      <c r="V124" s="310"/>
      <c r="W124" s="309">
        <f t="shared" si="9"/>
        <v>0</v>
      </c>
      <c r="X124" s="310"/>
    </row>
    <row r="125" spans="2:24" x14ac:dyDescent="0.3">
      <c r="B125" s="437"/>
      <c r="C125" s="321" t="s">
        <v>142</v>
      </c>
      <c r="D125" s="322"/>
      <c r="E125" s="322"/>
      <c r="F125" s="322"/>
      <c r="G125" s="322"/>
      <c r="H125" s="323"/>
      <c r="I125" s="52">
        <v>0</v>
      </c>
      <c r="J125" s="52"/>
      <c r="K125" s="52"/>
      <c r="L125" s="52"/>
      <c r="M125" s="52"/>
      <c r="N125" s="52"/>
      <c r="O125" s="52"/>
      <c r="P125" s="52"/>
      <c r="Q125" s="52"/>
      <c r="R125" s="52"/>
      <c r="S125" s="52"/>
      <c r="T125" s="52"/>
      <c r="U125" s="309">
        <f t="shared" si="6"/>
        <v>0</v>
      </c>
      <c r="V125" s="310"/>
      <c r="W125" s="309">
        <f t="shared" si="9"/>
        <v>0</v>
      </c>
      <c r="X125" s="310"/>
    </row>
    <row r="126" spans="2:24" x14ac:dyDescent="0.3">
      <c r="B126" s="437"/>
      <c r="C126" s="300" t="s">
        <v>143</v>
      </c>
      <c r="D126" s="301"/>
      <c r="E126" s="301"/>
      <c r="F126" s="301"/>
      <c r="G126" s="301"/>
      <c r="H126" s="302"/>
      <c r="I126" s="52">
        <f>SUM(I127:I128)</f>
        <v>0</v>
      </c>
      <c r="J126" s="52">
        <f>SUM(J127:J128)</f>
        <v>0</v>
      </c>
      <c r="K126" s="52"/>
      <c r="L126" s="52"/>
      <c r="M126" s="52"/>
      <c r="N126" s="52"/>
      <c r="O126" s="52"/>
      <c r="P126" s="52"/>
      <c r="Q126" s="52"/>
      <c r="R126" s="52"/>
      <c r="S126" s="52"/>
      <c r="T126" s="52"/>
      <c r="U126" s="309">
        <f t="shared" si="6"/>
        <v>0</v>
      </c>
      <c r="V126" s="310"/>
      <c r="W126" s="309">
        <f t="shared" si="9"/>
        <v>0</v>
      </c>
      <c r="X126" s="310"/>
    </row>
    <row r="127" spans="2:24" x14ac:dyDescent="0.3">
      <c r="B127" s="437"/>
      <c r="C127" s="321" t="s">
        <v>139</v>
      </c>
      <c r="D127" s="322"/>
      <c r="E127" s="322"/>
      <c r="F127" s="322"/>
      <c r="G127" s="322"/>
      <c r="H127" s="323"/>
      <c r="I127" s="52">
        <v>0</v>
      </c>
      <c r="J127" s="52"/>
      <c r="K127" s="52"/>
      <c r="L127" s="52"/>
      <c r="M127" s="52"/>
      <c r="N127" s="52"/>
      <c r="O127" s="52"/>
      <c r="P127" s="52"/>
      <c r="Q127" s="52"/>
      <c r="R127" s="52"/>
      <c r="S127" s="52"/>
      <c r="T127" s="52"/>
      <c r="U127" s="309">
        <f t="shared" si="6"/>
        <v>0</v>
      </c>
      <c r="V127" s="310"/>
      <c r="W127" s="309">
        <f t="shared" si="9"/>
        <v>0</v>
      </c>
      <c r="X127" s="310"/>
    </row>
    <row r="128" spans="2:24" x14ac:dyDescent="0.3">
      <c r="B128" s="437"/>
      <c r="C128" s="321" t="s">
        <v>144</v>
      </c>
      <c r="D128" s="322"/>
      <c r="E128" s="322"/>
      <c r="F128" s="322"/>
      <c r="G128" s="322"/>
      <c r="H128" s="323"/>
      <c r="I128" s="52">
        <v>0</v>
      </c>
      <c r="J128" s="52"/>
      <c r="K128" s="52"/>
      <c r="L128" s="52"/>
      <c r="M128" s="52"/>
      <c r="N128" s="52"/>
      <c r="O128" s="52"/>
      <c r="P128" s="52"/>
      <c r="Q128" s="52"/>
      <c r="R128" s="52"/>
      <c r="S128" s="52"/>
      <c r="T128" s="52"/>
      <c r="U128" s="309">
        <f t="shared" si="6"/>
        <v>0</v>
      </c>
      <c r="V128" s="310"/>
      <c r="W128" s="309">
        <f t="shared" si="9"/>
        <v>0</v>
      </c>
      <c r="X128" s="310"/>
    </row>
    <row r="129" spans="2:24" x14ac:dyDescent="0.3">
      <c r="B129" s="437"/>
      <c r="C129" s="300" t="s">
        <v>145</v>
      </c>
      <c r="D129" s="301"/>
      <c r="E129" s="301"/>
      <c r="F129" s="301"/>
      <c r="G129" s="301"/>
      <c r="H129" s="302"/>
      <c r="I129" s="52">
        <f>SUM(I130:I133)</f>
        <v>0</v>
      </c>
      <c r="J129" s="52">
        <f>SUM(J130:J133)</f>
        <v>0</v>
      </c>
      <c r="K129" s="52"/>
      <c r="L129" s="52"/>
      <c r="M129" s="52"/>
      <c r="N129" s="52"/>
      <c r="O129" s="52"/>
      <c r="P129" s="52"/>
      <c r="Q129" s="52"/>
      <c r="R129" s="52"/>
      <c r="S129" s="52"/>
      <c r="T129" s="52"/>
      <c r="U129" s="309">
        <f t="shared" si="6"/>
        <v>0</v>
      </c>
      <c r="V129" s="310"/>
      <c r="W129" s="309">
        <f t="shared" si="9"/>
        <v>0</v>
      </c>
      <c r="X129" s="310"/>
    </row>
    <row r="130" spans="2:24" x14ac:dyDescent="0.3">
      <c r="B130" s="437"/>
      <c r="C130" s="321" t="s">
        <v>146</v>
      </c>
      <c r="D130" s="322"/>
      <c r="E130" s="322"/>
      <c r="F130" s="322"/>
      <c r="G130" s="322"/>
      <c r="H130" s="323"/>
      <c r="I130" s="52">
        <v>0</v>
      </c>
      <c r="J130" s="52"/>
      <c r="K130" s="52"/>
      <c r="L130" s="52"/>
      <c r="M130" s="52"/>
      <c r="N130" s="52"/>
      <c r="O130" s="52"/>
      <c r="P130" s="52"/>
      <c r="Q130" s="52"/>
      <c r="R130" s="52"/>
      <c r="S130" s="52"/>
      <c r="T130" s="52"/>
      <c r="U130" s="309">
        <f t="shared" si="6"/>
        <v>0</v>
      </c>
      <c r="V130" s="310"/>
      <c r="W130" s="309">
        <f t="shared" si="9"/>
        <v>0</v>
      </c>
      <c r="X130" s="310"/>
    </row>
    <row r="131" spans="2:24" x14ac:dyDescent="0.3">
      <c r="B131" s="437"/>
      <c r="C131" s="321" t="s">
        <v>147</v>
      </c>
      <c r="D131" s="322"/>
      <c r="E131" s="322"/>
      <c r="F131" s="322"/>
      <c r="G131" s="322"/>
      <c r="H131" s="323"/>
      <c r="I131" s="52">
        <v>0</v>
      </c>
      <c r="J131" s="52"/>
      <c r="K131" s="52"/>
      <c r="L131" s="52"/>
      <c r="M131" s="52"/>
      <c r="N131" s="52"/>
      <c r="O131" s="52"/>
      <c r="P131" s="52"/>
      <c r="Q131" s="52"/>
      <c r="R131" s="52"/>
      <c r="S131" s="52"/>
      <c r="T131" s="52"/>
      <c r="U131" s="309">
        <f t="shared" si="6"/>
        <v>0</v>
      </c>
      <c r="V131" s="310"/>
      <c r="W131" s="309">
        <f t="shared" si="9"/>
        <v>0</v>
      </c>
      <c r="X131" s="310"/>
    </row>
    <row r="132" spans="2:24" x14ac:dyDescent="0.3">
      <c r="B132" s="437"/>
      <c r="C132" s="321" t="s">
        <v>148</v>
      </c>
      <c r="D132" s="322"/>
      <c r="E132" s="322"/>
      <c r="F132" s="322"/>
      <c r="G132" s="322"/>
      <c r="H132" s="323"/>
      <c r="I132" s="52">
        <v>0</v>
      </c>
      <c r="J132" s="52"/>
      <c r="K132" s="52"/>
      <c r="L132" s="52"/>
      <c r="M132" s="52"/>
      <c r="N132" s="52"/>
      <c r="O132" s="52"/>
      <c r="P132" s="52"/>
      <c r="Q132" s="52"/>
      <c r="R132" s="52"/>
      <c r="S132" s="52"/>
      <c r="T132" s="52"/>
      <c r="U132" s="309">
        <f t="shared" si="6"/>
        <v>0</v>
      </c>
      <c r="V132" s="310"/>
      <c r="W132" s="309">
        <f t="shared" si="9"/>
        <v>0</v>
      </c>
      <c r="X132" s="310"/>
    </row>
    <row r="133" spans="2:24" x14ac:dyDescent="0.3">
      <c r="B133" s="437"/>
      <c r="C133" s="321" t="s">
        <v>149</v>
      </c>
      <c r="D133" s="322"/>
      <c r="E133" s="322"/>
      <c r="F133" s="322"/>
      <c r="G133" s="322"/>
      <c r="H133" s="323"/>
      <c r="I133" s="52">
        <v>0</v>
      </c>
      <c r="J133" s="52"/>
      <c r="K133" s="52"/>
      <c r="L133" s="52"/>
      <c r="M133" s="52"/>
      <c r="N133" s="52"/>
      <c r="O133" s="52"/>
      <c r="P133" s="52"/>
      <c r="Q133" s="52"/>
      <c r="R133" s="52"/>
      <c r="S133" s="52"/>
      <c r="T133" s="52"/>
      <c r="U133" s="309">
        <f t="shared" si="6"/>
        <v>0</v>
      </c>
      <c r="V133" s="310"/>
      <c r="W133" s="309">
        <f t="shared" si="9"/>
        <v>0</v>
      </c>
      <c r="X133" s="310"/>
    </row>
    <row r="134" spans="2:24" x14ac:dyDescent="0.3">
      <c r="B134" s="437"/>
      <c r="C134" s="300" t="s">
        <v>152</v>
      </c>
      <c r="D134" s="301"/>
      <c r="E134" s="301"/>
      <c r="F134" s="301"/>
      <c r="G134" s="301"/>
      <c r="H134" s="302"/>
      <c r="I134" s="52">
        <f>SUM(I135:I137)</f>
        <v>0</v>
      </c>
      <c r="J134" s="52">
        <f>SUM(J135:J137)</f>
        <v>0</v>
      </c>
      <c r="K134" s="52"/>
      <c r="L134" s="52"/>
      <c r="M134" s="52"/>
      <c r="N134" s="52"/>
      <c r="O134" s="52"/>
      <c r="P134" s="52"/>
      <c r="Q134" s="52"/>
      <c r="R134" s="52"/>
      <c r="S134" s="52"/>
      <c r="T134" s="52"/>
      <c r="U134" s="309">
        <f t="shared" si="6"/>
        <v>0</v>
      </c>
      <c r="V134" s="310"/>
      <c r="W134" s="309">
        <f t="shared" si="9"/>
        <v>0</v>
      </c>
      <c r="X134" s="310"/>
    </row>
    <row r="135" spans="2:24" x14ac:dyDescent="0.3">
      <c r="B135" s="437"/>
      <c r="C135" s="321" t="s">
        <v>137</v>
      </c>
      <c r="D135" s="322"/>
      <c r="E135" s="322"/>
      <c r="F135" s="322"/>
      <c r="G135" s="322"/>
      <c r="H135" s="323"/>
      <c r="I135" s="52">
        <v>0</v>
      </c>
      <c r="J135" s="52"/>
      <c r="K135" s="52"/>
      <c r="L135" s="52"/>
      <c r="M135" s="52"/>
      <c r="N135" s="52"/>
      <c r="O135" s="52"/>
      <c r="P135" s="52"/>
      <c r="Q135" s="52"/>
      <c r="R135" s="52"/>
      <c r="S135" s="52"/>
      <c r="T135" s="52"/>
      <c r="U135" s="309">
        <f t="shared" si="6"/>
        <v>0</v>
      </c>
      <c r="V135" s="310"/>
      <c r="W135" s="309">
        <f t="shared" si="9"/>
        <v>0</v>
      </c>
      <c r="X135" s="310"/>
    </row>
    <row r="136" spans="2:24" x14ac:dyDescent="0.3">
      <c r="B136" s="437"/>
      <c r="C136" s="321" t="s">
        <v>93</v>
      </c>
      <c r="D136" s="322"/>
      <c r="E136" s="322"/>
      <c r="F136" s="322"/>
      <c r="G136" s="322"/>
      <c r="H136" s="323"/>
      <c r="I136" s="52">
        <v>0</v>
      </c>
      <c r="J136" s="52"/>
      <c r="K136" s="52"/>
      <c r="L136" s="52"/>
      <c r="M136" s="52"/>
      <c r="N136" s="52"/>
      <c r="O136" s="52"/>
      <c r="P136" s="52"/>
      <c r="Q136" s="52"/>
      <c r="R136" s="52"/>
      <c r="S136" s="52"/>
      <c r="T136" s="52"/>
      <c r="U136" s="309">
        <f t="shared" si="6"/>
        <v>0</v>
      </c>
      <c r="V136" s="310"/>
      <c r="W136" s="309">
        <f t="shared" si="9"/>
        <v>0</v>
      </c>
      <c r="X136" s="310"/>
    </row>
    <row r="137" spans="2:24" x14ac:dyDescent="0.3">
      <c r="B137" s="437"/>
      <c r="C137" s="321" t="s">
        <v>124</v>
      </c>
      <c r="D137" s="322"/>
      <c r="E137" s="322"/>
      <c r="F137" s="322"/>
      <c r="G137" s="322"/>
      <c r="H137" s="323"/>
      <c r="I137" s="52">
        <v>0</v>
      </c>
      <c r="J137" s="52"/>
      <c r="K137" s="52"/>
      <c r="L137" s="52"/>
      <c r="M137" s="52"/>
      <c r="N137" s="52"/>
      <c r="O137" s="52"/>
      <c r="P137" s="52"/>
      <c r="Q137" s="52"/>
      <c r="R137" s="52"/>
      <c r="S137" s="52"/>
      <c r="T137" s="52"/>
      <c r="U137" s="309">
        <f t="shared" si="6"/>
        <v>0</v>
      </c>
      <c r="V137" s="310"/>
      <c r="W137" s="309">
        <f t="shared" si="9"/>
        <v>0</v>
      </c>
      <c r="X137" s="310"/>
    </row>
    <row r="138" spans="2:24" x14ac:dyDescent="0.3">
      <c r="B138" s="437"/>
      <c r="C138" s="300" t="s">
        <v>151</v>
      </c>
      <c r="D138" s="301"/>
      <c r="E138" s="301"/>
      <c r="F138" s="301"/>
      <c r="G138" s="301"/>
      <c r="H138" s="302"/>
      <c r="I138" s="52">
        <f>SUM(I139)</f>
        <v>0</v>
      </c>
      <c r="J138" s="52">
        <f>SUM(J139)</f>
        <v>0</v>
      </c>
      <c r="K138" s="52"/>
      <c r="L138" s="52"/>
      <c r="M138" s="52"/>
      <c r="N138" s="52"/>
      <c r="O138" s="52"/>
      <c r="P138" s="52"/>
      <c r="Q138" s="52"/>
      <c r="R138" s="52"/>
      <c r="S138" s="52"/>
      <c r="T138" s="52"/>
      <c r="U138" s="309">
        <f t="shared" si="6"/>
        <v>0</v>
      </c>
      <c r="V138" s="310"/>
      <c r="W138" s="309">
        <f t="shared" si="9"/>
        <v>0</v>
      </c>
      <c r="X138" s="310"/>
    </row>
    <row r="139" spans="2:24" x14ac:dyDescent="0.3">
      <c r="B139" s="437"/>
      <c r="C139" s="321" t="s">
        <v>142</v>
      </c>
      <c r="D139" s="322"/>
      <c r="E139" s="322"/>
      <c r="F139" s="322"/>
      <c r="G139" s="322"/>
      <c r="H139" s="323"/>
      <c r="I139" s="52">
        <v>0</v>
      </c>
      <c r="J139" s="52"/>
      <c r="K139" s="52"/>
      <c r="L139" s="52"/>
      <c r="M139" s="52"/>
      <c r="N139" s="52"/>
      <c r="O139" s="52"/>
      <c r="P139" s="52"/>
      <c r="Q139" s="52"/>
      <c r="R139" s="52"/>
      <c r="S139" s="52"/>
      <c r="T139" s="52"/>
      <c r="U139" s="309">
        <f t="shared" si="6"/>
        <v>0</v>
      </c>
      <c r="V139" s="310"/>
      <c r="W139" s="309">
        <f t="shared" si="9"/>
        <v>0</v>
      </c>
      <c r="X139" s="310"/>
    </row>
    <row r="140" spans="2:24" x14ac:dyDescent="0.3">
      <c r="B140" s="437"/>
      <c r="C140" s="300" t="s">
        <v>150</v>
      </c>
      <c r="D140" s="301"/>
      <c r="E140" s="301"/>
      <c r="F140" s="301"/>
      <c r="G140" s="301"/>
      <c r="H140" s="302"/>
      <c r="I140" s="52">
        <f>SUM(I141)</f>
        <v>0</v>
      </c>
      <c r="J140" s="52">
        <f>SUM(J141)</f>
        <v>0</v>
      </c>
      <c r="K140" s="52"/>
      <c r="L140" s="52"/>
      <c r="M140" s="52"/>
      <c r="N140" s="52"/>
      <c r="O140" s="52"/>
      <c r="P140" s="52"/>
      <c r="Q140" s="52"/>
      <c r="R140" s="52"/>
      <c r="S140" s="52"/>
      <c r="T140" s="52"/>
      <c r="U140" s="309">
        <f t="shared" si="6"/>
        <v>0</v>
      </c>
      <c r="V140" s="310"/>
      <c r="W140" s="309">
        <f t="shared" si="9"/>
        <v>0</v>
      </c>
      <c r="X140" s="310"/>
    </row>
    <row r="141" spans="2:24" x14ac:dyDescent="0.3">
      <c r="B141" s="437"/>
      <c r="C141" s="321" t="s">
        <v>134</v>
      </c>
      <c r="D141" s="322"/>
      <c r="E141" s="322"/>
      <c r="F141" s="322"/>
      <c r="G141" s="322"/>
      <c r="H141" s="323"/>
      <c r="I141" s="52">
        <v>0</v>
      </c>
      <c r="J141" s="52"/>
      <c r="K141" s="52"/>
      <c r="L141" s="52"/>
      <c r="M141" s="52"/>
      <c r="N141" s="52"/>
      <c r="O141" s="52"/>
      <c r="P141" s="52"/>
      <c r="Q141" s="52"/>
      <c r="R141" s="52"/>
      <c r="S141" s="52"/>
      <c r="T141" s="52"/>
      <c r="U141" s="309">
        <f t="shared" si="6"/>
        <v>0</v>
      </c>
      <c r="V141" s="310"/>
      <c r="W141" s="309">
        <f t="shared" si="9"/>
        <v>0</v>
      </c>
      <c r="X141" s="310"/>
    </row>
    <row r="142" spans="2:24" x14ac:dyDescent="0.3">
      <c r="B142" s="437"/>
      <c r="C142" s="300" t="s">
        <v>122</v>
      </c>
      <c r="D142" s="301"/>
      <c r="E142" s="301"/>
      <c r="F142" s="301"/>
      <c r="G142" s="301"/>
      <c r="H142" s="302"/>
      <c r="I142" s="52">
        <f>SUM(I143+I150+I156+I160+I166+I171)</f>
        <v>0</v>
      </c>
      <c r="J142" s="52">
        <f>SUM(J143+J150+J156+J160+J166+J171)</f>
        <v>0</v>
      </c>
      <c r="K142" s="52"/>
      <c r="L142" s="52"/>
      <c r="M142" s="52"/>
      <c r="N142" s="52"/>
      <c r="O142" s="52"/>
      <c r="P142" s="52"/>
      <c r="Q142" s="52"/>
      <c r="R142" s="52"/>
      <c r="S142" s="52"/>
      <c r="T142" s="52"/>
      <c r="U142" s="309">
        <f t="shared" si="6"/>
        <v>0</v>
      </c>
      <c r="V142" s="310"/>
      <c r="W142" s="309">
        <f t="shared" si="9"/>
        <v>0</v>
      </c>
      <c r="X142" s="310"/>
    </row>
    <row r="143" spans="2:24" x14ac:dyDescent="0.3">
      <c r="B143" s="437"/>
      <c r="C143" s="300" t="s">
        <v>153</v>
      </c>
      <c r="D143" s="301"/>
      <c r="E143" s="301"/>
      <c r="F143" s="301"/>
      <c r="G143" s="301"/>
      <c r="H143" s="302"/>
      <c r="I143" s="52">
        <f>SUM(I144:I149)</f>
        <v>0</v>
      </c>
      <c r="J143" s="52">
        <f>SUM(J144:J149)</f>
        <v>0</v>
      </c>
      <c r="K143" s="52"/>
      <c r="L143" s="52"/>
      <c r="M143" s="52"/>
      <c r="N143" s="52"/>
      <c r="O143" s="52"/>
      <c r="P143" s="52"/>
      <c r="Q143" s="52"/>
      <c r="R143" s="52"/>
      <c r="S143" s="52"/>
      <c r="T143" s="52"/>
      <c r="U143" s="309">
        <f t="shared" si="6"/>
        <v>0</v>
      </c>
      <c r="V143" s="310"/>
      <c r="W143" s="309">
        <f t="shared" si="9"/>
        <v>0</v>
      </c>
      <c r="X143" s="310"/>
    </row>
    <row r="144" spans="2:24" x14ac:dyDescent="0.3">
      <c r="B144" s="437"/>
      <c r="C144" s="321" t="s">
        <v>137</v>
      </c>
      <c r="D144" s="322"/>
      <c r="E144" s="322"/>
      <c r="F144" s="322"/>
      <c r="G144" s="322"/>
      <c r="H144" s="323"/>
      <c r="I144" s="52">
        <v>0</v>
      </c>
      <c r="J144" s="52"/>
      <c r="K144" s="52"/>
      <c r="L144" s="52"/>
      <c r="M144" s="52"/>
      <c r="N144" s="52"/>
      <c r="O144" s="52"/>
      <c r="P144" s="52"/>
      <c r="Q144" s="52"/>
      <c r="R144" s="52"/>
      <c r="S144" s="52"/>
      <c r="T144" s="52"/>
      <c r="U144" s="309">
        <f t="shared" si="6"/>
        <v>0</v>
      </c>
      <c r="V144" s="310"/>
      <c r="W144" s="309">
        <f t="shared" si="9"/>
        <v>0</v>
      </c>
      <c r="X144" s="310"/>
    </row>
    <row r="145" spans="2:24" x14ac:dyDescent="0.3">
      <c r="B145" s="437"/>
      <c r="C145" s="321" t="s">
        <v>93</v>
      </c>
      <c r="D145" s="322"/>
      <c r="E145" s="322"/>
      <c r="F145" s="322"/>
      <c r="G145" s="322"/>
      <c r="H145" s="323"/>
      <c r="I145" s="52">
        <v>0</v>
      </c>
      <c r="J145" s="52"/>
      <c r="K145" s="52"/>
      <c r="L145" s="52"/>
      <c r="M145" s="52"/>
      <c r="N145" s="52"/>
      <c r="O145" s="52"/>
      <c r="P145" s="52"/>
      <c r="Q145" s="52"/>
      <c r="R145" s="52"/>
      <c r="S145" s="52"/>
      <c r="T145" s="52"/>
      <c r="U145" s="309">
        <f t="shared" si="6"/>
        <v>0</v>
      </c>
      <c r="V145" s="310"/>
      <c r="W145" s="309">
        <f t="shared" si="9"/>
        <v>0</v>
      </c>
      <c r="X145" s="310"/>
    </row>
    <row r="146" spans="2:24" x14ac:dyDescent="0.3">
      <c r="B146" s="437"/>
      <c r="C146" s="321" t="s">
        <v>154</v>
      </c>
      <c r="D146" s="322"/>
      <c r="E146" s="322"/>
      <c r="F146" s="322"/>
      <c r="G146" s="322"/>
      <c r="H146" s="323"/>
      <c r="I146" s="52">
        <v>0</v>
      </c>
      <c r="J146" s="52"/>
      <c r="K146" s="52"/>
      <c r="L146" s="52"/>
      <c r="M146" s="52"/>
      <c r="N146" s="52"/>
      <c r="O146" s="52"/>
      <c r="P146" s="52"/>
      <c r="Q146" s="52"/>
      <c r="R146" s="52"/>
      <c r="S146" s="52"/>
      <c r="T146" s="52"/>
      <c r="U146" s="309">
        <f t="shared" si="6"/>
        <v>0</v>
      </c>
      <c r="V146" s="310"/>
      <c r="W146" s="309">
        <f t="shared" si="9"/>
        <v>0</v>
      </c>
      <c r="X146" s="310"/>
    </row>
    <row r="147" spans="2:24" x14ac:dyDescent="0.3">
      <c r="B147" s="437"/>
      <c r="C147" s="321" t="s">
        <v>94</v>
      </c>
      <c r="D147" s="322"/>
      <c r="E147" s="322"/>
      <c r="F147" s="322"/>
      <c r="G147" s="322"/>
      <c r="H147" s="323"/>
      <c r="I147" s="52">
        <v>0</v>
      </c>
      <c r="J147" s="52"/>
      <c r="K147" s="52"/>
      <c r="L147" s="52"/>
      <c r="M147" s="52"/>
      <c r="N147" s="52"/>
      <c r="O147" s="52"/>
      <c r="P147" s="52"/>
      <c r="Q147" s="52"/>
      <c r="R147" s="52"/>
      <c r="S147" s="52"/>
      <c r="T147" s="52"/>
      <c r="U147" s="309">
        <f t="shared" si="6"/>
        <v>0</v>
      </c>
      <c r="V147" s="310"/>
      <c r="W147" s="309">
        <f t="shared" si="9"/>
        <v>0</v>
      </c>
      <c r="X147" s="310"/>
    </row>
    <row r="148" spans="2:24" x14ac:dyDescent="0.3">
      <c r="B148" s="437"/>
      <c r="C148" s="321" t="s">
        <v>142</v>
      </c>
      <c r="D148" s="322"/>
      <c r="E148" s="322"/>
      <c r="F148" s="322"/>
      <c r="G148" s="322"/>
      <c r="H148" s="323"/>
      <c r="I148" s="52">
        <v>0</v>
      </c>
      <c r="J148" s="52"/>
      <c r="K148" s="52"/>
      <c r="L148" s="52"/>
      <c r="M148" s="52"/>
      <c r="N148" s="52"/>
      <c r="O148" s="52"/>
      <c r="P148" s="52"/>
      <c r="Q148" s="52"/>
      <c r="R148" s="52"/>
      <c r="S148" s="52"/>
      <c r="T148" s="52"/>
      <c r="U148" s="309">
        <f t="shared" si="6"/>
        <v>0</v>
      </c>
      <c r="V148" s="310"/>
      <c r="W148" s="309">
        <f t="shared" si="9"/>
        <v>0</v>
      </c>
      <c r="X148" s="310"/>
    </row>
    <row r="149" spans="2:24" x14ac:dyDescent="0.3">
      <c r="B149" s="437"/>
      <c r="C149" s="321" t="s">
        <v>144</v>
      </c>
      <c r="D149" s="322"/>
      <c r="E149" s="322"/>
      <c r="F149" s="322"/>
      <c r="G149" s="322"/>
      <c r="H149" s="323"/>
      <c r="I149" s="52">
        <v>0</v>
      </c>
      <c r="J149" s="52"/>
      <c r="K149" s="52"/>
      <c r="L149" s="52"/>
      <c r="M149" s="52"/>
      <c r="N149" s="52"/>
      <c r="O149" s="52"/>
      <c r="P149" s="52"/>
      <c r="Q149" s="52"/>
      <c r="R149" s="52"/>
      <c r="S149" s="52"/>
      <c r="T149" s="52"/>
      <c r="U149" s="309">
        <f t="shared" si="6"/>
        <v>0</v>
      </c>
      <c r="V149" s="310"/>
      <c r="W149" s="309">
        <f t="shared" si="9"/>
        <v>0</v>
      </c>
      <c r="X149" s="310"/>
    </row>
    <row r="150" spans="2:24" x14ac:dyDescent="0.3">
      <c r="B150" s="437"/>
      <c r="C150" s="300" t="s">
        <v>155</v>
      </c>
      <c r="D150" s="301"/>
      <c r="E150" s="301"/>
      <c r="F150" s="301"/>
      <c r="G150" s="301"/>
      <c r="H150" s="302"/>
      <c r="I150" s="52">
        <f>SUM(I151:I155)</f>
        <v>0</v>
      </c>
      <c r="J150" s="52">
        <f>SUM(J151:J155)</f>
        <v>0</v>
      </c>
      <c r="K150" s="52"/>
      <c r="L150" s="52"/>
      <c r="M150" s="52"/>
      <c r="N150" s="52"/>
      <c r="O150" s="52"/>
      <c r="P150" s="52"/>
      <c r="Q150" s="52"/>
      <c r="R150" s="52"/>
      <c r="S150" s="52"/>
      <c r="T150" s="52"/>
      <c r="U150" s="309">
        <f t="shared" si="6"/>
        <v>0</v>
      </c>
      <c r="V150" s="310"/>
      <c r="W150" s="309">
        <f t="shared" si="9"/>
        <v>0</v>
      </c>
      <c r="X150" s="310"/>
    </row>
    <row r="151" spans="2:24" x14ac:dyDescent="0.3">
      <c r="B151" s="437"/>
      <c r="C151" s="321" t="s">
        <v>139</v>
      </c>
      <c r="D151" s="322"/>
      <c r="E151" s="322"/>
      <c r="F151" s="322"/>
      <c r="G151" s="322"/>
      <c r="H151" s="323"/>
      <c r="I151" s="52">
        <v>0</v>
      </c>
      <c r="J151" s="52"/>
      <c r="K151" s="52"/>
      <c r="L151" s="52"/>
      <c r="M151" s="52"/>
      <c r="N151" s="52"/>
      <c r="O151" s="52"/>
      <c r="P151" s="52"/>
      <c r="Q151" s="52"/>
      <c r="R151" s="52"/>
      <c r="S151" s="52"/>
      <c r="T151" s="52"/>
      <c r="U151" s="309">
        <f t="shared" si="6"/>
        <v>0</v>
      </c>
      <c r="V151" s="310"/>
      <c r="W151" s="309">
        <f t="shared" si="9"/>
        <v>0</v>
      </c>
      <c r="X151" s="310"/>
    </row>
    <row r="152" spans="2:24" x14ac:dyDescent="0.3">
      <c r="B152" s="437"/>
      <c r="C152" s="321" t="s">
        <v>140</v>
      </c>
      <c r="D152" s="322"/>
      <c r="E152" s="322"/>
      <c r="F152" s="322"/>
      <c r="G152" s="322"/>
      <c r="H152" s="323"/>
      <c r="I152" s="52">
        <v>0</v>
      </c>
      <c r="J152" s="52"/>
      <c r="K152" s="52"/>
      <c r="L152" s="52"/>
      <c r="M152" s="52"/>
      <c r="N152" s="52"/>
      <c r="O152" s="52"/>
      <c r="P152" s="52"/>
      <c r="Q152" s="52"/>
      <c r="R152" s="52"/>
      <c r="S152" s="52"/>
      <c r="T152" s="52"/>
      <c r="U152" s="309">
        <f t="shared" si="6"/>
        <v>0</v>
      </c>
      <c r="V152" s="310"/>
      <c r="W152" s="309">
        <f t="shared" si="9"/>
        <v>0</v>
      </c>
      <c r="X152" s="310"/>
    </row>
    <row r="153" spans="2:24" x14ac:dyDescent="0.3">
      <c r="B153" s="437"/>
      <c r="C153" s="321" t="s">
        <v>125</v>
      </c>
      <c r="D153" s="322"/>
      <c r="E153" s="322"/>
      <c r="F153" s="322"/>
      <c r="G153" s="322"/>
      <c r="H153" s="323"/>
      <c r="I153" s="52">
        <v>0</v>
      </c>
      <c r="J153" s="52"/>
      <c r="K153" s="52"/>
      <c r="L153" s="52"/>
      <c r="M153" s="52"/>
      <c r="N153" s="52"/>
      <c r="O153" s="52"/>
      <c r="P153" s="52"/>
      <c r="Q153" s="52"/>
      <c r="R153" s="52"/>
      <c r="S153" s="52"/>
      <c r="T153" s="52"/>
      <c r="U153" s="309">
        <f t="shared" si="6"/>
        <v>0</v>
      </c>
      <c r="V153" s="310"/>
      <c r="W153" s="309">
        <f t="shared" si="9"/>
        <v>0</v>
      </c>
      <c r="X153" s="310"/>
    </row>
    <row r="154" spans="2:24" x14ac:dyDescent="0.3">
      <c r="B154" s="437"/>
      <c r="C154" s="321" t="s">
        <v>127</v>
      </c>
      <c r="D154" s="322"/>
      <c r="E154" s="322"/>
      <c r="F154" s="322"/>
      <c r="G154" s="322"/>
      <c r="H154" s="323"/>
      <c r="I154" s="52">
        <v>0</v>
      </c>
      <c r="J154" s="52"/>
      <c r="K154" s="52"/>
      <c r="L154" s="52"/>
      <c r="M154" s="52"/>
      <c r="N154" s="52"/>
      <c r="O154" s="52"/>
      <c r="P154" s="52"/>
      <c r="Q154" s="52"/>
      <c r="R154" s="52"/>
      <c r="S154" s="52"/>
      <c r="T154" s="52"/>
      <c r="U154" s="309">
        <f t="shared" si="6"/>
        <v>0</v>
      </c>
      <c r="V154" s="310"/>
      <c r="W154" s="309">
        <f t="shared" si="9"/>
        <v>0</v>
      </c>
      <c r="X154" s="310"/>
    </row>
    <row r="155" spans="2:24" x14ac:dyDescent="0.3">
      <c r="B155" s="437"/>
      <c r="C155" s="321" t="s">
        <v>81</v>
      </c>
      <c r="D155" s="322"/>
      <c r="E155" s="322"/>
      <c r="F155" s="322"/>
      <c r="G155" s="322"/>
      <c r="H155" s="323"/>
      <c r="I155" s="52">
        <v>0</v>
      </c>
      <c r="J155" s="52"/>
      <c r="K155" s="52"/>
      <c r="L155" s="52"/>
      <c r="M155" s="52"/>
      <c r="N155" s="52"/>
      <c r="O155" s="52"/>
      <c r="P155" s="52"/>
      <c r="Q155" s="52"/>
      <c r="R155" s="52"/>
      <c r="S155" s="52"/>
      <c r="T155" s="52"/>
      <c r="U155" s="309">
        <f t="shared" si="6"/>
        <v>0</v>
      </c>
      <c r="V155" s="310"/>
      <c r="W155" s="309">
        <f t="shared" si="9"/>
        <v>0</v>
      </c>
      <c r="X155" s="310"/>
    </row>
    <row r="156" spans="2:24" x14ac:dyDescent="0.3">
      <c r="B156" s="437"/>
      <c r="C156" s="300" t="s">
        <v>130</v>
      </c>
      <c r="D156" s="301"/>
      <c r="E156" s="301"/>
      <c r="F156" s="301"/>
      <c r="G156" s="301"/>
      <c r="H156" s="302"/>
      <c r="I156" s="52">
        <f>SUM(I157:I159)</f>
        <v>0</v>
      </c>
      <c r="J156" s="52">
        <f>SUM(J157:J159)</f>
        <v>0</v>
      </c>
      <c r="K156" s="52"/>
      <c r="L156" s="52"/>
      <c r="M156" s="52"/>
      <c r="N156" s="52"/>
      <c r="O156" s="52"/>
      <c r="P156" s="52"/>
      <c r="Q156" s="52"/>
      <c r="R156" s="52"/>
      <c r="S156" s="52"/>
      <c r="T156" s="52"/>
      <c r="U156" s="309">
        <f t="shared" si="6"/>
        <v>0</v>
      </c>
      <c r="V156" s="310"/>
      <c r="W156" s="309">
        <f t="shared" si="9"/>
        <v>0</v>
      </c>
      <c r="X156" s="310"/>
    </row>
    <row r="157" spans="2:24" x14ac:dyDescent="0.3">
      <c r="B157" s="437"/>
      <c r="C157" s="321" t="s">
        <v>132</v>
      </c>
      <c r="D157" s="322"/>
      <c r="E157" s="322"/>
      <c r="F157" s="322"/>
      <c r="G157" s="322"/>
      <c r="H157" s="323"/>
      <c r="I157" s="52">
        <v>0</v>
      </c>
      <c r="J157" s="52"/>
      <c r="K157" s="52"/>
      <c r="L157" s="52"/>
      <c r="M157" s="52"/>
      <c r="N157" s="52"/>
      <c r="O157" s="52"/>
      <c r="P157" s="52"/>
      <c r="Q157" s="52"/>
      <c r="R157" s="52"/>
      <c r="S157" s="52"/>
      <c r="T157" s="52"/>
      <c r="U157" s="309">
        <f t="shared" si="6"/>
        <v>0</v>
      </c>
      <c r="V157" s="310"/>
      <c r="W157" s="309">
        <f t="shared" si="9"/>
        <v>0</v>
      </c>
      <c r="X157" s="310"/>
    </row>
    <row r="158" spans="2:24" x14ac:dyDescent="0.3">
      <c r="B158" s="437"/>
      <c r="C158" s="321" t="s">
        <v>131</v>
      </c>
      <c r="D158" s="322"/>
      <c r="E158" s="322"/>
      <c r="F158" s="322"/>
      <c r="G158" s="322"/>
      <c r="H158" s="323"/>
      <c r="I158" s="52">
        <v>0</v>
      </c>
      <c r="J158" s="52"/>
      <c r="K158" s="52"/>
      <c r="L158" s="52"/>
      <c r="M158" s="52"/>
      <c r="N158" s="52"/>
      <c r="O158" s="52"/>
      <c r="P158" s="52"/>
      <c r="Q158" s="52"/>
      <c r="R158" s="52"/>
      <c r="S158" s="52"/>
      <c r="T158" s="52"/>
      <c r="U158" s="309">
        <f t="shared" si="6"/>
        <v>0</v>
      </c>
      <c r="V158" s="310"/>
      <c r="W158" s="309">
        <f t="shared" si="9"/>
        <v>0</v>
      </c>
      <c r="X158" s="310"/>
    </row>
    <row r="159" spans="2:24" x14ac:dyDescent="0.3">
      <c r="B159" s="437"/>
      <c r="C159" s="321" t="s">
        <v>133</v>
      </c>
      <c r="D159" s="322"/>
      <c r="E159" s="322"/>
      <c r="F159" s="322"/>
      <c r="G159" s="322"/>
      <c r="H159" s="323"/>
      <c r="I159" s="52">
        <v>0</v>
      </c>
      <c r="J159" s="52"/>
      <c r="K159" s="52"/>
      <c r="L159" s="52"/>
      <c r="M159" s="52"/>
      <c r="N159" s="52"/>
      <c r="O159" s="52"/>
      <c r="P159" s="52"/>
      <c r="Q159" s="52"/>
      <c r="R159" s="52"/>
      <c r="S159" s="52"/>
      <c r="T159" s="52"/>
      <c r="U159" s="309">
        <f t="shared" si="6"/>
        <v>0</v>
      </c>
      <c r="V159" s="310"/>
      <c r="W159" s="309">
        <f t="shared" si="9"/>
        <v>0</v>
      </c>
      <c r="X159" s="310"/>
    </row>
    <row r="160" spans="2:24" x14ac:dyDescent="0.3">
      <c r="B160" s="437"/>
      <c r="C160" s="300" t="s">
        <v>156</v>
      </c>
      <c r="D160" s="301"/>
      <c r="E160" s="301"/>
      <c r="F160" s="301"/>
      <c r="G160" s="301"/>
      <c r="H160" s="302"/>
      <c r="I160" s="52">
        <f>SUM(I161:I165)</f>
        <v>0</v>
      </c>
      <c r="J160" s="52">
        <f>SUM(J161:J165)</f>
        <v>0</v>
      </c>
      <c r="K160" s="52"/>
      <c r="L160" s="52"/>
      <c r="M160" s="52"/>
      <c r="N160" s="52"/>
      <c r="O160" s="52"/>
      <c r="P160" s="52"/>
      <c r="Q160" s="52"/>
      <c r="R160" s="52"/>
      <c r="S160" s="52"/>
      <c r="T160" s="52"/>
      <c r="U160" s="309">
        <f t="shared" ref="U160:U172" si="10">AVERAGE(I160:T160)</f>
        <v>0</v>
      </c>
      <c r="V160" s="310"/>
      <c r="W160" s="309">
        <f t="shared" si="9"/>
        <v>0</v>
      </c>
      <c r="X160" s="310"/>
    </row>
    <row r="161" spans="2:24" x14ac:dyDescent="0.3">
      <c r="B161" s="437"/>
      <c r="C161" s="321" t="s">
        <v>134</v>
      </c>
      <c r="D161" s="322"/>
      <c r="E161" s="322"/>
      <c r="F161" s="322"/>
      <c r="G161" s="322"/>
      <c r="H161" s="323"/>
      <c r="I161" s="52">
        <v>0</v>
      </c>
      <c r="J161" s="52"/>
      <c r="K161" s="52"/>
      <c r="L161" s="52"/>
      <c r="M161" s="52"/>
      <c r="N161" s="52"/>
      <c r="O161" s="52"/>
      <c r="P161" s="52"/>
      <c r="Q161" s="52"/>
      <c r="R161" s="52"/>
      <c r="S161" s="52"/>
      <c r="T161" s="52"/>
      <c r="U161" s="309">
        <f t="shared" si="10"/>
        <v>0</v>
      </c>
      <c r="V161" s="310"/>
      <c r="W161" s="309">
        <f t="shared" si="9"/>
        <v>0</v>
      </c>
      <c r="X161" s="310"/>
    </row>
    <row r="162" spans="2:24" x14ac:dyDescent="0.3">
      <c r="B162" s="437"/>
      <c r="C162" s="321" t="s">
        <v>146</v>
      </c>
      <c r="D162" s="322"/>
      <c r="E162" s="322"/>
      <c r="F162" s="322"/>
      <c r="G162" s="322"/>
      <c r="H162" s="323"/>
      <c r="I162" s="52">
        <v>0</v>
      </c>
      <c r="J162" s="52"/>
      <c r="K162" s="52"/>
      <c r="L162" s="52"/>
      <c r="M162" s="52"/>
      <c r="N162" s="52"/>
      <c r="O162" s="52"/>
      <c r="P162" s="52"/>
      <c r="Q162" s="52"/>
      <c r="R162" s="52"/>
      <c r="S162" s="52"/>
      <c r="T162" s="52"/>
      <c r="U162" s="309">
        <f t="shared" si="10"/>
        <v>0</v>
      </c>
      <c r="V162" s="310"/>
      <c r="W162" s="309">
        <f t="shared" si="9"/>
        <v>0</v>
      </c>
      <c r="X162" s="310"/>
    </row>
    <row r="163" spans="2:24" x14ac:dyDescent="0.3">
      <c r="B163" s="437"/>
      <c r="C163" s="321" t="s">
        <v>147</v>
      </c>
      <c r="D163" s="322"/>
      <c r="E163" s="322"/>
      <c r="F163" s="322"/>
      <c r="G163" s="322"/>
      <c r="H163" s="323"/>
      <c r="I163" s="52">
        <v>0</v>
      </c>
      <c r="J163" s="52"/>
      <c r="K163" s="52"/>
      <c r="L163" s="52"/>
      <c r="M163" s="52"/>
      <c r="N163" s="52"/>
      <c r="O163" s="52"/>
      <c r="P163" s="52"/>
      <c r="Q163" s="52"/>
      <c r="R163" s="52"/>
      <c r="S163" s="52"/>
      <c r="T163" s="52"/>
      <c r="U163" s="309">
        <f t="shared" si="10"/>
        <v>0</v>
      </c>
      <c r="V163" s="310"/>
      <c r="W163" s="309">
        <f t="shared" ref="W163:W172" si="11">SUM(I163:T163)</f>
        <v>0</v>
      </c>
      <c r="X163" s="310"/>
    </row>
    <row r="164" spans="2:24" x14ac:dyDescent="0.3">
      <c r="B164" s="437"/>
      <c r="C164" s="321" t="s">
        <v>148</v>
      </c>
      <c r="D164" s="322"/>
      <c r="E164" s="322"/>
      <c r="F164" s="322"/>
      <c r="G164" s="322"/>
      <c r="H164" s="323"/>
      <c r="I164" s="52">
        <v>0</v>
      </c>
      <c r="J164" s="52"/>
      <c r="K164" s="52"/>
      <c r="L164" s="52"/>
      <c r="M164" s="52"/>
      <c r="N164" s="52"/>
      <c r="O164" s="52"/>
      <c r="P164" s="52"/>
      <c r="Q164" s="52"/>
      <c r="R164" s="52"/>
      <c r="S164" s="52"/>
      <c r="T164" s="52"/>
      <c r="U164" s="309">
        <f t="shared" si="10"/>
        <v>0</v>
      </c>
      <c r="V164" s="310"/>
      <c r="W164" s="309">
        <f t="shared" si="11"/>
        <v>0</v>
      </c>
      <c r="X164" s="310"/>
    </row>
    <row r="165" spans="2:24" x14ac:dyDescent="0.3">
      <c r="B165" s="437"/>
      <c r="C165" s="321" t="s">
        <v>149</v>
      </c>
      <c r="D165" s="322"/>
      <c r="E165" s="322"/>
      <c r="F165" s="322"/>
      <c r="G165" s="322"/>
      <c r="H165" s="323"/>
      <c r="I165" s="52">
        <v>0</v>
      </c>
      <c r="J165" s="52"/>
      <c r="K165" s="52"/>
      <c r="L165" s="52"/>
      <c r="M165" s="52"/>
      <c r="N165" s="52"/>
      <c r="O165" s="52"/>
      <c r="P165" s="52"/>
      <c r="Q165" s="52"/>
      <c r="R165" s="52"/>
      <c r="S165" s="52"/>
      <c r="T165" s="52"/>
      <c r="U165" s="309">
        <f t="shared" si="10"/>
        <v>0</v>
      </c>
      <c r="V165" s="310"/>
      <c r="W165" s="309">
        <f t="shared" si="11"/>
        <v>0</v>
      </c>
      <c r="X165" s="310"/>
    </row>
    <row r="166" spans="2:24" x14ac:dyDescent="0.3">
      <c r="B166" s="437"/>
      <c r="C166" s="300" t="s">
        <v>30</v>
      </c>
      <c r="D166" s="301"/>
      <c r="E166" s="301"/>
      <c r="F166" s="301"/>
      <c r="G166" s="301"/>
      <c r="H166" s="302"/>
      <c r="I166" s="136">
        <f>SUM(I167:I170)</f>
        <v>0</v>
      </c>
      <c r="J166" s="136">
        <f>SUM(J167:J170)</f>
        <v>0</v>
      </c>
      <c r="K166" s="136"/>
      <c r="L166" s="136"/>
      <c r="M166" s="136"/>
      <c r="N166" s="136"/>
      <c r="O166" s="136"/>
      <c r="P166" s="136"/>
      <c r="Q166" s="136"/>
      <c r="R166" s="136"/>
      <c r="S166" s="136"/>
      <c r="T166" s="136"/>
      <c r="U166" s="309">
        <f t="shared" si="10"/>
        <v>0</v>
      </c>
      <c r="V166" s="310"/>
      <c r="W166" s="309">
        <f t="shared" si="11"/>
        <v>0</v>
      </c>
      <c r="X166" s="310"/>
    </row>
    <row r="167" spans="2:24" x14ac:dyDescent="0.3">
      <c r="B167" s="437"/>
      <c r="C167" s="321" t="s">
        <v>159</v>
      </c>
      <c r="D167" s="322"/>
      <c r="E167" s="322"/>
      <c r="F167" s="322"/>
      <c r="G167" s="322"/>
      <c r="H167" s="323"/>
      <c r="I167" s="52">
        <v>0</v>
      </c>
      <c r="J167" s="52"/>
      <c r="K167" s="136"/>
      <c r="L167" s="136"/>
      <c r="M167" s="136"/>
      <c r="N167" s="136"/>
      <c r="O167" s="136"/>
      <c r="P167" s="136"/>
      <c r="Q167" s="136"/>
      <c r="R167" s="136"/>
      <c r="S167" s="136"/>
      <c r="T167" s="136"/>
      <c r="U167" s="309">
        <f t="shared" si="10"/>
        <v>0</v>
      </c>
      <c r="V167" s="310"/>
      <c r="W167" s="309">
        <f t="shared" si="11"/>
        <v>0</v>
      </c>
      <c r="X167" s="310"/>
    </row>
    <row r="168" spans="2:24" x14ac:dyDescent="0.3">
      <c r="B168" s="437"/>
      <c r="C168" s="321" t="s">
        <v>158</v>
      </c>
      <c r="D168" s="322"/>
      <c r="E168" s="322"/>
      <c r="F168" s="322"/>
      <c r="G168" s="322"/>
      <c r="H168" s="323"/>
      <c r="I168" s="52">
        <v>0</v>
      </c>
      <c r="J168" s="136"/>
      <c r="K168" s="136"/>
      <c r="L168" s="136"/>
      <c r="M168" s="136"/>
      <c r="N168" s="136"/>
      <c r="O168" s="136"/>
      <c r="P168" s="136"/>
      <c r="Q168" s="136"/>
      <c r="R168" s="136"/>
      <c r="S168" s="136"/>
      <c r="T168" s="136"/>
      <c r="U168" s="309">
        <f t="shared" si="10"/>
        <v>0</v>
      </c>
      <c r="V168" s="310"/>
      <c r="W168" s="309">
        <f t="shared" si="11"/>
        <v>0</v>
      </c>
      <c r="X168" s="310"/>
    </row>
    <row r="169" spans="2:24" x14ac:dyDescent="0.3">
      <c r="B169" s="437"/>
      <c r="C169" s="321" t="s">
        <v>157</v>
      </c>
      <c r="D169" s="322"/>
      <c r="E169" s="322"/>
      <c r="F169" s="322"/>
      <c r="G169" s="322"/>
      <c r="H169" s="323"/>
      <c r="I169" s="52">
        <v>0</v>
      </c>
      <c r="J169" s="52"/>
      <c r="K169" s="136"/>
      <c r="L169" s="136"/>
      <c r="M169" s="136"/>
      <c r="N169" s="136"/>
      <c r="O169" s="136"/>
      <c r="P169" s="136"/>
      <c r="Q169" s="136"/>
      <c r="R169" s="136"/>
      <c r="S169" s="136"/>
      <c r="T169" s="136"/>
      <c r="U169" s="309">
        <f t="shared" si="10"/>
        <v>0</v>
      </c>
      <c r="V169" s="310"/>
      <c r="W169" s="309">
        <f t="shared" si="11"/>
        <v>0</v>
      </c>
      <c r="X169" s="310"/>
    </row>
    <row r="170" spans="2:24" x14ac:dyDescent="0.3">
      <c r="B170" s="437"/>
      <c r="C170" s="321" t="s">
        <v>160</v>
      </c>
      <c r="D170" s="322"/>
      <c r="E170" s="322"/>
      <c r="F170" s="322"/>
      <c r="G170" s="322"/>
      <c r="H170" s="323"/>
      <c r="I170" s="52">
        <v>0</v>
      </c>
      <c r="J170" s="136"/>
      <c r="K170" s="136"/>
      <c r="L170" s="136"/>
      <c r="M170" s="136"/>
      <c r="N170" s="136"/>
      <c r="O170" s="136"/>
      <c r="P170" s="136"/>
      <c r="Q170" s="136"/>
      <c r="R170" s="136"/>
      <c r="S170" s="136"/>
      <c r="T170" s="136"/>
      <c r="U170" s="309">
        <f t="shared" si="10"/>
        <v>0</v>
      </c>
      <c r="V170" s="310"/>
      <c r="W170" s="309">
        <f t="shared" si="11"/>
        <v>0</v>
      </c>
      <c r="X170" s="310"/>
    </row>
    <row r="171" spans="2:24" x14ac:dyDescent="0.3">
      <c r="B171" s="437"/>
      <c r="C171" s="300" t="s">
        <v>34</v>
      </c>
      <c r="D171" s="301"/>
      <c r="E171" s="301"/>
      <c r="F171" s="301"/>
      <c r="G171" s="301"/>
      <c r="H171" s="302"/>
      <c r="I171" s="52">
        <v>0</v>
      </c>
      <c r="J171" s="136"/>
      <c r="K171" s="136"/>
      <c r="L171" s="136"/>
      <c r="M171" s="136"/>
      <c r="N171" s="136"/>
      <c r="O171" s="136"/>
      <c r="P171" s="136"/>
      <c r="Q171" s="136"/>
      <c r="R171" s="136"/>
      <c r="S171" s="136"/>
      <c r="T171" s="136"/>
      <c r="U171" s="314">
        <f t="shared" si="10"/>
        <v>0</v>
      </c>
      <c r="V171" s="315"/>
      <c r="W171" s="314">
        <f t="shared" si="11"/>
        <v>0</v>
      </c>
      <c r="X171" s="315"/>
    </row>
    <row r="172" spans="2:24" x14ac:dyDescent="0.3">
      <c r="B172" s="437"/>
      <c r="C172" s="327" t="s">
        <v>26</v>
      </c>
      <c r="D172" s="328"/>
      <c r="E172" s="328"/>
      <c r="F172" s="328"/>
      <c r="G172" s="328"/>
      <c r="H172" s="329"/>
      <c r="I172" s="52">
        <v>0</v>
      </c>
      <c r="J172" s="155"/>
      <c r="K172" s="155"/>
      <c r="L172" s="155"/>
      <c r="M172" s="155"/>
      <c r="N172" s="155"/>
      <c r="O172" s="155"/>
      <c r="P172" s="155"/>
      <c r="Q172" s="155"/>
      <c r="R172" s="155"/>
      <c r="S172" s="155"/>
      <c r="T172" s="155"/>
      <c r="U172" s="475">
        <f t="shared" si="10"/>
        <v>0</v>
      </c>
      <c r="V172" s="476"/>
      <c r="W172" s="309">
        <f t="shared" si="11"/>
        <v>0</v>
      </c>
      <c r="X172" s="310"/>
    </row>
    <row r="173" spans="2:24" x14ac:dyDescent="0.3">
      <c r="B173" s="437"/>
      <c r="C173" s="340" t="s">
        <v>2</v>
      </c>
      <c r="D173" s="341"/>
      <c r="E173" s="341"/>
      <c r="F173" s="341"/>
      <c r="G173" s="341"/>
      <c r="H173" s="342"/>
      <c r="I173" s="159"/>
      <c r="J173" s="159"/>
      <c r="K173" s="159"/>
      <c r="L173" s="159"/>
      <c r="M173" s="159"/>
      <c r="N173" s="159"/>
      <c r="O173" s="159"/>
      <c r="P173" s="159"/>
      <c r="Q173" s="159"/>
      <c r="R173" s="159"/>
      <c r="S173" s="159"/>
      <c r="T173" s="159"/>
      <c r="U173" s="343"/>
      <c r="V173" s="344"/>
      <c r="W173" s="345"/>
      <c r="X173" s="346"/>
    </row>
    <row r="174" spans="2:24" x14ac:dyDescent="0.3">
      <c r="B174" s="437"/>
      <c r="C174" s="347" t="s">
        <v>172</v>
      </c>
      <c r="D174" s="348"/>
      <c r="E174" s="348"/>
      <c r="F174" s="348"/>
      <c r="G174" s="348"/>
      <c r="H174" s="349"/>
      <c r="I174" s="163">
        <f t="shared" ref="I174:J174" si="12">I97/I80</f>
        <v>1.8</v>
      </c>
      <c r="J174" s="163">
        <f t="shared" si="12"/>
        <v>1.5</v>
      </c>
      <c r="K174" s="163"/>
      <c r="L174" s="163"/>
      <c r="M174" s="163"/>
      <c r="N174" s="163"/>
      <c r="O174" s="163"/>
      <c r="P174" s="163"/>
      <c r="Q174" s="163"/>
      <c r="R174" s="163"/>
      <c r="S174" s="163"/>
      <c r="T174" s="163"/>
      <c r="U174" s="350" t="s">
        <v>62</v>
      </c>
      <c r="V174" s="351"/>
      <c r="W174" s="350">
        <f t="shared" ref="W174:X174" si="13">W97/W80</f>
        <v>1.7142857142857142</v>
      </c>
      <c r="X174" s="351" t="e">
        <f t="shared" si="13"/>
        <v>#DIV/0!</v>
      </c>
    </row>
    <row r="175" spans="2:24" x14ac:dyDescent="0.3">
      <c r="B175" s="437"/>
      <c r="C175" s="273" t="s">
        <v>173</v>
      </c>
      <c r="D175" s="274"/>
      <c r="E175" s="274"/>
      <c r="F175" s="274"/>
      <c r="G175" s="274"/>
      <c r="H175" s="275"/>
      <c r="I175" s="167">
        <f t="shared" ref="I175:J175" si="14">(I99+I102+I172)/I80</f>
        <v>0.2</v>
      </c>
      <c r="J175" s="167">
        <f t="shared" si="14"/>
        <v>0</v>
      </c>
      <c r="K175" s="167"/>
      <c r="L175" s="167"/>
      <c r="M175" s="167"/>
      <c r="N175" s="167"/>
      <c r="O175" s="167"/>
      <c r="P175" s="167"/>
      <c r="Q175" s="167"/>
      <c r="R175" s="167"/>
      <c r="S175" s="167"/>
      <c r="T175" s="167"/>
      <c r="U175" s="352" t="s">
        <v>62</v>
      </c>
      <c r="V175" s="353"/>
      <c r="W175" s="352">
        <f t="shared" ref="W175:X175" si="15">(W99+W102+W172)/W80</f>
        <v>0.14285714285714285</v>
      </c>
      <c r="X175" s="353" t="e">
        <f t="shared" si="15"/>
        <v>#DIV/0!</v>
      </c>
    </row>
    <row r="176" spans="2:24" x14ac:dyDescent="0.3">
      <c r="B176" s="437"/>
      <c r="C176" s="291" t="s">
        <v>8</v>
      </c>
      <c r="D176" s="292"/>
      <c r="E176" s="292"/>
      <c r="F176" s="292"/>
      <c r="G176" s="292"/>
      <c r="H176" s="293"/>
      <c r="I176" s="169">
        <f>I178/I177</f>
        <v>0</v>
      </c>
      <c r="J176" s="169">
        <f>J178/J177</f>
        <v>0</v>
      </c>
      <c r="K176" s="169"/>
      <c r="L176" s="169"/>
      <c r="M176" s="169"/>
      <c r="N176" s="169"/>
      <c r="O176" s="169"/>
      <c r="P176" s="169"/>
      <c r="Q176" s="169"/>
      <c r="R176" s="169"/>
      <c r="S176" s="169"/>
      <c r="T176" s="169"/>
      <c r="U176" s="336" t="s">
        <v>62</v>
      </c>
      <c r="V176" s="337"/>
      <c r="W176" s="338">
        <f>W178/W177</f>
        <v>0</v>
      </c>
      <c r="X176" s="339"/>
    </row>
    <row r="177" spans="2:24" x14ac:dyDescent="0.3">
      <c r="B177" s="437"/>
      <c r="C177" s="358" t="s">
        <v>20</v>
      </c>
      <c r="D177" s="359"/>
      <c r="E177" s="359"/>
      <c r="F177" s="359"/>
      <c r="G177" s="359"/>
      <c r="H177" s="360"/>
      <c r="I177" s="90">
        <f t="shared" ref="I177:J177" si="16">I80</f>
        <v>5</v>
      </c>
      <c r="J177" s="90">
        <f t="shared" si="16"/>
        <v>2</v>
      </c>
      <c r="K177" s="90"/>
      <c r="L177" s="90"/>
      <c r="M177" s="90"/>
      <c r="N177" s="90"/>
      <c r="O177" s="90"/>
      <c r="P177" s="90"/>
      <c r="Q177" s="90"/>
      <c r="R177" s="90"/>
      <c r="S177" s="90"/>
      <c r="T177" s="90"/>
      <c r="U177" s="361" t="s">
        <v>62</v>
      </c>
      <c r="V177" s="362"/>
      <c r="W177" s="361">
        <f>SUM(I177:T177)</f>
        <v>7</v>
      </c>
      <c r="X177" s="362"/>
    </row>
    <row r="178" spans="2:24" ht="15" thickBot="1" x14ac:dyDescent="0.35">
      <c r="B178" s="437"/>
      <c r="C178" s="358" t="s">
        <v>104</v>
      </c>
      <c r="D178" s="359"/>
      <c r="E178" s="359"/>
      <c r="F178" s="359"/>
      <c r="G178" s="359"/>
      <c r="H178" s="360"/>
      <c r="I178" s="52"/>
      <c r="J178" s="52"/>
      <c r="K178" s="52"/>
      <c r="L178" s="52"/>
      <c r="M178" s="52"/>
      <c r="N178" s="52"/>
      <c r="O178" s="52"/>
      <c r="P178" s="52"/>
      <c r="Q178" s="52"/>
      <c r="R178" s="52"/>
      <c r="S178" s="52"/>
      <c r="T178" s="52"/>
      <c r="U178" s="366" t="s">
        <v>62</v>
      </c>
      <c r="V178" s="367"/>
      <c r="W178" s="311">
        <f>SUM(I178:T178)</f>
        <v>0</v>
      </c>
      <c r="X178" s="312"/>
    </row>
    <row r="179" spans="2:24" ht="15" thickBot="1" x14ac:dyDescent="0.35">
      <c r="B179" s="288" t="s">
        <v>9</v>
      </c>
      <c r="C179" s="297" t="s">
        <v>108</v>
      </c>
      <c r="D179" s="298"/>
      <c r="E179" s="298"/>
      <c r="F179" s="298"/>
      <c r="G179" s="298"/>
      <c r="H179" s="299"/>
      <c r="I179" s="176">
        <f>I182/I181</f>
        <v>0.2</v>
      </c>
      <c r="J179" s="176">
        <f>J182/J181</f>
        <v>0.5</v>
      </c>
      <c r="K179" s="176"/>
      <c r="L179" s="176"/>
      <c r="M179" s="176"/>
      <c r="N179" s="176"/>
      <c r="O179" s="176"/>
      <c r="P179" s="176"/>
      <c r="Q179" s="176"/>
      <c r="R179" s="176"/>
      <c r="S179" s="176"/>
      <c r="T179" s="176"/>
      <c r="U179" s="484">
        <f t="shared" ref="U179:V179" si="17">U182/U181</f>
        <v>0.2857142857142857</v>
      </c>
      <c r="V179" s="485" t="e">
        <f t="shared" si="17"/>
        <v>#DIV/0!</v>
      </c>
      <c r="W179" s="370" t="s">
        <v>62</v>
      </c>
      <c r="X179" s="371"/>
    </row>
    <row r="180" spans="2:24" x14ac:dyDescent="0.3">
      <c r="B180" s="289"/>
      <c r="C180" s="297" t="s">
        <v>43</v>
      </c>
      <c r="D180" s="298"/>
      <c r="E180" s="298"/>
      <c r="F180" s="298"/>
      <c r="G180" s="298"/>
      <c r="H180" s="299"/>
      <c r="I180" s="180">
        <f>I183/I181</f>
        <v>0</v>
      </c>
      <c r="J180" s="180">
        <f>J183/J181</f>
        <v>0.5</v>
      </c>
      <c r="K180" s="180"/>
      <c r="L180" s="180"/>
      <c r="M180" s="180"/>
      <c r="N180" s="180"/>
      <c r="O180" s="180"/>
      <c r="P180" s="180"/>
      <c r="Q180" s="180"/>
      <c r="R180" s="180"/>
      <c r="S180" s="180"/>
      <c r="T180" s="180"/>
      <c r="U180" s="484">
        <f t="shared" ref="U180:V180" si="18">U183/U181</f>
        <v>0.14285714285714285</v>
      </c>
      <c r="V180" s="485" t="e">
        <f t="shared" si="18"/>
        <v>#DIV/0!</v>
      </c>
      <c r="W180" s="370" t="s">
        <v>62</v>
      </c>
      <c r="X180" s="371"/>
    </row>
    <row r="181" spans="2:24" x14ac:dyDescent="0.3">
      <c r="B181" s="289"/>
      <c r="C181" s="270" t="s">
        <v>118</v>
      </c>
      <c r="D181" s="271"/>
      <c r="E181" s="271"/>
      <c r="F181" s="271"/>
      <c r="G181" s="271"/>
      <c r="H181" s="272"/>
      <c r="I181" s="52">
        <v>5</v>
      </c>
      <c r="J181" s="52">
        <v>2</v>
      </c>
      <c r="K181" s="52"/>
      <c r="L181" s="52"/>
      <c r="M181" s="52"/>
      <c r="N181" s="52"/>
      <c r="O181" s="52"/>
      <c r="P181" s="52"/>
      <c r="Q181" s="52"/>
      <c r="R181" s="52"/>
      <c r="S181" s="52"/>
      <c r="T181" s="52"/>
      <c r="U181" s="361">
        <f>AVERAGE(I181:T181)</f>
        <v>3.5</v>
      </c>
      <c r="V181" s="362"/>
      <c r="W181" s="361" t="s">
        <v>62</v>
      </c>
      <c r="X181" s="362"/>
    </row>
    <row r="182" spans="2:24" x14ac:dyDescent="0.3">
      <c r="B182" s="289"/>
      <c r="C182" s="300" t="s">
        <v>27</v>
      </c>
      <c r="D182" s="301"/>
      <c r="E182" s="301"/>
      <c r="F182" s="301"/>
      <c r="G182" s="301"/>
      <c r="H182" s="302"/>
      <c r="I182" s="52">
        <v>1</v>
      </c>
      <c r="J182" s="52">
        <v>1</v>
      </c>
      <c r="K182" s="52"/>
      <c r="L182" s="52"/>
      <c r="M182" s="52"/>
      <c r="N182" s="52"/>
      <c r="O182" s="52"/>
      <c r="P182" s="52"/>
      <c r="Q182" s="52"/>
      <c r="R182" s="52"/>
      <c r="S182" s="52"/>
      <c r="T182" s="52"/>
      <c r="U182" s="361">
        <f>AVERAGE(I182:T182)</f>
        <v>1</v>
      </c>
      <c r="V182" s="362"/>
      <c r="W182" s="361" t="s">
        <v>62</v>
      </c>
      <c r="X182" s="362"/>
    </row>
    <row r="183" spans="2:24" x14ac:dyDescent="0.3">
      <c r="B183" s="289"/>
      <c r="C183" s="273" t="s">
        <v>28</v>
      </c>
      <c r="D183" s="274"/>
      <c r="E183" s="274"/>
      <c r="F183" s="274"/>
      <c r="G183" s="274"/>
      <c r="H183" s="275"/>
      <c r="I183" s="184">
        <v>0</v>
      </c>
      <c r="J183" s="184">
        <v>1</v>
      </c>
      <c r="K183" s="184"/>
      <c r="L183" s="184"/>
      <c r="M183" s="184"/>
      <c r="N183" s="184"/>
      <c r="O183" s="184"/>
      <c r="P183" s="184"/>
      <c r="Q183" s="184"/>
      <c r="R183" s="184"/>
      <c r="S183" s="184"/>
      <c r="T183" s="184"/>
      <c r="U183" s="372">
        <f>AVERAGE(I183:T183)</f>
        <v>0.5</v>
      </c>
      <c r="V183" s="373"/>
      <c r="W183" s="372" t="s">
        <v>62</v>
      </c>
      <c r="X183" s="373"/>
    </row>
    <row r="184" spans="2:24" x14ac:dyDescent="0.3">
      <c r="B184" s="289"/>
      <c r="C184" s="276" t="s">
        <v>10</v>
      </c>
      <c r="D184" s="277"/>
      <c r="E184" s="277"/>
      <c r="F184" s="277"/>
      <c r="G184" s="277"/>
      <c r="H184" s="278"/>
      <c r="I184" s="188">
        <v>0.01</v>
      </c>
      <c r="J184" s="188">
        <f>J187/J186</f>
        <v>0</v>
      </c>
      <c r="K184" s="188"/>
      <c r="L184" s="188"/>
      <c r="M184" s="188"/>
      <c r="N184" s="188"/>
      <c r="O184" s="188"/>
      <c r="P184" s="188"/>
      <c r="Q184" s="188"/>
      <c r="R184" s="188"/>
      <c r="S184" s="188"/>
      <c r="T184" s="188"/>
      <c r="U184" s="354">
        <v>0.22222222222222221</v>
      </c>
      <c r="V184" s="355"/>
      <c r="W184" s="356" t="s">
        <v>62</v>
      </c>
      <c r="X184" s="357"/>
    </row>
    <row r="185" spans="2:24" x14ac:dyDescent="0.3">
      <c r="B185" s="289"/>
      <c r="C185" s="291" t="s">
        <v>11</v>
      </c>
      <c r="D185" s="292"/>
      <c r="E185" s="292"/>
      <c r="F185" s="292"/>
      <c r="G185" s="292"/>
      <c r="H185" s="293"/>
      <c r="I185" s="192">
        <f>I188/I186</f>
        <v>0</v>
      </c>
      <c r="J185" s="192">
        <f>J188/J186</f>
        <v>0</v>
      </c>
      <c r="K185" s="192"/>
      <c r="L185" s="192"/>
      <c r="M185" s="192"/>
      <c r="N185" s="192"/>
      <c r="O185" s="192"/>
      <c r="P185" s="192"/>
      <c r="Q185" s="192"/>
      <c r="R185" s="192"/>
      <c r="S185" s="192"/>
      <c r="T185" s="192"/>
      <c r="U185" s="378">
        <f>U188/U186</f>
        <v>0</v>
      </c>
      <c r="V185" s="379"/>
      <c r="W185" s="380" t="s">
        <v>62</v>
      </c>
      <c r="X185" s="381"/>
    </row>
    <row r="186" spans="2:24" x14ac:dyDescent="0.3">
      <c r="B186" s="289"/>
      <c r="C186" s="270" t="s">
        <v>118</v>
      </c>
      <c r="D186" s="271"/>
      <c r="E186" s="271"/>
      <c r="F186" s="271"/>
      <c r="G186" s="271"/>
      <c r="H186" s="272"/>
      <c r="I186" s="52">
        <v>5</v>
      </c>
      <c r="J186" s="52">
        <v>2</v>
      </c>
      <c r="K186" s="52"/>
      <c r="L186" s="52"/>
      <c r="M186" s="52"/>
      <c r="N186" s="52"/>
      <c r="O186" s="52"/>
      <c r="P186" s="52"/>
      <c r="Q186" s="52"/>
      <c r="R186" s="52"/>
      <c r="S186" s="52"/>
      <c r="T186" s="52"/>
      <c r="U186" s="311">
        <f>AVERAGE(I186:T186)</f>
        <v>3.5</v>
      </c>
      <c r="V186" s="312"/>
      <c r="W186" s="311" t="s">
        <v>62</v>
      </c>
      <c r="X186" s="312"/>
    </row>
    <row r="187" spans="2:24" x14ac:dyDescent="0.3">
      <c r="B187" s="289"/>
      <c r="C187" s="270" t="s">
        <v>21</v>
      </c>
      <c r="D187" s="271"/>
      <c r="E187" s="271"/>
      <c r="F187" s="271"/>
      <c r="G187" s="271"/>
      <c r="H187" s="272"/>
      <c r="I187" s="52">
        <v>0</v>
      </c>
      <c r="J187" s="52">
        <v>0</v>
      </c>
      <c r="K187" s="52"/>
      <c r="L187" s="52"/>
      <c r="M187" s="52"/>
      <c r="N187" s="52"/>
      <c r="O187" s="52"/>
      <c r="P187" s="52"/>
      <c r="Q187" s="52"/>
      <c r="R187" s="52"/>
      <c r="S187" s="52"/>
      <c r="T187" s="52"/>
      <c r="U187" s="311">
        <f>AVERAGE(I187:T187)</f>
        <v>0</v>
      </c>
      <c r="V187" s="312"/>
      <c r="W187" s="311" t="s">
        <v>62</v>
      </c>
      <c r="X187" s="312"/>
    </row>
    <row r="188" spans="2:24" ht="15" thickBot="1" x14ac:dyDescent="0.35">
      <c r="B188" s="290"/>
      <c r="C188" s="2" t="s">
        <v>22</v>
      </c>
      <c r="D188" s="3"/>
      <c r="E188" s="3"/>
      <c r="F188" s="3"/>
      <c r="G188" s="3"/>
      <c r="H188" s="193"/>
      <c r="I188" s="197">
        <v>0</v>
      </c>
      <c r="J188" s="197">
        <v>0</v>
      </c>
      <c r="K188" s="197"/>
      <c r="L188" s="197"/>
      <c r="M188" s="197"/>
      <c r="N188" s="197"/>
      <c r="O188" s="197"/>
      <c r="P188" s="197"/>
      <c r="Q188" s="197"/>
      <c r="R188" s="197"/>
      <c r="S188" s="197"/>
      <c r="T188" s="197"/>
      <c r="U188" s="366">
        <f>AVERAGE(I188:T188)</f>
        <v>0</v>
      </c>
      <c r="V188" s="367"/>
      <c r="W188" s="366" t="s">
        <v>62</v>
      </c>
      <c r="X188" s="367"/>
    </row>
    <row r="191" spans="2:24" ht="15" thickBot="1" x14ac:dyDescent="0.35"/>
    <row r="192" spans="2:24" ht="15" thickBot="1" x14ac:dyDescent="0.35">
      <c r="B192" s="279">
        <v>2025</v>
      </c>
      <c r="C192" s="280"/>
      <c r="D192" s="280"/>
      <c r="E192" s="280"/>
      <c r="F192" s="280"/>
      <c r="G192" s="280"/>
      <c r="H192" s="281"/>
      <c r="I192" s="5" t="s">
        <v>46</v>
      </c>
      <c r="J192" s="6" t="s">
        <v>47</v>
      </c>
      <c r="K192" s="6" t="s">
        <v>50</v>
      </c>
      <c r="L192" s="6" t="s">
        <v>51</v>
      </c>
      <c r="M192" s="6" t="s">
        <v>52</v>
      </c>
      <c r="N192" s="6" t="s">
        <v>53</v>
      </c>
      <c r="O192" s="6" t="s">
        <v>54</v>
      </c>
      <c r="P192" s="6" t="s">
        <v>55</v>
      </c>
      <c r="Q192" s="6" t="s">
        <v>56</v>
      </c>
      <c r="R192" s="6" t="s">
        <v>57</v>
      </c>
      <c r="S192" s="6" t="s">
        <v>58</v>
      </c>
      <c r="T192" s="6" t="s">
        <v>59</v>
      </c>
      <c r="U192" s="279" t="s">
        <v>60</v>
      </c>
      <c r="V192" s="281"/>
      <c r="W192" s="279" t="s">
        <v>61</v>
      </c>
      <c r="X192" s="281"/>
    </row>
    <row r="193" spans="2:24" ht="15" thickBot="1" x14ac:dyDescent="0.35">
      <c r="B193" s="421"/>
      <c r="C193" s="421"/>
      <c r="D193" s="421"/>
      <c r="E193" s="421"/>
      <c r="F193" s="421"/>
      <c r="G193" s="421"/>
      <c r="H193" s="421"/>
    </row>
    <row r="194" spans="2:24" x14ac:dyDescent="0.3">
      <c r="B194" s="282" t="s">
        <v>4</v>
      </c>
      <c r="C194" s="285" t="s">
        <v>12</v>
      </c>
      <c r="D194" s="286"/>
      <c r="E194" s="286"/>
      <c r="F194" s="286"/>
      <c r="G194" s="286"/>
      <c r="H194" s="287"/>
      <c r="I194" s="45"/>
      <c r="J194" s="46"/>
      <c r="K194" s="47"/>
      <c r="L194" s="47"/>
      <c r="M194" s="47"/>
      <c r="N194" s="47"/>
      <c r="O194" s="47"/>
      <c r="P194" s="47"/>
      <c r="Q194" s="47"/>
      <c r="R194" s="48"/>
      <c r="S194" s="48"/>
      <c r="T194" s="48"/>
      <c r="U194" s="422"/>
      <c r="V194" s="423"/>
      <c r="W194" s="424"/>
      <c r="X194" s="423"/>
    </row>
    <row r="195" spans="2:24" x14ac:dyDescent="0.3">
      <c r="B195" s="283"/>
      <c r="C195" s="270" t="s">
        <v>48</v>
      </c>
      <c r="D195" s="271"/>
      <c r="E195" s="271"/>
      <c r="F195" s="271"/>
      <c r="G195" s="271"/>
      <c r="H195" s="272"/>
      <c r="I195" s="49"/>
      <c r="J195" s="50"/>
      <c r="K195" s="51"/>
      <c r="L195" s="51"/>
      <c r="M195" s="51"/>
      <c r="N195" s="51"/>
      <c r="O195" s="51"/>
      <c r="P195" s="51"/>
      <c r="Q195" s="51"/>
      <c r="R195" s="52">
        <v>37</v>
      </c>
      <c r="S195" s="52">
        <v>11</v>
      </c>
      <c r="T195" s="52">
        <v>29</v>
      </c>
      <c r="U195" s="311">
        <f t="shared" ref="U195:U207" si="19">AVERAGE(I195:T195)</f>
        <v>25.666666666666668</v>
      </c>
      <c r="V195" s="312"/>
      <c r="W195" s="410">
        <f t="shared" ref="W195:W207" si="20">SUM(I195:T195)</f>
        <v>77</v>
      </c>
      <c r="X195" s="312"/>
    </row>
    <row r="196" spans="2:24" x14ac:dyDescent="0.3">
      <c r="B196" s="283"/>
      <c r="C196" s="270" t="s">
        <v>117</v>
      </c>
      <c r="D196" s="271"/>
      <c r="E196" s="271"/>
      <c r="F196" s="271"/>
      <c r="G196" s="271"/>
      <c r="H196" s="272"/>
      <c r="I196" s="49"/>
      <c r="J196" s="50"/>
      <c r="K196" s="51"/>
      <c r="L196" s="51"/>
      <c r="M196" s="51"/>
      <c r="N196" s="51"/>
      <c r="O196" s="51"/>
      <c r="P196" s="51"/>
      <c r="Q196" s="51"/>
      <c r="R196" s="52">
        <v>10</v>
      </c>
      <c r="S196" s="52">
        <v>12</v>
      </c>
      <c r="T196" s="52">
        <v>8</v>
      </c>
      <c r="U196" s="311">
        <f t="shared" si="19"/>
        <v>10</v>
      </c>
      <c r="V196" s="312"/>
      <c r="W196" s="410">
        <f t="shared" si="20"/>
        <v>30</v>
      </c>
      <c r="X196" s="312"/>
    </row>
    <row r="197" spans="2:24" x14ac:dyDescent="0.3">
      <c r="B197" s="283"/>
      <c r="C197" s="425" t="s">
        <v>0</v>
      </c>
      <c r="D197" s="426"/>
      <c r="E197" s="426"/>
      <c r="F197" s="426"/>
      <c r="G197" s="426"/>
      <c r="H197" s="427"/>
      <c r="I197" s="53"/>
      <c r="J197" s="54"/>
      <c r="K197" s="55"/>
      <c r="L197" s="55"/>
      <c r="M197" s="55"/>
      <c r="N197" s="55"/>
      <c r="O197" s="55"/>
      <c r="P197" s="55"/>
      <c r="Q197" s="55"/>
      <c r="R197" s="56"/>
      <c r="S197" s="56"/>
      <c r="T197" s="56"/>
      <c r="U197" s="428"/>
      <c r="V197" s="420"/>
      <c r="W197" s="419"/>
      <c r="X197" s="420"/>
    </row>
    <row r="198" spans="2:24" x14ac:dyDescent="0.3">
      <c r="B198" s="283"/>
      <c r="C198" s="318" t="s">
        <v>23</v>
      </c>
      <c r="D198" s="319"/>
      <c r="E198" s="319"/>
      <c r="F198" s="319"/>
      <c r="G198" s="319"/>
      <c r="H198" s="320"/>
      <c r="I198" s="226"/>
      <c r="J198" s="227"/>
      <c r="K198" s="228"/>
      <c r="L198" s="228"/>
      <c r="M198" s="228"/>
      <c r="N198" s="228"/>
      <c r="O198" s="228"/>
      <c r="P198" s="228"/>
      <c r="Q198" s="228"/>
      <c r="R198" s="219">
        <v>31</v>
      </c>
      <c r="S198" s="219">
        <v>35</v>
      </c>
      <c r="T198" s="219">
        <v>26</v>
      </c>
      <c r="U198" s="461">
        <f t="shared" si="19"/>
        <v>30.666666666666668</v>
      </c>
      <c r="V198" s="462"/>
      <c r="W198" s="483">
        <f t="shared" si="20"/>
        <v>92</v>
      </c>
      <c r="X198" s="462"/>
    </row>
    <row r="199" spans="2:24" x14ac:dyDescent="0.3">
      <c r="B199" s="283"/>
      <c r="C199" s="318" t="s">
        <v>170</v>
      </c>
      <c r="D199" s="319"/>
      <c r="E199" s="319"/>
      <c r="F199" s="319"/>
      <c r="G199" s="319"/>
      <c r="H199" s="320"/>
      <c r="I199" s="222"/>
      <c r="J199" s="223"/>
      <c r="K199" s="224"/>
      <c r="L199" s="224"/>
      <c r="M199" s="224"/>
      <c r="N199" s="224"/>
      <c r="O199" s="224"/>
      <c r="P199" s="224"/>
      <c r="Q199" s="224"/>
      <c r="R199" s="220">
        <v>9</v>
      </c>
      <c r="S199" s="220">
        <v>9</v>
      </c>
      <c r="T199" s="220">
        <v>6</v>
      </c>
      <c r="U199" s="461">
        <f t="shared" si="19"/>
        <v>8</v>
      </c>
      <c r="V199" s="462"/>
      <c r="W199" s="483">
        <f t="shared" si="20"/>
        <v>24</v>
      </c>
      <c r="X199" s="462"/>
    </row>
    <row r="200" spans="2:24" x14ac:dyDescent="0.3">
      <c r="B200" s="283"/>
      <c r="C200" s="270" t="s">
        <v>13</v>
      </c>
      <c r="D200" s="271"/>
      <c r="E200" s="271"/>
      <c r="F200" s="271"/>
      <c r="G200" s="271"/>
      <c r="H200" s="272"/>
      <c r="I200" s="49"/>
      <c r="J200" s="50"/>
      <c r="K200" s="225"/>
      <c r="L200" s="225"/>
      <c r="M200" s="225"/>
      <c r="N200" s="225"/>
      <c r="O200" s="225"/>
      <c r="P200" s="225"/>
      <c r="Q200" s="225"/>
      <c r="R200" s="221">
        <f t="shared" ref="R200:T200" si="21">R199-R201</f>
        <v>5</v>
      </c>
      <c r="S200" s="221">
        <f t="shared" si="21"/>
        <v>6</v>
      </c>
      <c r="T200" s="221">
        <f t="shared" si="21"/>
        <v>4</v>
      </c>
      <c r="U200" s="311">
        <f t="shared" si="19"/>
        <v>5</v>
      </c>
      <c r="V200" s="312"/>
      <c r="W200" s="410">
        <f>W199-W201</f>
        <v>15</v>
      </c>
      <c r="X200" s="312"/>
    </row>
    <row r="201" spans="2:24" x14ac:dyDescent="0.3">
      <c r="B201" s="283"/>
      <c r="C201" s="270" t="s">
        <v>14</v>
      </c>
      <c r="D201" s="271"/>
      <c r="E201" s="271"/>
      <c r="F201" s="271"/>
      <c r="G201" s="271"/>
      <c r="H201" s="272"/>
      <c r="I201" s="49"/>
      <c r="J201" s="50"/>
      <c r="K201" s="51"/>
      <c r="L201" s="51"/>
      <c r="M201" s="51"/>
      <c r="N201" s="51"/>
      <c r="O201" s="51"/>
      <c r="P201" s="51"/>
      <c r="Q201" s="51"/>
      <c r="R201" s="52">
        <v>4</v>
      </c>
      <c r="S201" s="52">
        <v>3</v>
      </c>
      <c r="T201" s="52">
        <v>2</v>
      </c>
      <c r="U201" s="311">
        <f t="shared" si="19"/>
        <v>3</v>
      </c>
      <c r="V201" s="312"/>
      <c r="W201" s="313">
        <f>SUM(I201:T201)</f>
        <v>9</v>
      </c>
      <c r="X201" s="310"/>
    </row>
    <row r="202" spans="2:24" x14ac:dyDescent="0.3">
      <c r="B202" s="283"/>
      <c r="C202" s="300" t="s">
        <v>5</v>
      </c>
      <c r="D202" s="301"/>
      <c r="E202" s="301"/>
      <c r="F202" s="301"/>
      <c r="G202" s="301"/>
      <c r="H202" s="302"/>
      <c r="I202" s="133"/>
      <c r="J202" s="134"/>
      <c r="K202" s="135"/>
      <c r="L202" s="135"/>
      <c r="M202" s="135"/>
      <c r="N202" s="135"/>
      <c r="O202" s="135"/>
      <c r="P202" s="135"/>
      <c r="Q202" s="135"/>
      <c r="R202" s="136"/>
      <c r="S202" s="136"/>
      <c r="T202" s="52">
        <v>0</v>
      </c>
      <c r="U202" s="311">
        <f t="shared" si="19"/>
        <v>0</v>
      </c>
      <c r="V202" s="312"/>
      <c r="W202" s="313">
        <f>SUM(I202:T202)</f>
        <v>0</v>
      </c>
      <c r="X202" s="310"/>
    </row>
    <row r="203" spans="2:24" x14ac:dyDescent="0.3">
      <c r="B203" s="283"/>
      <c r="C203" s="363" t="s">
        <v>49</v>
      </c>
      <c r="D203" s="364"/>
      <c r="E203" s="364"/>
      <c r="F203" s="364"/>
      <c r="G203" s="364"/>
      <c r="H203" s="365"/>
      <c r="I203" s="137"/>
      <c r="J203" s="138"/>
      <c r="K203" s="139"/>
      <c r="L203" s="139"/>
      <c r="M203" s="139"/>
      <c r="N203" s="139"/>
      <c r="O203" s="139"/>
      <c r="P203" s="139"/>
      <c r="Q203" s="139"/>
      <c r="R203" s="140">
        <f t="shared" ref="R203:T203" si="22">R199-R200-R202</f>
        <v>4</v>
      </c>
      <c r="S203" s="140">
        <f t="shared" si="22"/>
        <v>3</v>
      </c>
      <c r="T203" s="140">
        <f t="shared" si="22"/>
        <v>2</v>
      </c>
      <c r="U203" s="390">
        <f t="shared" si="19"/>
        <v>3</v>
      </c>
      <c r="V203" s="391"/>
      <c r="W203" s="429">
        <f>SUM(I203:T203)</f>
        <v>9</v>
      </c>
      <c r="X203" s="315"/>
    </row>
    <row r="204" spans="2:24" x14ac:dyDescent="0.3">
      <c r="B204" s="283"/>
      <c r="C204" s="411" t="s">
        <v>107</v>
      </c>
      <c r="D204" s="412"/>
      <c r="E204" s="412"/>
      <c r="F204" s="412"/>
      <c r="G204" s="412"/>
      <c r="H204" s="413"/>
      <c r="I204" s="79"/>
      <c r="J204" s="80"/>
      <c r="K204" s="81"/>
      <c r="L204" s="81"/>
      <c r="M204" s="81"/>
      <c r="N204" s="81"/>
      <c r="O204" s="81"/>
      <c r="P204" s="81"/>
      <c r="Q204" s="81"/>
      <c r="R204" s="82">
        <v>4</v>
      </c>
      <c r="S204" s="82">
        <v>7</v>
      </c>
      <c r="T204" s="82">
        <v>5</v>
      </c>
      <c r="U204" s="414">
        <f t="shared" si="19"/>
        <v>5.333333333333333</v>
      </c>
      <c r="V204" s="415"/>
      <c r="W204" s="416">
        <f>SUM(I204:T204)</f>
        <v>16</v>
      </c>
      <c r="X204" s="415"/>
    </row>
    <row r="205" spans="2:24" x14ac:dyDescent="0.3">
      <c r="B205" s="283"/>
      <c r="C205" s="395" t="s">
        <v>1</v>
      </c>
      <c r="D205" s="396"/>
      <c r="E205" s="396"/>
      <c r="F205" s="396"/>
      <c r="G205" s="396"/>
      <c r="H205" s="397"/>
      <c r="I205" s="83"/>
      <c r="J205" s="84"/>
      <c r="K205" s="85"/>
      <c r="L205" s="85"/>
      <c r="M205" s="85"/>
      <c r="N205" s="85"/>
      <c r="O205" s="85"/>
      <c r="P205" s="85"/>
      <c r="Q205" s="85"/>
      <c r="R205" s="86"/>
      <c r="S205" s="86"/>
      <c r="T205" s="86"/>
      <c r="U205" s="417"/>
      <c r="V205" s="418"/>
      <c r="W205" s="419"/>
      <c r="X205" s="420"/>
    </row>
    <row r="206" spans="2:24" x14ac:dyDescent="0.3">
      <c r="B206" s="283"/>
      <c r="C206" s="347" t="s">
        <v>23</v>
      </c>
      <c r="D206" s="348"/>
      <c r="E206" s="348"/>
      <c r="F206" s="348"/>
      <c r="G206" s="348"/>
      <c r="H206" s="349"/>
      <c r="I206" s="87"/>
      <c r="J206" s="88"/>
      <c r="K206" s="89"/>
      <c r="L206" s="89"/>
      <c r="M206" s="89"/>
      <c r="N206" s="89"/>
      <c r="O206" s="89"/>
      <c r="P206" s="89"/>
      <c r="Q206" s="89"/>
      <c r="R206" s="90">
        <v>22</v>
      </c>
      <c r="S206" s="90">
        <v>20</v>
      </c>
      <c r="T206" s="90">
        <v>16</v>
      </c>
      <c r="U206" s="361">
        <f t="shared" si="19"/>
        <v>19.333333333333332</v>
      </c>
      <c r="V206" s="362"/>
      <c r="W206" s="409">
        <f t="shared" si="20"/>
        <v>58</v>
      </c>
      <c r="X206" s="362"/>
    </row>
    <row r="207" spans="2:24" x14ac:dyDescent="0.3">
      <c r="B207" s="283"/>
      <c r="C207" s="270" t="s">
        <v>118</v>
      </c>
      <c r="D207" s="271"/>
      <c r="E207" s="271"/>
      <c r="F207" s="271"/>
      <c r="G207" s="271"/>
      <c r="H207" s="272"/>
      <c r="I207" s="49"/>
      <c r="J207" s="50"/>
      <c r="K207" s="51"/>
      <c r="L207" s="51"/>
      <c r="M207" s="51"/>
      <c r="N207" s="51"/>
      <c r="O207" s="51"/>
      <c r="P207" s="51"/>
      <c r="Q207" s="51"/>
      <c r="R207" s="52">
        <v>4</v>
      </c>
      <c r="S207" s="52">
        <v>2</v>
      </c>
      <c r="T207" s="52">
        <v>3</v>
      </c>
      <c r="U207" s="311">
        <f t="shared" si="19"/>
        <v>3</v>
      </c>
      <c r="V207" s="312"/>
      <c r="W207" s="410">
        <f t="shared" si="20"/>
        <v>9</v>
      </c>
      <c r="X207" s="312"/>
    </row>
    <row r="208" spans="2:24" x14ac:dyDescent="0.3">
      <c r="B208" s="283"/>
      <c r="C208" s="306" t="s">
        <v>6</v>
      </c>
      <c r="D208" s="307"/>
      <c r="E208" s="307"/>
      <c r="F208" s="307"/>
      <c r="G208" s="307"/>
      <c r="H208" s="308"/>
      <c r="I208" s="91"/>
      <c r="J208" s="92"/>
      <c r="K208" s="93"/>
      <c r="L208" s="93"/>
      <c r="M208" s="93"/>
      <c r="N208" s="93"/>
      <c r="O208" s="93"/>
      <c r="P208" s="93"/>
      <c r="Q208" s="93"/>
      <c r="R208" s="94"/>
      <c r="S208" s="94"/>
      <c r="T208" s="94"/>
      <c r="U208" s="404"/>
      <c r="V208" s="405"/>
      <c r="W208" s="406"/>
      <c r="X208" s="407"/>
    </row>
    <row r="209" spans="2:24" x14ac:dyDescent="0.3">
      <c r="B209" s="283"/>
      <c r="C209" s="347" t="s">
        <v>23</v>
      </c>
      <c r="D209" s="348"/>
      <c r="E209" s="348"/>
      <c r="F209" s="348"/>
      <c r="G209" s="348"/>
      <c r="H209" s="349"/>
      <c r="I209" s="95"/>
      <c r="J209" s="96"/>
      <c r="K209" s="97"/>
      <c r="L209" s="97"/>
      <c r="M209" s="97"/>
      <c r="N209" s="97"/>
      <c r="O209" s="97"/>
      <c r="P209" s="97"/>
      <c r="Q209" s="97"/>
      <c r="R209" s="98">
        <f t="shared" ref="R209:T209" si="23">R195/R198</f>
        <v>1.1935483870967742</v>
      </c>
      <c r="S209" s="98">
        <f t="shared" si="23"/>
        <v>0.31428571428571428</v>
      </c>
      <c r="T209" s="98">
        <f t="shared" si="23"/>
        <v>1.1153846153846154</v>
      </c>
      <c r="U209" s="361" t="s">
        <v>62</v>
      </c>
      <c r="V209" s="362"/>
      <c r="W209" s="408">
        <f>W195/W198</f>
        <v>0.83695652173913049</v>
      </c>
      <c r="X209" s="351"/>
    </row>
    <row r="210" spans="2:24" x14ac:dyDescent="0.3">
      <c r="B210" s="283"/>
      <c r="C210" s="270" t="s">
        <v>171</v>
      </c>
      <c r="D210" s="271"/>
      <c r="E210" s="271"/>
      <c r="F210" s="271"/>
      <c r="G210" s="271"/>
      <c r="H210" s="272"/>
      <c r="I210" s="95"/>
      <c r="J210" s="96"/>
      <c r="K210" s="99"/>
      <c r="L210" s="99"/>
      <c r="M210" s="99"/>
      <c r="N210" s="99"/>
      <c r="O210" s="99"/>
      <c r="P210" s="99"/>
      <c r="Q210" s="99"/>
      <c r="R210" s="100">
        <f t="shared" ref="R210:T210" si="24">R196/R199</f>
        <v>1.1111111111111112</v>
      </c>
      <c r="S210" s="100">
        <f t="shared" si="24"/>
        <v>1.3333333333333333</v>
      </c>
      <c r="T210" s="100">
        <f t="shared" si="24"/>
        <v>1.3333333333333333</v>
      </c>
      <c r="U210" s="311" t="s">
        <v>62</v>
      </c>
      <c r="V210" s="312"/>
      <c r="W210" s="494">
        <f>W196/W199</f>
        <v>1.25</v>
      </c>
      <c r="X210" s="495"/>
    </row>
    <row r="211" spans="2:24" s="231" customFormat="1" x14ac:dyDescent="0.3">
      <c r="B211" s="283"/>
      <c r="C211" s="430" t="s">
        <v>106</v>
      </c>
      <c r="D211" s="431"/>
      <c r="E211" s="431"/>
      <c r="F211" s="431"/>
      <c r="G211" s="431"/>
      <c r="H211" s="432"/>
      <c r="I211" s="101"/>
      <c r="J211" s="102"/>
      <c r="K211" s="229"/>
      <c r="L211" s="229"/>
      <c r="M211" s="229"/>
      <c r="N211" s="229"/>
      <c r="O211" s="229"/>
      <c r="P211" s="229"/>
      <c r="Q211" s="229"/>
      <c r="R211" s="230">
        <f t="shared" ref="R211:T211" si="25">R204/R199</f>
        <v>0.44444444444444442</v>
      </c>
      <c r="S211" s="230">
        <f t="shared" si="25"/>
        <v>0.77777777777777779</v>
      </c>
      <c r="T211" s="230">
        <f t="shared" si="25"/>
        <v>0.83333333333333337</v>
      </c>
      <c r="U211" s="433" t="s">
        <v>62</v>
      </c>
      <c r="V211" s="403"/>
      <c r="W211" s="402">
        <f t="shared" ref="W211:X211" si="26">W204/W199</f>
        <v>0.66666666666666663</v>
      </c>
      <c r="X211" s="403" t="e">
        <f t="shared" si="26"/>
        <v>#DIV/0!</v>
      </c>
    </row>
    <row r="212" spans="2:24" x14ac:dyDescent="0.3">
      <c r="B212" s="283"/>
      <c r="C212" s="291" t="s">
        <v>3</v>
      </c>
      <c r="D212" s="292"/>
      <c r="E212" s="292"/>
      <c r="F212" s="292"/>
      <c r="G212" s="292"/>
      <c r="H212" s="293"/>
      <c r="I212" s="105"/>
      <c r="J212" s="106"/>
      <c r="K212" s="107"/>
      <c r="L212" s="107"/>
      <c r="M212" s="107"/>
      <c r="N212" s="107"/>
      <c r="O212" s="107"/>
      <c r="P212" s="107"/>
      <c r="Q212" s="107"/>
      <c r="R212" s="201"/>
      <c r="S212" s="201"/>
      <c r="T212" s="201"/>
      <c r="U212" s="380"/>
      <c r="V212" s="381"/>
      <c r="W212" s="394"/>
      <c r="X212" s="339"/>
    </row>
    <row r="213" spans="2:24" x14ac:dyDescent="0.3">
      <c r="B213" s="283"/>
      <c r="C213" s="347" t="s">
        <v>23</v>
      </c>
      <c r="D213" s="348"/>
      <c r="E213" s="348"/>
      <c r="F213" s="348"/>
      <c r="G213" s="348"/>
      <c r="H213" s="349"/>
      <c r="I213" s="109"/>
      <c r="J213" s="110"/>
      <c r="K213" s="111"/>
      <c r="L213" s="111"/>
      <c r="M213" s="111"/>
      <c r="N213" s="111"/>
      <c r="O213" s="111"/>
      <c r="P213" s="111"/>
      <c r="Q213" s="111"/>
      <c r="R213" s="112">
        <f t="shared" ref="R213:T213" si="27">R206/R198</f>
        <v>0.70967741935483875</v>
      </c>
      <c r="S213" s="112">
        <f t="shared" si="27"/>
        <v>0.5714285714285714</v>
      </c>
      <c r="T213" s="112">
        <f t="shared" si="27"/>
        <v>0.61538461538461542</v>
      </c>
      <c r="U213" s="361" t="s">
        <v>62</v>
      </c>
      <c r="V213" s="362"/>
      <c r="W213" s="496">
        <f>W206/W198</f>
        <v>0.63043478260869568</v>
      </c>
      <c r="X213" s="467"/>
    </row>
    <row r="214" spans="2:24" ht="15" thickBot="1" x14ac:dyDescent="0.35">
      <c r="B214" s="284"/>
      <c r="C214" s="294" t="s">
        <v>118</v>
      </c>
      <c r="D214" s="295"/>
      <c r="E214" s="295"/>
      <c r="F214" s="295"/>
      <c r="G214" s="295"/>
      <c r="H214" s="296"/>
      <c r="I214" s="113"/>
      <c r="J214" s="114"/>
      <c r="K214" s="115"/>
      <c r="L214" s="115"/>
      <c r="M214" s="115"/>
      <c r="N214" s="115"/>
      <c r="O214" s="115"/>
      <c r="P214" s="115"/>
      <c r="Q214" s="115"/>
      <c r="R214" s="116">
        <f t="shared" ref="R214:T214" si="28">R207/R199</f>
        <v>0.44444444444444442</v>
      </c>
      <c r="S214" s="116">
        <f t="shared" si="28"/>
        <v>0.22222222222222221</v>
      </c>
      <c r="T214" s="116">
        <f t="shared" si="28"/>
        <v>0.5</v>
      </c>
      <c r="U214" s="366" t="s">
        <v>62</v>
      </c>
      <c r="V214" s="367"/>
      <c r="W214" s="497">
        <f>W207/W199</f>
        <v>0.375</v>
      </c>
      <c r="X214" s="472"/>
    </row>
    <row r="215" spans="2:24" x14ac:dyDescent="0.3">
      <c r="B215" s="436" t="s">
        <v>7</v>
      </c>
      <c r="C215" s="303" t="s">
        <v>15</v>
      </c>
      <c r="D215" s="304"/>
      <c r="E215" s="304"/>
      <c r="F215" s="304"/>
      <c r="G215" s="304"/>
      <c r="H215" s="305"/>
      <c r="I215" s="117"/>
      <c r="J215" s="118"/>
      <c r="K215" s="119"/>
      <c r="L215" s="119"/>
      <c r="M215" s="119"/>
      <c r="N215" s="119"/>
      <c r="O215" s="119"/>
      <c r="P215" s="119"/>
      <c r="Q215" s="119"/>
      <c r="R215" s="120">
        <v>300</v>
      </c>
      <c r="S215" s="120">
        <v>73</v>
      </c>
      <c r="T215" s="120">
        <v>30</v>
      </c>
      <c r="U215" s="400">
        <f t="shared" ref="U215:U278" si="29">AVERAGE(I215:T215)</f>
        <v>134.33333333333334</v>
      </c>
      <c r="V215" s="401"/>
      <c r="W215" s="400" t="s">
        <v>62</v>
      </c>
      <c r="X215" s="401"/>
    </row>
    <row r="216" spans="2:24" x14ac:dyDescent="0.3">
      <c r="B216" s="437"/>
      <c r="C216" s="395" t="s">
        <v>119</v>
      </c>
      <c r="D216" s="396"/>
      <c r="E216" s="396"/>
      <c r="F216" s="396"/>
      <c r="G216" s="396"/>
      <c r="H216" s="397"/>
      <c r="I216" s="121"/>
      <c r="J216" s="122"/>
      <c r="K216" s="123"/>
      <c r="L216" s="123"/>
      <c r="M216" s="123"/>
      <c r="N216" s="123"/>
      <c r="O216" s="123"/>
      <c r="P216" s="123"/>
      <c r="Q216" s="123"/>
      <c r="R216" s="124">
        <v>32</v>
      </c>
      <c r="S216" s="124">
        <v>21</v>
      </c>
      <c r="T216" s="124">
        <v>17</v>
      </c>
      <c r="U216" s="398">
        <f t="shared" si="29"/>
        <v>23.333333333333332</v>
      </c>
      <c r="V216" s="399"/>
      <c r="W216" s="398">
        <f t="shared" ref="W216:W220" si="30">SUM(I216:T216)</f>
        <v>70</v>
      </c>
      <c r="X216" s="399"/>
    </row>
    <row r="217" spans="2:24" x14ac:dyDescent="0.3">
      <c r="B217" s="437"/>
      <c r="C217" s="387" t="s">
        <v>17</v>
      </c>
      <c r="D217" s="388"/>
      <c r="E217" s="388"/>
      <c r="F217" s="388"/>
      <c r="G217" s="388"/>
      <c r="H217" s="389"/>
      <c r="I217" s="125"/>
      <c r="J217" s="126"/>
      <c r="K217" s="127"/>
      <c r="L217" s="127"/>
      <c r="M217" s="127"/>
      <c r="N217" s="127"/>
      <c r="O217" s="127"/>
      <c r="P217" s="127"/>
      <c r="Q217" s="127"/>
      <c r="R217" s="128">
        <v>0</v>
      </c>
      <c r="S217" s="128">
        <v>2</v>
      </c>
      <c r="T217" s="128">
        <v>2</v>
      </c>
      <c r="U217" s="390">
        <f t="shared" si="29"/>
        <v>1.3333333333333333</v>
      </c>
      <c r="V217" s="391"/>
      <c r="W217" s="390">
        <f t="shared" si="30"/>
        <v>4</v>
      </c>
      <c r="X217" s="391"/>
    </row>
    <row r="218" spans="2:24" x14ac:dyDescent="0.3">
      <c r="B218" s="437"/>
      <c r="C218" s="438" t="s">
        <v>18</v>
      </c>
      <c r="D218" s="439"/>
      <c r="E218" s="439"/>
      <c r="F218" s="439"/>
      <c r="G218" s="439"/>
      <c r="H218" s="440"/>
      <c r="I218" s="129"/>
      <c r="J218" s="130"/>
      <c r="K218" s="131"/>
      <c r="L218" s="131"/>
      <c r="M218" s="131"/>
      <c r="N218" s="131"/>
      <c r="O218" s="131"/>
      <c r="P218" s="131"/>
      <c r="Q218" s="131"/>
      <c r="R218" s="132">
        <f t="shared" ref="R218:T218" si="31">SUM(R219:R220)</f>
        <v>0</v>
      </c>
      <c r="S218" s="132">
        <f t="shared" si="31"/>
        <v>1</v>
      </c>
      <c r="T218" s="132">
        <f t="shared" si="31"/>
        <v>5</v>
      </c>
      <c r="U218" s="434">
        <f t="shared" si="29"/>
        <v>2</v>
      </c>
      <c r="V218" s="435"/>
      <c r="W218" s="434">
        <f t="shared" si="30"/>
        <v>6</v>
      </c>
      <c r="X218" s="435"/>
    </row>
    <row r="219" spans="2:24" x14ac:dyDescent="0.3">
      <c r="B219" s="437"/>
      <c r="C219" s="300" t="s">
        <v>122</v>
      </c>
      <c r="D219" s="301"/>
      <c r="E219" s="301"/>
      <c r="F219" s="301"/>
      <c r="G219" s="301"/>
      <c r="H219" s="302"/>
      <c r="I219" s="133"/>
      <c r="J219" s="134"/>
      <c r="K219" s="135"/>
      <c r="L219" s="135"/>
      <c r="M219" s="135"/>
      <c r="N219" s="135"/>
      <c r="O219" s="135"/>
      <c r="P219" s="135"/>
      <c r="Q219" s="135"/>
      <c r="R219" s="136"/>
      <c r="S219" s="136">
        <v>1</v>
      </c>
      <c r="T219" s="136">
        <v>5</v>
      </c>
      <c r="U219" s="309">
        <f t="shared" si="29"/>
        <v>3</v>
      </c>
      <c r="V219" s="310"/>
      <c r="W219" s="309">
        <f t="shared" si="30"/>
        <v>6</v>
      </c>
      <c r="X219" s="310"/>
    </row>
    <row r="220" spans="2:24" x14ac:dyDescent="0.3">
      <c r="B220" s="437"/>
      <c r="C220" s="363" t="s">
        <v>123</v>
      </c>
      <c r="D220" s="364"/>
      <c r="E220" s="364"/>
      <c r="F220" s="364"/>
      <c r="G220" s="364"/>
      <c r="H220" s="365"/>
      <c r="I220" s="137"/>
      <c r="J220" s="138"/>
      <c r="K220" s="139"/>
      <c r="L220" s="139"/>
      <c r="M220" s="139"/>
      <c r="N220" s="139"/>
      <c r="O220" s="139"/>
      <c r="P220" s="139"/>
      <c r="Q220" s="139"/>
      <c r="R220" s="140"/>
      <c r="S220" s="140"/>
      <c r="T220" s="140">
        <v>0</v>
      </c>
      <c r="U220" s="314">
        <f t="shared" si="29"/>
        <v>0</v>
      </c>
      <c r="V220" s="315"/>
      <c r="W220" s="314">
        <f t="shared" si="30"/>
        <v>0</v>
      </c>
      <c r="X220" s="315"/>
    </row>
    <row r="221" spans="2:24" x14ac:dyDescent="0.3">
      <c r="B221" s="437"/>
      <c r="C221" s="384" t="s">
        <v>19</v>
      </c>
      <c r="D221" s="385"/>
      <c r="E221" s="385"/>
      <c r="F221" s="385"/>
      <c r="G221" s="385"/>
      <c r="H221" s="386"/>
      <c r="I221" s="49"/>
      <c r="J221" s="142"/>
      <c r="K221" s="51"/>
      <c r="L221" s="51"/>
      <c r="M221" s="51"/>
      <c r="N221" s="51"/>
      <c r="O221" s="51"/>
      <c r="P221" s="51"/>
      <c r="Q221" s="51"/>
      <c r="R221" s="52">
        <f t="shared" ref="R221:T221" si="32">SUM(R222+R261)</f>
        <v>0</v>
      </c>
      <c r="S221" s="52">
        <f t="shared" si="32"/>
        <v>2</v>
      </c>
      <c r="T221" s="52">
        <f t="shared" si="32"/>
        <v>0</v>
      </c>
      <c r="U221" s="309">
        <f t="shared" si="29"/>
        <v>0.66666666666666663</v>
      </c>
      <c r="V221" s="310"/>
      <c r="W221" s="309">
        <f t="shared" ref="W221:W281" si="33">SUM(I221:T221)</f>
        <v>2</v>
      </c>
      <c r="X221" s="310"/>
    </row>
    <row r="222" spans="2:24" x14ac:dyDescent="0.3">
      <c r="B222" s="437"/>
      <c r="C222" s="300" t="s">
        <v>123</v>
      </c>
      <c r="D222" s="301"/>
      <c r="E222" s="301"/>
      <c r="F222" s="301"/>
      <c r="G222" s="301"/>
      <c r="H222" s="302"/>
      <c r="I222" s="49"/>
      <c r="J222" s="142"/>
      <c r="K222" s="51"/>
      <c r="L222" s="51"/>
      <c r="M222" s="51"/>
      <c r="N222" s="51"/>
      <c r="O222" s="51"/>
      <c r="P222" s="51"/>
      <c r="Q222" s="51"/>
      <c r="R222" s="52">
        <f t="shared" ref="R222:S222" si="34">SUM(R223+R229+R233+R235+R243+R245+R248+R253+R257+R259)</f>
        <v>0</v>
      </c>
      <c r="S222" s="52">
        <f t="shared" si="34"/>
        <v>2</v>
      </c>
      <c r="T222" s="52">
        <f>SUM(T223+T229+T233+T235+T243+T245+T248+T253+T257+T259)</f>
        <v>0</v>
      </c>
      <c r="U222" s="309">
        <f t="shared" si="29"/>
        <v>0.66666666666666663</v>
      </c>
      <c r="V222" s="310"/>
      <c r="W222" s="309">
        <f t="shared" si="33"/>
        <v>2</v>
      </c>
      <c r="X222" s="310"/>
    </row>
    <row r="223" spans="2:24" x14ac:dyDescent="0.3">
      <c r="B223" s="437"/>
      <c r="C223" s="300" t="s">
        <v>129</v>
      </c>
      <c r="D223" s="301"/>
      <c r="E223" s="301"/>
      <c r="F223" s="301"/>
      <c r="G223" s="301"/>
      <c r="H223" s="302"/>
      <c r="I223" s="49"/>
      <c r="J223" s="142"/>
      <c r="K223" s="51"/>
      <c r="L223" s="51"/>
      <c r="M223" s="51"/>
      <c r="N223" s="51"/>
      <c r="O223" s="51"/>
      <c r="P223" s="51"/>
      <c r="Q223" s="51"/>
      <c r="R223" s="52">
        <f t="shared" ref="R223:T223" si="35">SUM(R224:R228)</f>
        <v>0</v>
      </c>
      <c r="S223" s="52">
        <f t="shared" si="35"/>
        <v>0</v>
      </c>
      <c r="T223" s="52">
        <f t="shared" si="35"/>
        <v>0</v>
      </c>
      <c r="U223" s="309">
        <f t="shared" si="29"/>
        <v>0</v>
      </c>
      <c r="V223" s="310"/>
      <c r="W223" s="309">
        <f t="shared" si="33"/>
        <v>0</v>
      </c>
      <c r="X223" s="310"/>
    </row>
    <row r="224" spans="2:24" x14ac:dyDescent="0.3">
      <c r="B224" s="437"/>
      <c r="C224" s="321" t="s">
        <v>124</v>
      </c>
      <c r="D224" s="322"/>
      <c r="E224" s="322"/>
      <c r="F224" s="322"/>
      <c r="G224" s="322"/>
      <c r="H224" s="323"/>
      <c r="I224" s="49"/>
      <c r="J224" s="142"/>
      <c r="K224" s="51"/>
      <c r="L224" s="51"/>
      <c r="M224" s="51"/>
      <c r="N224" s="51"/>
      <c r="O224" s="51"/>
      <c r="P224" s="51"/>
      <c r="Q224" s="51"/>
      <c r="R224" s="52"/>
      <c r="S224" s="52"/>
      <c r="T224" s="52">
        <v>0</v>
      </c>
      <c r="U224" s="309">
        <f t="shared" si="29"/>
        <v>0</v>
      </c>
      <c r="V224" s="310"/>
      <c r="W224" s="309">
        <f t="shared" si="33"/>
        <v>0</v>
      </c>
      <c r="X224" s="310"/>
    </row>
    <row r="225" spans="2:24" x14ac:dyDescent="0.3">
      <c r="B225" s="437"/>
      <c r="C225" s="321" t="s">
        <v>125</v>
      </c>
      <c r="D225" s="322"/>
      <c r="E225" s="322"/>
      <c r="F225" s="322"/>
      <c r="G225" s="322"/>
      <c r="H225" s="323"/>
      <c r="I225" s="49"/>
      <c r="J225" s="142"/>
      <c r="K225" s="51"/>
      <c r="L225" s="51"/>
      <c r="M225" s="51"/>
      <c r="N225" s="51"/>
      <c r="O225" s="51"/>
      <c r="P225" s="51"/>
      <c r="Q225" s="51"/>
      <c r="R225" s="52"/>
      <c r="S225" s="52"/>
      <c r="T225" s="52">
        <v>0</v>
      </c>
      <c r="U225" s="309">
        <f t="shared" si="29"/>
        <v>0</v>
      </c>
      <c r="V225" s="310"/>
      <c r="W225" s="309">
        <f t="shared" si="33"/>
        <v>0</v>
      </c>
      <c r="X225" s="310"/>
    </row>
    <row r="226" spans="2:24" x14ac:dyDescent="0.3">
      <c r="B226" s="437"/>
      <c r="C226" s="321" t="s">
        <v>94</v>
      </c>
      <c r="D226" s="322"/>
      <c r="E226" s="322"/>
      <c r="F226" s="322"/>
      <c r="G226" s="322"/>
      <c r="H226" s="323"/>
      <c r="I226" s="49"/>
      <c r="J226" s="142"/>
      <c r="K226" s="51"/>
      <c r="L226" s="51"/>
      <c r="M226" s="51"/>
      <c r="N226" s="51"/>
      <c r="O226" s="51"/>
      <c r="P226" s="51"/>
      <c r="Q226" s="51"/>
      <c r="R226" s="52"/>
      <c r="S226" s="52"/>
      <c r="T226" s="52">
        <v>0</v>
      </c>
      <c r="U226" s="309">
        <f t="shared" si="29"/>
        <v>0</v>
      </c>
      <c r="V226" s="310"/>
      <c r="W226" s="309">
        <f t="shared" si="33"/>
        <v>0</v>
      </c>
      <c r="X226" s="310"/>
    </row>
    <row r="227" spans="2:24" x14ac:dyDescent="0.3">
      <c r="B227" s="437"/>
      <c r="C227" s="321" t="s">
        <v>127</v>
      </c>
      <c r="D227" s="322"/>
      <c r="E227" s="322"/>
      <c r="F227" s="322"/>
      <c r="G227" s="322"/>
      <c r="H227" s="323"/>
      <c r="I227" s="49"/>
      <c r="J227" s="142"/>
      <c r="K227" s="51"/>
      <c r="L227" s="51"/>
      <c r="M227" s="51"/>
      <c r="N227" s="51"/>
      <c r="O227" s="51"/>
      <c r="P227" s="51"/>
      <c r="Q227" s="51"/>
      <c r="R227" s="52"/>
      <c r="S227" s="52"/>
      <c r="T227" s="52">
        <v>0</v>
      </c>
      <c r="U227" s="309">
        <f t="shared" si="29"/>
        <v>0</v>
      </c>
      <c r="V227" s="310"/>
      <c r="W227" s="309">
        <f t="shared" si="33"/>
        <v>0</v>
      </c>
      <c r="X227" s="310"/>
    </row>
    <row r="228" spans="2:24" x14ac:dyDescent="0.3">
      <c r="B228" s="437"/>
      <c r="C228" s="321" t="s">
        <v>128</v>
      </c>
      <c r="D228" s="322"/>
      <c r="E228" s="322"/>
      <c r="F228" s="322"/>
      <c r="G228" s="322"/>
      <c r="H228" s="323"/>
      <c r="I228" s="49"/>
      <c r="J228" s="142"/>
      <c r="K228" s="51"/>
      <c r="L228" s="51"/>
      <c r="M228" s="51"/>
      <c r="N228" s="51"/>
      <c r="O228" s="51"/>
      <c r="P228" s="51"/>
      <c r="Q228" s="51"/>
      <c r="R228" s="52"/>
      <c r="S228" s="52"/>
      <c r="T228" s="52">
        <v>0</v>
      </c>
      <c r="U228" s="309">
        <f t="shared" si="29"/>
        <v>0</v>
      </c>
      <c r="V228" s="310"/>
      <c r="W228" s="309">
        <f t="shared" si="33"/>
        <v>0</v>
      </c>
      <c r="X228" s="310"/>
    </row>
    <row r="229" spans="2:24" x14ac:dyDescent="0.3">
      <c r="B229" s="437"/>
      <c r="C229" s="300" t="s">
        <v>130</v>
      </c>
      <c r="D229" s="301"/>
      <c r="E229" s="301"/>
      <c r="F229" s="301"/>
      <c r="G229" s="301"/>
      <c r="H229" s="302"/>
      <c r="I229" s="49"/>
      <c r="J229" s="142"/>
      <c r="K229" s="51"/>
      <c r="L229" s="51"/>
      <c r="M229" s="51"/>
      <c r="N229" s="51"/>
      <c r="O229" s="51"/>
      <c r="P229" s="51"/>
      <c r="Q229" s="51"/>
      <c r="R229" s="52">
        <f t="shared" ref="R229:T229" si="36">SUM(R230:R232)</f>
        <v>0</v>
      </c>
      <c r="S229" s="52">
        <f t="shared" si="36"/>
        <v>0</v>
      </c>
      <c r="T229" s="52">
        <f t="shared" si="36"/>
        <v>0</v>
      </c>
      <c r="U229" s="309">
        <f t="shared" si="29"/>
        <v>0</v>
      </c>
      <c r="V229" s="310"/>
      <c r="W229" s="309">
        <f t="shared" si="33"/>
        <v>0</v>
      </c>
      <c r="X229" s="310"/>
    </row>
    <row r="230" spans="2:24" x14ac:dyDescent="0.3">
      <c r="B230" s="437"/>
      <c r="C230" s="321" t="s">
        <v>132</v>
      </c>
      <c r="D230" s="322"/>
      <c r="E230" s="322"/>
      <c r="F230" s="322"/>
      <c r="G230" s="322"/>
      <c r="H230" s="323"/>
      <c r="I230" s="49"/>
      <c r="J230" s="142"/>
      <c r="K230" s="51"/>
      <c r="L230" s="51"/>
      <c r="M230" s="51"/>
      <c r="N230" s="51"/>
      <c r="O230" s="51"/>
      <c r="P230" s="51"/>
      <c r="Q230" s="51"/>
      <c r="R230" s="52"/>
      <c r="S230" s="52"/>
      <c r="T230" s="52">
        <v>0</v>
      </c>
      <c r="U230" s="309">
        <f t="shared" si="29"/>
        <v>0</v>
      </c>
      <c r="V230" s="310"/>
      <c r="W230" s="309">
        <f t="shared" si="33"/>
        <v>0</v>
      </c>
      <c r="X230" s="310"/>
    </row>
    <row r="231" spans="2:24" x14ac:dyDescent="0.3">
      <c r="B231" s="437"/>
      <c r="C231" s="321" t="s">
        <v>131</v>
      </c>
      <c r="D231" s="322"/>
      <c r="E231" s="322"/>
      <c r="F231" s="322"/>
      <c r="G231" s="322"/>
      <c r="H231" s="323"/>
      <c r="I231" s="49"/>
      <c r="J231" s="142"/>
      <c r="K231" s="51"/>
      <c r="L231" s="51"/>
      <c r="M231" s="51"/>
      <c r="N231" s="51"/>
      <c r="O231" s="51"/>
      <c r="P231" s="51"/>
      <c r="Q231" s="51"/>
      <c r="R231" s="52"/>
      <c r="S231" s="52"/>
      <c r="T231" s="52">
        <v>0</v>
      </c>
      <c r="U231" s="309">
        <f t="shared" si="29"/>
        <v>0</v>
      </c>
      <c r="V231" s="310"/>
      <c r="W231" s="309">
        <f t="shared" si="33"/>
        <v>0</v>
      </c>
      <c r="X231" s="310"/>
    </row>
    <row r="232" spans="2:24" x14ac:dyDescent="0.3">
      <c r="B232" s="437"/>
      <c r="C232" s="321" t="s">
        <v>133</v>
      </c>
      <c r="D232" s="322"/>
      <c r="E232" s="322"/>
      <c r="F232" s="322"/>
      <c r="G232" s="322"/>
      <c r="H232" s="323"/>
      <c r="I232" s="49"/>
      <c r="J232" s="142"/>
      <c r="K232" s="51"/>
      <c r="L232" s="51"/>
      <c r="M232" s="51"/>
      <c r="N232" s="51"/>
      <c r="O232" s="51"/>
      <c r="P232" s="51"/>
      <c r="Q232" s="51"/>
      <c r="R232" s="52"/>
      <c r="S232" s="52"/>
      <c r="T232" s="52">
        <v>0</v>
      </c>
      <c r="U232" s="309">
        <f t="shared" si="29"/>
        <v>0</v>
      </c>
      <c r="V232" s="310"/>
      <c r="W232" s="309">
        <f t="shared" si="33"/>
        <v>0</v>
      </c>
      <c r="X232" s="310"/>
    </row>
    <row r="233" spans="2:24" x14ac:dyDescent="0.3">
      <c r="B233" s="437"/>
      <c r="C233" s="300" t="s">
        <v>135</v>
      </c>
      <c r="D233" s="301"/>
      <c r="E233" s="301"/>
      <c r="F233" s="301"/>
      <c r="G233" s="301"/>
      <c r="H233" s="302"/>
      <c r="I233" s="49"/>
      <c r="J233" s="142"/>
      <c r="K233" s="51"/>
      <c r="L233" s="51"/>
      <c r="M233" s="51"/>
      <c r="N233" s="51"/>
      <c r="O233" s="51"/>
      <c r="P233" s="51"/>
      <c r="Q233" s="51"/>
      <c r="R233" s="52">
        <f t="shared" ref="R233:T233" si="37">SUM(R234)</f>
        <v>0</v>
      </c>
      <c r="S233" s="52">
        <f t="shared" si="37"/>
        <v>0</v>
      </c>
      <c r="T233" s="52">
        <f t="shared" si="37"/>
        <v>0</v>
      </c>
      <c r="U233" s="309">
        <f t="shared" si="29"/>
        <v>0</v>
      </c>
      <c r="V233" s="310"/>
      <c r="W233" s="309">
        <f t="shared" si="33"/>
        <v>0</v>
      </c>
      <c r="X233" s="310"/>
    </row>
    <row r="234" spans="2:24" x14ac:dyDescent="0.3">
      <c r="B234" s="437"/>
      <c r="C234" s="321" t="s">
        <v>134</v>
      </c>
      <c r="D234" s="322"/>
      <c r="E234" s="322"/>
      <c r="F234" s="322"/>
      <c r="G234" s="322"/>
      <c r="H234" s="323"/>
      <c r="I234" s="49"/>
      <c r="J234" s="142"/>
      <c r="K234" s="51"/>
      <c r="L234" s="51"/>
      <c r="M234" s="51"/>
      <c r="N234" s="51"/>
      <c r="O234" s="51"/>
      <c r="P234" s="51"/>
      <c r="Q234" s="51"/>
      <c r="R234" s="52"/>
      <c r="S234" s="52"/>
      <c r="T234" s="52">
        <v>0</v>
      </c>
      <c r="U234" s="309">
        <f t="shared" si="29"/>
        <v>0</v>
      </c>
      <c r="V234" s="310"/>
      <c r="W234" s="309">
        <f t="shared" si="33"/>
        <v>0</v>
      </c>
      <c r="X234" s="310"/>
    </row>
    <row r="235" spans="2:24" x14ac:dyDescent="0.3">
      <c r="B235" s="437"/>
      <c r="C235" s="300" t="s">
        <v>136</v>
      </c>
      <c r="D235" s="301"/>
      <c r="E235" s="301"/>
      <c r="F235" s="301"/>
      <c r="G235" s="301"/>
      <c r="H235" s="302"/>
      <c r="I235" s="49"/>
      <c r="J235" s="142"/>
      <c r="K235" s="51"/>
      <c r="L235" s="51"/>
      <c r="M235" s="51"/>
      <c r="N235" s="51"/>
      <c r="O235" s="51"/>
      <c r="P235" s="51"/>
      <c r="Q235" s="51"/>
      <c r="R235" s="52">
        <f t="shared" ref="R235:T235" si="38">SUM(R236:R242)</f>
        <v>0</v>
      </c>
      <c r="S235" s="52">
        <f t="shared" si="38"/>
        <v>0</v>
      </c>
      <c r="T235" s="52">
        <f t="shared" si="38"/>
        <v>0</v>
      </c>
      <c r="U235" s="309">
        <f t="shared" si="29"/>
        <v>0</v>
      </c>
      <c r="V235" s="310"/>
      <c r="W235" s="309">
        <f t="shared" si="33"/>
        <v>0</v>
      </c>
      <c r="X235" s="310"/>
    </row>
    <row r="236" spans="2:24" x14ac:dyDescent="0.3">
      <c r="B236" s="437"/>
      <c r="C236" s="321" t="s">
        <v>137</v>
      </c>
      <c r="D236" s="322"/>
      <c r="E236" s="322"/>
      <c r="F236" s="322"/>
      <c r="G236" s="322"/>
      <c r="H236" s="323"/>
      <c r="I236" s="49"/>
      <c r="J236" s="142"/>
      <c r="K236" s="51"/>
      <c r="L236" s="51"/>
      <c r="M236" s="51"/>
      <c r="N236" s="51"/>
      <c r="O236" s="51"/>
      <c r="P236" s="51"/>
      <c r="Q236" s="51"/>
      <c r="R236" s="52"/>
      <c r="S236" s="52"/>
      <c r="T236" s="52">
        <v>0</v>
      </c>
      <c r="U236" s="309">
        <f t="shared" si="29"/>
        <v>0</v>
      </c>
      <c r="V236" s="310"/>
      <c r="W236" s="309">
        <f t="shared" si="33"/>
        <v>0</v>
      </c>
      <c r="X236" s="310"/>
    </row>
    <row r="237" spans="2:24" x14ac:dyDescent="0.3">
      <c r="B237" s="437"/>
      <c r="C237" s="321" t="s">
        <v>93</v>
      </c>
      <c r="D237" s="322"/>
      <c r="E237" s="322"/>
      <c r="F237" s="322"/>
      <c r="G237" s="322"/>
      <c r="H237" s="323"/>
      <c r="I237" s="49"/>
      <c r="J237" s="142"/>
      <c r="K237" s="51"/>
      <c r="L237" s="51"/>
      <c r="M237" s="51"/>
      <c r="N237" s="51"/>
      <c r="O237" s="51"/>
      <c r="P237" s="51"/>
      <c r="Q237" s="51"/>
      <c r="R237" s="52"/>
      <c r="S237" s="52"/>
      <c r="T237" s="52">
        <v>0</v>
      </c>
      <c r="U237" s="309">
        <f t="shared" si="29"/>
        <v>0</v>
      </c>
      <c r="V237" s="310"/>
      <c r="W237" s="309">
        <f t="shared" si="33"/>
        <v>0</v>
      </c>
      <c r="X237" s="310"/>
    </row>
    <row r="238" spans="2:24" x14ac:dyDescent="0.3">
      <c r="B238" s="437"/>
      <c r="C238" s="321" t="s">
        <v>139</v>
      </c>
      <c r="D238" s="322"/>
      <c r="E238" s="322"/>
      <c r="F238" s="322"/>
      <c r="G238" s="322"/>
      <c r="H238" s="323"/>
      <c r="I238" s="49"/>
      <c r="J238" s="142"/>
      <c r="K238" s="51"/>
      <c r="L238" s="51"/>
      <c r="M238" s="51"/>
      <c r="N238" s="51"/>
      <c r="O238" s="51"/>
      <c r="P238" s="51"/>
      <c r="Q238" s="51"/>
      <c r="R238" s="52"/>
      <c r="S238" s="52"/>
      <c r="T238" s="52">
        <v>0</v>
      </c>
      <c r="U238" s="309">
        <f t="shared" si="29"/>
        <v>0</v>
      </c>
      <c r="V238" s="310"/>
      <c r="W238" s="309">
        <f t="shared" si="33"/>
        <v>0</v>
      </c>
      <c r="X238" s="310"/>
    </row>
    <row r="239" spans="2:24" x14ac:dyDescent="0.3">
      <c r="B239" s="437"/>
      <c r="C239" s="321" t="s">
        <v>124</v>
      </c>
      <c r="D239" s="322"/>
      <c r="E239" s="322"/>
      <c r="F239" s="322"/>
      <c r="G239" s="322"/>
      <c r="H239" s="323"/>
      <c r="I239" s="49"/>
      <c r="J239" s="142"/>
      <c r="K239" s="51"/>
      <c r="L239" s="51"/>
      <c r="M239" s="51"/>
      <c r="N239" s="51"/>
      <c r="O239" s="51"/>
      <c r="P239" s="51"/>
      <c r="Q239" s="51"/>
      <c r="R239" s="52"/>
      <c r="S239" s="52"/>
      <c r="T239" s="52">
        <v>0</v>
      </c>
      <c r="U239" s="309">
        <f t="shared" si="29"/>
        <v>0</v>
      </c>
      <c r="V239" s="310"/>
      <c r="W239" s="309">
        <f t="shared" si="33"/>
        <v>0</v>
      </c>
      <c r="X239" s="310"/>
    </row>
    <row r="240" spans="2:24" x14ac:dyDescent="0.3">
      <c r="B240" s="437"/>
      <c r="C240" s="321" t="s">
        <v>140</v>
      </c>
      <c r="D240" s="322"/>
      <c r="E240" s="322"/>
      <c r="F240" s="322"/>
      <c r="G240" s="322"/>
      <c r="H240" s="323"/>
      <c r="I240" s="49"/>
      <c r="J240" s="142"/>
      <c r="K240" s="51"/>
      <c r="L240" s="51"/>
      <c r="M240" s="51"/>
      <c r="N240" s="51"/>
      <c r="O240" s="51"/>
      <c r="P240" s="51"/>
      <c r="Q240" s="51"/>
      <c r="R240" s="52"/>
      <c r="S240" s="52"/>
      <c r="T240" s="52">
        <v>0</v>
      </c>
      <c r="U240" s="309">
        <f t="shared" si="29"/>
        <v>0</v>
      </c>
      <c r="V240" s="310"/>
      <c r="W240" s="309">
        <f t="shared" si="33"/>
        <v>0</v>
      </c>
      <c r="X240" s="310"/>
    </row>
    <row r="241" spans="2:24" x14ac:dyDescent="0.3">
      <c r="B241" s="437"/>
      <c r="C241" s="321" t="s">
        <v>127</v>
      </c>
      <c r="D241" s="322"/>
      <c r="E241" s="322"/>
      <c r="F241" s="322"/>
      <c r="G241" s="322"/>
      <c r="H241" s="323"/>
      <c r="I241" s="49"/>
      <c r="J241" s="142"/>
      <c r="K241" s="51"/>
      <c r="L241" s="51"/>
      <c r="M241" s="51"/>
      <c r="N241" s="51"/>
      <c r="O241" s="51"/>
      <c r="P241" s="51"/>
      <c r="Q241" s="51"/>
      <c r="R241" s="52"/>
      <c r="S241" s="52"/>
      <c r="T241" s="52">
        <v>0</v>
      </c>
      <c r="U241" s="309">
        <f t="shared" si="29"/>
        <v>0</v>
      </c>
      <c r="V241" s="310"/>
      <c r="W241" s="309">
        <f t="shared" si="33"/>
        <v>0</v>
      </c>
      <c r="X241" s="310"/>
    </row>
    <row r="242" spans="2:24" x14ac:dyDescent="0.3">
      <c r="B242" s="437"/>
      <c r="C242" s="321" t="s">
        <v>81</v>
      </c>
      <c r="D242" s="322"/>
      <c r="E242" s="322"/>
      <c r="F242" s="322"/>
      <c r="G242" s="322"/>
      <c r="H242" s="323"/>
      <c r="I242" s="49"/>
      <c r="J242" s="142"/>
      <c r="K242" s="51"/>
      <c r="L242" s="51"/>
      <c r="M242" s="51"/>
      <c r="N242" s="51"/>
      <c r="O242" s="51"/>
      <c r="P242" s="51"/>
      <c r="Q242" s="51"/>
      <c r="R242" s="52"/>
      <c r="S242" s="52"/>
      <c r="T242" s="52">
        <v>0</v>
      </c>
      <c r="U242" s="309">
        <f t="shared" si="29"/>
        <v>0</v>
      </c>
      <c r="V242" s="310"/>
      <c r="W242" s="309">
        <f t="shared" si="33"/>
        <v>0</v>
      </c>
      <c r="X242" s="310"/>
    </row>
    <row r="243" spans="2:24" x14ac:dyDescent="0.3">
      <c r="B243" s="437"/>
      <c r="C243" s="300" t="s">
        <v>141</v>
      </c>
      <c r="D243" s="301"/>
      <c r="E243" s="301"/>
      <c r="F243" s="301"/>
      <c r="G243" s="301"/>
      <c r="H243" s="302"/>
      <c r="I243" s="49"/>
      <c r="J243" s="142"/>
      <c r="K243" s="51"/>
      <c r="L243" s="51"/>
      <c r="M243" s="51"/>
      <c r="N243" s="51"/>
      <c r="O243" s="51"/>
      <c r="P243" s="51"/>
      <c r="Q243" s="51"/>
      <c r="R243" s="52">
        <f t="shared" ref="R243:T243" si="39">SUM(R244)</f>
        <v>0</v>
      </c>
      <c r="S243" s="52">
        <f t="shared" si="39"/>
        <v>2</v>
      </c>
      <c r="T243" s="52">
        <f t="shared" si="39"/>
        <v>0</v>
      </c>
      <c r="U243" s="309">
        <f t="shared" si="29"/>
        <v>0.66666666666666663</v>
      </c>
      <c r="V243" s="310"/>
      <c r="W243" s="309">
        <f t="shared" si="33"/>
        <v>2</v>
      </c>
      <c r="X243" s="310"/>
    </row>
    <row r="244" spans="2:24" x14ac:dyDescent="0.3">
      <c r="B244" s="437"/>
      <c r="C244" s="321" t="s">
        <v>142</v>
      </c>
      <c r="D244" s="322"/>
      <c r="E244" s="322"/>
      <c r="F244" s="322"/>
      <c r="G244" s="322"/>
      <c r="H244" s="323"/>
      <c r="I244" s="49"/>
      <c r="J244" s="142"/>
      <c r="K244" s="51"/>
      <c r="L244" s="51"/>
      <c r="M244" s="51"/>
      <c r="N244" s="51"/>
      <c r="O244" s="51"/>
      <c r="P244" s="51"/>
      <c r="Q244" s="51"/>
      <c r="R244" s="52"/>
      <c r="S244" s="52">
        <v>2</v>
      </c>
      <c r="T244" s="52">
        <v>0</v>
      </c>
      <c r="U244" s="309">
        <f t="shared" si="29"/>
        <v>1</v>
      </c>
      <c r="V244" s="310"/>
      <c r="W244" s="309">
        <f t="shared" si="33"/>
        <v>2</v>
      </c>
      <c r="X244" s="310"/>
    </row>
    <row r="245" spans="2:24" x14ac:dyDescent="0.3">
      <c r="B245" s="437"/>
      <c r="C245" s="300" t="s">
        <v>143</v>
      </c>
      <c r="D245" s="301"/>
      <c r="E245" s="301"/>
      <c r="F245" s="301"/>
      <c r="G245" s="301"/>
      <c r="H245" s="302"/>
      <c r="I245" s="49"/>
      <c r="J245" s="142"/>
      <c r="K245" s="51"/>
      <c r="L245" s="51"/>
      <c r="M245" s="51"/>
      <c r="N245" s="51"/>
      <c r="O245" s="51"/>
      <c r="P245" s="51"/>
      <c r="Q245" s="51"/>
      <c r="R245" s="52">
        <f t="shared" ref="R245:T245" si="40">SUM(R246:R247)</f>
        <v>0</v>
      </c>
      <c r="S245" s="52">
        <f t="shared" si="40"/>
        <v>0</v>
      </c>
      <c r="T245" s="52">
        <f t="shared" si="40"/>
        <v>0</v>
      </c>
      <c r="U245" s="309">
        <f t="shared" si="29"/>
        <v>0</v>
      </c>
      <c r="V245" s="310"/>
      <c r="W245" s="309">
        <f t="shared" si="33"/>
        <v>0</v>
      </c>
      <c r="X245" s="310"/>
    </row>
    <row r="246" spans="2:24" x14ac:dyDescent="0.3">
      <c r="B246" s="437"/>
      <c r="C246" s="321" t="s">
        <v>139</v>
      </c>
      <c r="D246" s="322"/>
      <c r="E246" s="322"/>
      <c r="F246" s="322"/>
      <c r="G246" s="322"/>
      <c r="H246" s="323"/>
      <c r="I246" s="49"/>
      <c r="J246" s="142"/>
      <c r="K246" s="51"/>
      <c r="L246" s="51"/>
      <c r="M246" s="51"/>
      <c r="N246" s="51"/>
      <c r="O246" s="51"/>
      <c r="P246" s="51"/>
      <c r="Q246" s="51"/>
      <c r="R246" s="52"/>
      <c r="S246" s="52"/>
      <c r="T246" s="52">
        <v>0</v>
      </c>
      <c r="U246" s="309">
        <f t="shared" si="29"/>
        <v>0</v>
      </c>
      <c r="V246" s="310"/>
      <c r="W246" s="309">
        <f t="shared" si="33"/>
        <v>0</v>
      </c>
      <c r="X246" s="310"/>
    </row>
    <row r="247" spans="2:24" x14ac:dyDescent="0.3">
      <c r="B247" s="437"/>
      <c r="C247" s="321" t="s">
        <v>144</v>
      </c>
      <c r="D247" s="322"/>
      <c r="E247" s="322"/>
      <c r="F247" s="322"/>
      <c r="G247" s="322"/>
      <c r="H247" s="323"/>
      <c r="I247" s="49"/>
      <c r="J247" s="142"/>
      <c r="K247" s="51"/>
      <c r="L247" s="51"/>
      <c r="M247" s="51"/>
      <c r="N247" s="51"/>
      <c r="O247" s="51"/>
      <c r="P247" s="51"/>
      <c r="Q247" s="51"/>
      <c r="R247" s="52"/>
      <c r="S247" s="52"/>
      <c r="T247" s="52">
        <v>0</v>
      </c>
      <c r="U247" s="309">
        <f t="shared" si="29"/>
        <v>0</v>
      </c>
      <c r="V247" s="310"/>
      <c r="W247" s="309">
        <f t="shared" si="33"/>
        <v>0</v>
      </c>
      <c r="X247" s="310"/>
    </row>
    <row r="248" spans="2:24" x14ac:dyDescent="0.3">
      <c r="B248" s="437"/>
      <c r="C248" s="300" t="s">
        <v>145</v>
      </c>
      <c r="D248" s="301"/>
      <c r="E248" s="301"/>
      <c r="F248" s="301"/>
      <c r="G248" s="301"/>
      <c r="H248" s="302"/>
      <c r="I248" s="49"/>
      <c r="J248" s="142"/>
      <c r="K248" s="51"/>
      <c r="L248" s="51"/>
      <c r="M248" s="51"/>
      <c r="N248" s="51"/>
      <c r="O248" s="51"/>
      <c r="P248" s="51"/>
      <c r="Q248" s="51"/>
      <c r="R248" s="52">
        <f t="shared" ref="R248:T248" si="41">SUM(R249:R252)</f>
        <v>0</v>
      </c>
      <c r="S248" s="52">
        <f t="shared" si="41"/>
        <v>0</v>
      </c>
      <c r="T248" s="52">
        <f t="shared" si="41"/>
        <v>0</v>
      </c>
      <c r="U248" s="309">
        <f t="shared" si="29"/>
        <v>0</v>
      </c>
      <c r="V248" s="310"/>
      <c r="W248" s="309">
        <f t="shared" si="33"/>
        <v>0</v>
      </c>
      <c r="X248" s="310"/>
    </row>
    <row r="249" spans="2:24" x14ac:dyDescent="0.3">
      <c r="B249" s="437"/>
      <c r="C249" s="321" t="s">
        <v>146</v>
      </c>
      <c r="D249" s="322"/>
      <c r="E249" s="322"/>
      <c r="F249" s="322"/>
      <c r="G249" s="322"/>
      <c r="H249" s="323"/>
      <c r="I249" s="49"/>
      <c r="J249" s="142"/>
      <c r="K249" s="51"/>
      <c r="L249" s="51"/>
      <c r="M249" s="51"/>
      <c r="N249" s="51"/>
      <c r="O249" s="51"/>
      <c r="P249" s="51"/>
      <c r="Q249" s="51"/>
      <c r="R249" s="52"/>
      <c r="S249" s="52"/>
      <c r="T249" s="52">
        <v>0</v>
      </c>
      <c r="U249" s="309">
        <f t="shared" si="29"/>
        <v>0</v>
      </c>
      <c r="V249" s="310"/>
      <c r="W249" s="309">
        <f t="shared" si="33"/>
        <v>0</v>
      </c>
      <c r="X249" s="310"/>
    </row>
    <row r="250" spans="2:24" x14ac:dyDescent="0.3">
      <c r="B250" s="437"/>
      <c r="C250" s="321" t="s">
        <v>147</v>
      </c>
      <c r="D250" s="322"/>
      <c r="E250" s="322"/>
      <c r="F250" s="322"/>
      <c r="G250" s="322"/>
      <c r="H250" s="323"/>
      <c r="I250" s="49"/>
      <c r="J250" s="142"/>
      <c r="K250" s="51"/>
      <c r="L250" s="51"/>
      <c r="M250" s="51"/>
      <c r="N250" s="51"/>
      <c r="O250" s="51"/>
      <c r="P250" s="51"/>
      <c r="Q250" s="51"/>
      <c r="R250" s="52"/>
      <c r="S250" s="52"/>
      <c r="T250" s="52">
        <v>0</v>
      </c>
      <c r="U250" s="309">
        <f t="shared" si="29"/>
        <v>0</v>
      </c>
      <c r="V250" s="310"/>
      <c r="W250" s="309">
        <f t="shared" si="33"/>
        <v>0</v>
      </c>
      <c r="X250" s="310"/>
    </row>
    <row r="251" spans="2:24" x14ac:dyDescent="0.3">
      <c r="B251" s="437"/>
      <c r="C251" s="321" t="s">
        <v>148</v>
      </c>
      <c r="D251" s="322"/>
      <c r="E251" s="322"/>
      <c r="F251" s="322"/>
      <c r="G251" s="322"/>
      <c r="H251" s="323"/>
      <c r="I251" s="49"/>
      <c r="J251" s="142"/>
      <c r="K251" s="51"/>
      <c r="L251" s="51"/>
      <c r="M251" s="51"/>
      <c r="N251" s="51"/>
      <c r="O251" s="51"/>
      <c r="P251" s="51"/>
      <c r="Q251" s="51"/>
      <c r="R251" s="52"/>
      <c r="S251" s="52"/>
      <c r="T251" s="52">
        <v>0</v>
      </c>
      <c r="U251" s="309">
        <f t="shared" si="29"/>
        <v>0</v>
      </c>
      <c r="V251" s="310"/>
      <c r="W251" s="309">
        <f t="shared" si="33"/>
        <v>0</v>
      </c>
      <c r="X251" s="310"/>
    </row>
    <row r="252" spans="2:24" x14ac:dyDescent="0.3">
      <c r="B252" s="437"/>
      <c r="C252" s="321" t="s">
        <v>149</v>
      </c>
      <c r="D252" s="322"/>
      <c r="E252" s="322"/>
      <c r="F252" s="322"/>
      <c r="G252" s="322"/>
      <c r="H252" s="323"/>
      <c r="I252" s="49"/>
      <c r="J252" s="142"/>
      <c r="K252" s="51"/>
      <c r="L252" s="51"/>
      <c r="M252" s="51"/>
      <c r="N252" s="51"/>
      <c r="O252" s="51"/>
      <c r="P252" s="51"/>
      <c r="Q252" s="51"/>
      <c r="R252" s="52"/>
      <c r="S252" s="52"/>
      <c r="T252" s="52">
        <v>0</v>
      </c>
      <c r="U252" s="309">
        <f t="shared" si="29"/>
        <v>0</v>
      </c>
      <c r="V252" s="310"/>
      <c r="W252" s="309">
        <f t="shared" si="33"/>
        <v>0</v>
      </c>
      <c r="X252" s="310"/>
    </row>
    <row r="253" spans="2:24" x14ac:dyDescent="0.3">
      <c r="B253" s="437"/>
      <c r="C253" s="300" t="s">
        <v>152</v>
      </c>
      <c r="D253" s="301"/>
      <c r="E253" s="301"/>
      <c r="F253" s="301"/>
      <c r="G253" s="301"/>
      <c r="H253" s="302"/>
      <c r="I253" s="49"/>
      <c r="J253" s="142"/>
      <c r="K253" s="51"/>
      <c r="L253" s="51"/>
      <c r="M253" s="51"/>
      <c r="N253" s="51"/>
      <c r="O253" s="51"/>
      <c r="P253" s="51"/>
      <c r="Q253" s="51"/>
      <c r="R253" s="52">
        <f t="shared" ref="R253:T253" si="42">SUM(R254:R256)</f>
        <v>0</v>
      </c>
      <c r="S253" s="52">
        <f t="shared" si="42"/>
        <v>0</v>
      </c>
      <c r="T253" s="52">
        <f t="shared" si="42"/>
        <v>0</v>
      </c>
      <c r="U253" s="309">
        <f t="shared" si="29"/>
        <v>0</v>
      </c>
      <c r="V253" s="310"/>
      <c r="W253" s="309">
        <f t="shared" si="33"/>
        <v>0</v>
      </c>
      <c r="X253" s="310"/>
    </row>
    <row r="254" spans="2:24" x14ac:dyDescent="0.3">
      <c r="B254" s="437"/>
      <c r="C254" s="321" t="s">
        <v>137</v>
      </c>
      <c r="D254" s="322"/>
      <c r="E254" s="322"/>
      <c r="F254" s="322"/>
      <c r="G254" s="322"/>
      <c r="H254" s="323"/>
      <c r="I254" s="49"/>
      <c r="J254" s="142"/>
      <c r="K254" s="51"/>
      <c r="L254" s="51"/>
      <c r="M254" s="51"/>
      <c r="N254" s="51"/>
      <c r="O254" s="51"/>
      <c r="P254" s="51"/>
      <c r="Q254" s="51"/>
      <c r="R254" s="52"/>
      <c r="S254" s="52"/>
      <c r="T254" s="52">
        <v>0</v>
      </c>
      <c r="U254" s="309">
        <f t="shared" si="29"/>
        <v>0</v>
      </c>
      <c r="V254" s="310"/>
      <c r="W254" s="309">
        <f t="shared" si="33"/>
        <v>0</v>
      </c>
      <c r="X254" s="310"/>
    </row>
    <row r="255" spans="2:24" x14ac:dyDescent="0.3">
      <c r="B255" s="437"/>
      <c r="C255" s="321" t="s">
        <v>93</v>
      </c>
      <c r="D255" s="322"/>
      <c r="E255" s="322"/>
      <c r="F255" s="322"/>
      <c r="G255" s="322"/>
      <c r="H255" s="323"/>
      <c r="I255" s="49"/>
      <c r="J255" s="142"/>
      <c r="K255" s="51"/>
      <c r="L255" s="51"/>
      <c r="M255" s="51"/>
      <c r="N255" s="51"/>
      <c r="O255" s="51"/>
      <c r="P255" s="51"/>
      <c r="Q255" s="51"/>
      <c r="R255" s="52"/>
      <c r="S255" s="52"/>
      <c r="T255" s="52">
        <v>0</v>
      </c>
      <c r="U255" s="309">
        <f t="shared" si="29"/>
        <v>0</v>
      </c>
      <c r="V255" s="310"/>
      <c r="W255" s="309">
        <f t="shared" si="33"/>
        <v>0</v>
      </c>
      <c r="X255" s="310"/>
    </row>
    <row r="256" spans="2:24" x14ac:dyDescent="0.3">
      <c r="B256" s="437"/>
      <c r="C256" s="321" t="s">
        <v>124</v>
      </c>
      <c r="D256" s="322"/>
      <c r="E256" s="322"/>
      <c r="F256" s="322"/>
      <c r="G256" s="322"/>
      <c r="H256" s="323"/>
      <c r="I256" s="49"/>
      <c r="J256" s="142"/>
      <c r="K256" s="51"/>
      <c r="L256" s="51"/>
      <c r="M256" s="51"/>
      <c r="N256" s="51"/>
      <c r="O256" s="51"/>
      <c r="P256" s="51"/>
      <c r="Q256" s="51"/>
      <c r="R256" s="52"/>
      <c r="S256" s="52"/>
      <c r="T256" s="52">
        <v>0</v>
      </c>
      <c r="U256" s="309">
        <f t="shared" si="29"/>
        <v>0</v>
      </c>
      <c r="V256" s="310"/>
      <c r="W256" s="309">
        <f t="shared" si="33"/>
        <v>0</v>
      </c>
      <c r="X256" s="310"/>
    </row>
    <row r="257" spans="2:24" x14ac:dyDescent="0.3">
      <c r="B257" s="437"/>
      <c r="C257" s="300" t="s">
        <v>151</v>
      </c>
      <c r="D257" s="301"/>
      <c r="E257" s="301"/>
      <c r="F257" s="301"/>
      <c r="G257" s="301"/>
      <c r="H257" s="302"/>
      <c r="I257" s="49"/>
      <c r="J257" s="142"/>
      <c r="K257" s="51"/>
      <c r="L257" s="51"/>
      <c r="M257" s="51"/>
      <c r="N257" s="51"/>
      <c r="O257" s="51"/>
      <c r="P257" s="51"/>
      <c r="Q257" s="51"/>
      <c r="R257" s="52">
        <f t="shared" ref="R257:T257" si="43">SUM(R258)</f>
        <v>0</v>
      </c>
      <c r="S257" s="52">
        <f t="shared" si="43"/>
        <v>0</v>
      </c>
      <c r="T257" s="52">
        <f t="shared" si="43"/>
        <v>0</v>
      </c>
      <c r="U257" s="309">
        <f t="shared" si="29"/>
        <v>0</v>
      </c>
      <c r="V257" s="310"/>
      <c r="W257" s="309">
        <f t="shared" si="33"/>
        <v>0</v>
      </c>
      <c r="X257" s="310"/>
    </row>
    <row r="258" spans="2:24" x14ac:dyDescent="0.3">
      <c r="B258" s="437"/>
      <c r="C258" s="321" t="s">
        <v>142</v>
      </c>
      <c r="D258" s="322"/>
      <c r="E258" s="322"/>
      <c r="F258" s="322"/>
      <c r="G258" s="322"/>
      <c r="H258" s="323"/>
      <c r="I258" s="49"/>
      <c r="J258" s="142"/>
      <c r="K258" s="51"/>
      <c r="L258" s="51"/>
      <c r="M258" s="51"/>
      <c r="N258" s="51"/>
      <c r="O258" s="51"/>
      <c r="P258" s="51"/>
      <c r="Q258" s="51"/>
      <c r="R258" s="52"/>
      <c r="S258" s="52"/>
      <c r="T258" s="52">
        <v>0</v>
      </c>
      <c r="U258" s="309">
        <f t="shared" si="29"/>
        <v>0</v>
      </c>
      <c r="V258" s="310"/>
      <c r="W258" s="309">
        <f t="shared" si="33"/>
        <v>0</v>
      </c>
      <c r="X258" s="310"/>
    </row>
    <row r="259" spans="2:24" x14ac:dyDescent="0.3">
      <c r="B259" s="437"/>
      <c r="C259" s="300" t="s">
        <v>150</v>
      </c>
      <c r="D259" s="301"/>
      <c r="E259" s="301"/>
      <c r="F259" s="301"/>
      <c r="G259" s="301"/>
      <c r="H259" s="302"/>
      <c r="I259" s="49"/>
      <c r="J259" s="142"/>
      <c r="K259" s="51"/>
      <c r="L259" s="51"/>
      <c r="M259" s="51"/>
      <c r="N259" s="51"/>
      <c r="O259" s="51"/>
      <c r="P259" s="51"/>
      <c r="Q259" s="51"/>
      <c r="R259" s="52">
        <f t="shared" ref="R259:T259" si="44">SUM(R260)</f>
        <v>0</v>
      </c>
      <c r="S259" s="52">
        <f t="shared" si="44"/>
        <v>0</v>
      </c>
      <c r="T259" s="52">
        <f t="shared" si="44"/>
        <v>0</v>
      </c>
      <c r="U259" s="309">
        <f t="shared" si="29"/>
        <v>0</v>
      </c>
      <c r="V259" s="310"/>
      <c r="W259" s="309">
        <f t="shared" si="33"/>
        <v>0</v>
      </c>
      <c r="X259" s="310"/>
    </row>
    <row r="260" spans="2:24" x14ac:dyDescent="0.3">
      <c r="B260" s="437"/>
      <c r="C260" s="321" t="s">
        <v>134</v>
      </c>
      <c r="D260" s="322"/>
      <c r="E260" s="322"/>
      <c r="F260" s="322"/>
      <c r="G260" s="322"/>
      <c r="H260" s="323"/>
      <c r="I260" s="49"/>
      <c r="J260" s="142"/>
      <c r="K260" s="51"/>
      <c r="L260" s="51"/>
      <c r="M260" s="51"/>
      <c r="N260" s="51"/>
      <c r="O260" s="51"/>
      <c r="P260" s="51"/>
      <c r="Q260" s="51"/>
      <c r="R260" s="52"/>
      <c r="S260" s="52"/>
      <c r="T260" s="52">
        <v>0</v>
      </c>
      <c r="U260" s="309">
        <f t="shared" si="29"/>
        <v>0</v>
      </c>
      <c r="V260" s="310"/>
      <c r="W260" s="309">
        <f t="shared" si="33"/>
        <v>0</v>
      </c>
      <c r="X260" s="310"/>
    </row>
    <row r="261" spans="2:24" x14ac:dyDescent="0.3">
      <c r="B261" s="437"/>
      <c r="C261" s="300" t="s">
        <v>122</v>
      </c>
      <c r="D261" s="301"/>
      <c r="E261" s="301"/>
      <c r="F261" s="301"/>
      <c r="G261" s="301"/>
      <c r="H261" s="302"/>
      <c r="I261" s="49"/>
      <c r="J261" s="142"/>
      <c r="K261" s="51"/>
      <c r="L261" s="51"/>
      <c r="M261" s="51"/>
      <c r="N261" s="51"/>
      <c r="O261" s="51"/>
      <c r="P261" s="51"/>
      <c r="Q261" s="51"/>
      <c r="R261" s="52">
        <f t="shared" ref="R261:T261" si="45">SUM(R262+R269+R275+R279+R285+R290)</f>
        <v>0</v>
      </c>
      <c r="S261" s="52">
        <f t="shared" si="45"/>
        <v>0</v>
      </c>
      <c r="T261" s="52">
        <f t="shared" si="45"/>
        <v>0</v>
      </c>
      <c r="U261" s="309">
        <f t="shared" si="29"/>
        <v>0</v>
      </c>
      <c r="V261" s="310"/>
      <c r="W261" s="309">
        <f t="shared" si="33"/>
        <v>0</v>
      </c>
      <c r="X261" s="310"/>
    </row>
    <row r="262" spans="2:24" x14ac:dyDescent="0.3">
      <c r="B262" s="437"/>
      <c r="C262" s="300" t="s">
        <v>153</v>
      </c>
      <c r="D262" s="301"/>
      <c r="E262" s="301"/>
      <c r="F262" s="301"/>
      <c r="G262" s="301"/>
      <c r="H262" s="302"/>
      <c r="I262" s="49"/>
      <c r="J262" s="142"/>
      <c r="K262" s="51"/>
      <c r="L262" s="51"/>
      <c r="M262" s="51"/>
      <c r="N262" s="51"/>
      <c r="O262" s="51"/>
      <c r="P262" s="51"/>
      <c r="Q262" s="51"/>
      <c r="R262" s="52">
        <f t="shared" ref="R262:T262" si="46">SUM(R263:R268)</f>
        <v>0</v>
      </c>
      <c r="S262" s="52">
        <f t="shared" si="46"/>
        <v>0</v>
      </c>
      <c r="T262" s="52">
        <f t="shared" si="46"/>
        <v>0</v>
      </c>
      <c r="U262" s="309">
        <f t="shared" si="29"/>
        <v>0</v>
      </c>
      <c r="V262" s="310"/>
      <c r="W262" s="309">
        <f t="shared" si="33"/>
        <v>0</v>
      </c>
      <c r="X262" s="310"/>
    </row>
    <row r="263" spans="2:24" x14ac:dyDescent="0.3">
      <c r="B263" s="437"/>
      <c r="C263" s="321" t="s">
        <v>137</v>
      </c>
      <c r="D263" s="322"/>
      <c r="E263" s="322"/>
      <c r="F263" s="322"/>
      <c r="G263" s="322"/>
      <c r="H263" s="323"/>
      <c r="I263" s="49"/>
      <c r="J263" s="142"/>
      <c r="K263" s="51"/>
      <c r="L263" s="51"/>
      <c r="M263" s="51"/>
      <c r="N263" s="51"/>
      <c r="O263" s="51"/>
      <c r="P263" s="51"/>
      <c r="Q263" s="51"/>
      <c r="R263" s="52"/>
      <c r="S263" s="52"/>
      <c r="T263" s="52">
        <v>0</v>
      </c>
      <c r="U263" s="309">
        <f t="shared" si="29"/>
        <v>0</v>
      </c>
      <c r="V263" s="310"/>
      <c r="W263" s="309">
        <f t="shared" si="33"/>
        <v>0</v>
      </c>
      <c r="X263" s="310"/>
    </row>
    <row r="264" spans="2:24" x14ac:dyDescent="0.3">
      <c r="B264" s="437"/>
      <c r="C264" s="321" t="s">
        <v>93</v>
      </c>
      <c r="D264" s="322"/>
      <c r="E264" s="322"/>
      <c r="F264" s="322"/>
      <c r="G264" s="322"/>
      <c r="H264" s="323"/>
      <c r="I264" s="49"/>
      <c r="J264" s="142"/>
      <c r="K264" s="51"/>
      <c r="L264" s="51"/>
      <c r="M264" s="51"/>
      <c r="N264" s="51"/>
      <c r="O264" s="51"/>
      <c r="P264" s="51"/>
      <c r="Q264" s="51"/>
      <c r="R264" s="52"/>
      <c r="S264" s="52"/>
      <c r="T264" s="52">
        <v>0</v>
      </c>
      <c r="U264" s="309">
        <f t="shared" si="29"/>
        <v>0</v>
      </c>
      <c r="V264" s="310"/>
      <c r="W264" s="309">
        <f t="shared" si="33"/>
        <v>0</v>
      </c>
      <c r="X264" s="310"/>
    </row>
    <row r="265" spans="2:24" x14ac:dyDescent="0.3">
      <c r="B265" s="437"/>
      <c r="C265" s="321" t="s">
        <v>154</v>
      </c>
      <c r="D265" s="322"/>
      <c r="E265" s="322"/>
      <c r="F265" s="322"/>
      <c r="G265" s="322"/>
      <c r="H265" s="323"/>
      <c r="I265" s="49"/>
      <c r="J265" s="142"/>
      <c r="K265" s="51"/>
      <c r="L265" s="51"/>
      <c r="M265" s="51"/>
      <c r="N265" s="51"/>
      <c r="O265" s="51"/>
      <c r="P265" s="51"/>
      <c r="Q265" s="51"/>
      <c r="R265" s="52"/>
      <c r="S265" s="52"/>
      <c r="T265" s="52">
        <v>0</v>
      </c>
      <c r="U265" s="309">
        <f t="shared" si="29"/>
        <v>0</v>
      </c>
      <c r="V265" s="310"/>
      <c r="W265" s="309">
        <f t="shared" si="33"/>
        <v>0</v>
      </c>
      <c r="X265" s="310"/>
    </row>
    <row r="266" spans="2:24" x14ac:dyDescent="0.3">
      <c r="B266" s="437"/>
      <c r="C266" s="321" t="s">
        <v>94</v>
      </c>
      <c r="D266" s="322"/>
      <c r="E266" s="322"/>
      <c r="F266" s="322"/>
      <c r="G266" s="322"/>
      <c r="H266" s="323"/>
      <c r="I266" s="49"/>
      <c r="J266" s="142"/>
      <c r="K266" s="51"/>
      <c r="L266" s="51"/>
      <c r="M266" s="51"/>
      <c r="N266" s="51"/>
      <c r="O266" s="51"/>
      <c r="P266" s="51"/>
      <c r="Q266" s="51"/>
      <c r="R266" s="52"/>
      <c r="S266" s="52"/>
      <c r="T266" s="52">
        <v>0</v>
      </c>
      <c r="U266" s="309">
        <f t="shared" si="29"/>
        <v>0</v>
      </c>
      <c r="V266" s="310"/>
      <c r="W266" s="309">
        <f t="shared" si="33"/>
        <v>0</v>
      </c>
      <c r="X266" s="310"/>
    </row>
    <row r="267" spans="2:24" x14ac:dyDescent="0.3">
      <c r="B267" s="437"/>
      <c r="C267" s="321" t="s">
        <v>142</v>
      </c>
      <c r="D267" s="322"/>
      <c r="E267" s="322"/>
      <c r="F267" s="322"/>
      <c r="G267" s="322"/>
      <c r="H267" s="323"/>
      <c r="I267" s="49"/>
      <c r="J267" s="142"/>
      <c r="K267" s="51"/>
      <c r="L267" s="51"/>
      <c r="M267" s="51"/>
      <c r="N267" s="51"/>
      <c r="O267" s="51"/>
      <c r="P267" s="51"/>
      <c r="Q267" s="51"/>
      <c r="R267" s="52"/>
      <c r="S267" s="52"/>
      <c r="T267" s="52">
        <v>0</v>
      </c>
      <c r="U267" s="309">
        <f t="shared" si="29"/>
        <v>0</v>
      </c>
      <c r="V267" s="310"/>
      <c r="W267" s="309">
        <f t="shared" si="33"/>
        <v>0</v>
      </c>
      <c r="X267" s="310"/>
    </row>
    <row r="268" spans="2:24" x14ac:dyDescent="0.3">
      <c r="B268" s="437"/>
      <c r="C268" s="321" t="s">
        <v>144</v>
      </c>
      <c r="D268" s="322"/>
      <c r="E268" s="322"/>
      <c r="F268" s="322"/>
      <c r="G268" s="322"/>
      <c r="H268" s="323"/>
      <c r="I268" s="49"/>
      <c r="J268" s="142"/>
      <c r="K268" s="51"/>
      <c r="L268" s="51"/>
      <c r="M268" s="51"/>
      <c r="N268" s="51"/>
      <c r="O268" s="51"/>
      <c r="P268" s="51"/>
      <c r="Q268" s="51"/>
      <c r="R268" s="52"/>
      <c r="S268" s="52"/>
      <c r="T268" s="52">
        <v>0</v>
      </c>
      <c r="U268" s="309">
        <f t="shared" si="29"/>
        <v>0</v>
      </c>
      <c r="V268" s="310"/>
      <c r="W268" s="309">
        <f t="shared" si="33"/>
        <v>0</v>
      </c>
      <c r="X268" s="310"/>
    </row>
    <row r="269" spans="2:24" x14ac:dyDescent="0.3">
      <c r="B269" s="437"/>
      <c r="C269" s="300" t="s">
        <v>155</v>
      </c>
      <c r="D269" s="301"/>
      <c r="E269" s="301"/>
      <c r="F269" s="301"/>
      <c r="G269" s="301"/>
      <c r="H269" s="302"/>
      <c r="I269" s="49"/>
      <c r="J269" s="142"/>
      <c r="K269" s="51"/>
      <c r="L269" s="51"/>
      <c r="M269" s="51"/>
      <c r="N269" s="51"/>
      <c r="O269" s="51"/>
      <c r="P269" s="51"/>
      <c r="Q269" s="51"/>
      <c r="R269" s="52">
        <f t="shared" ref="R269:T269" si="47">SUM(R270:R274)</f>
        <v>0</v>
      </c>
      <c r="S269" s="52">
        <f t="shared" si="47"/>
        <v>0</v>
      </c>
      <c r="T269" s="52">
        <f t="shared" si="47"/>
        <v>0</v>
      </c>
      <c r="U269" s="309">
        <f t="shared" si="29"/>
        <v>0</v>
      </c>
      <c r="V269" s="310"/>
      <c r="W269" s="309">
        <f t="shared" si="33"/>
        <v>0</v>
      </c>
      <c r="X269" s="310"/>
    </row>
    <row r="270" spans="2:24" x14ac:dyDescent="0.3">
      <c r="B270" s="437"/>
      <c r="C270" s="321" t="s">
        <v>139</v>
      </c>
      <c r="D270" s="322"/>
      <c r="E270" s="322"/>
      <c r="F270" s="322"/>
      <c r="G270" s="322"/>
      <c r="H270" s="323"/>
      <c r="I270" s="49"/>
      <c r="J270" s="142"/>
      <c r="K270" s="51"/>
      <c r="L270" s="51"/>
      <c r="M270" s="51"/>
      <c r="N270" s="51"/>
      <c r="O270" s="51"/>
      <c r="P270" s="51"/>
      <c r="Q270" s="51"/>
      <c r="R270" s="52"/>
      <c r="S270" s="52"/>
      <c r="T270" s="52">
        <v>0</v>
      </c>
      <c r="U270" s="309">
        <f t="shared" si="29"/>
        <v>0</v>
      </c>
      <c r="V270" s="310"/>
      <c r="W270" s="309">
        <f t="shared" si="33"/>
        <v>0</v>
      </c>
      <c r="X270" s="310"/>
    </row>
    <row r="271" spans="2:24" x14ac:dyDescent="0.3">
      <c r="B271" s="437"/>
      <c r="C271" s="321" t="s">
        <v>140</v>
      </c>
      <c r="D271" s="322"/>
      <c r="E271" s="322"/>
      <c r="F271" s="322"/>
      <c r="G271" s="322"/>
      <c r="H271" s="323"/>
      <c r="I271" s="49"/>
      <c r="J271" s="142"/>
      <c r="K271" s="51"/>
      <c r="L271" s="51"/>
      <c r="M271" s="51"/>
      <c r="N271" s="51"/>
      <c r="O271" s="51"/>
      <c r="P271" s="51"/>
      <c r="Q271" s="51"/>
      <c r="R271" s="52"/>
      <c r="S271" s="52"/>
      <c r="T271" s="52">
        <v>0</v>
      </c>
      <c r="U271" s="309">
        <f t="shared" si="29"/>
        <v>0</v>
      </c>
      <c r="V271" s="310"/>
      <c r="W271" s="309">
        <f t="shared" si="33"/>
        <v>0</v>
      </c>
      <c r="X271" s="310"/>
    </row>
    <row r="272" spans="2:24" x14ac:dyDescent="0.3">
      <c r="B272" s="437"/>
      <c r="C272" s="321" t="s">
        <v>125</v>
      </c>
      <c r="D272" s="322"/>
      <c r="E272" s="322"/>
      <c r="F272" s="322"/>
      <c r="G272" s="322"/>
      <c r="H272" s="323"/>
      <c r="I272" s="49"/>
      <c r="J272" s="142"/>
      <c r="K272" s="51"/>
      <c r="L272" s="51"/>
      <c r="M272" s="51"/>
      <c r="N272" s="51"/>
      <c r="O272" s="51"/>
      <c r="P272" s="51"/>
      <c r="Q272" s="51"/>
      <c r="R272" s="52"/>
      <c r="S272" s="52"/>
      <c r="T272" s="52">
        <v>0</v>
      </c>
      <c r="U272" s="309">
        <f t="shared" si="29"/>
        <v>0</v>
      </c>
      <c r="V272" s="310"/>
      <c r="W272" s="309">
        <f t="shared" si="33"/>
        <v>0</v>
      </c>
      <c r="X272" s="310"/>
    </row>
    <row r="273" spans="2:24" x14ac:dyDescent="0.3">
      <c r="B273" s="437"/>
      <c r="C273" s="321" t="s">
        <v>127</v>
      </c>
      <c r="D273" s="322"/>
      <c r="E273" s="322"/>
      <c r="F273" s="322"/>
      <c r="G273" s="322"/>
      <c r="H273" s="323"/>
      <c r="I273" s="49"/>
      <c r="J273" s="142"/>
      <c r="K273" s="51"/>
      <c r="L273" s="51"/>
      <c r="M273" s="51"/>
      <c r="N273" s="51"/>
      <c r="O273" s="51"/>
      <c r="P273" s="51"/>
      <c r="Q273" s="51"/>
      <c r="R273" s="52"/>
      <c r="S273" s="52"/>
      <c r="T273" s="52">
        <v>0</v>
      </c>
      <c r="U273" s="309">
        <f t="shared" si="29"/>
        <v>0</v>
      </c>
      <c r="V273" s="310"/>
      <c r="W273" s="309">
        <f t="shared" si="33"/>
        <v>0</v>
      </c>
      <c r="X273" s="310"/>
    </row>
    <row r="274" spans="2:24" x14ac:dyDescent="0.3">
      <c r="B274" s="437"/>
      <c r="C274" s="321" t="s">
        <v>81</v>
      </c>
      <c r="D274" s="322"/>
      <c r="E274" s="322"/>
      <c r="F274" s="322"/>
      <c r="G274" s="322"/>
      <c r="H274" s="323"/>
      <c r="I274" s="49"/>
      <c r="J274" s="142"/>
      <c r="K274" s="51"/>
      <c r="L274" s="51"/>
      <c r="M274" s="51"/>
      <c r="N274" s="51"/>
      <c r="O274" s="51"/>
      <c r="P274" s="51"/>
      <c r="Q274" s="51"/>
      <c r="R274" s="52"/>
      <c r="S274" s="52"/>
      <c r="T274" s="52">
        <v>0</v>
      </c>
      <c r="U274" s="309">
        <f t="shared" si="29"/>
        <v>0</v>
      </c>
      <c r="V274" s="310"/>
      <c r="W274" s="309">
        <f t="shared" si="33"/>
        <v>0</v>
      </c>
      <c r="X274" s="310"/>
    </row>
    <row r="275" spans="2:24" x14ac:dyDescent="0.3">
      <c r="B275" s="437"/>
      <c r="C275" s="300" t="s">
        <v>130</v>
      </c>
      <c r="D275" s="301"/>
      <c r="E275" s="301"/>
      <c r="F275" s="301"/>
      <c r="G275" s="301"/>
      <c r="H275" s="302"/>
      <c r="I275" s="49"/>
      <c r="J275" s="142"/>
      <c r="K275" s="51"/>
      <c r="L275" s="51"/>
      <c r="M275" s="51"/>
      <c r="N275" s="51"/>
      <c r="O275" s="51"/>
      <c r="P275" s="51"/>
      <c r="Q275" s="51"/>
      <c r="R275" s="52">
        <f t="shared" ref="R275:T275" si="48">SUM(R276:R278)</f>
        <v>0</v>
      </c>
      <c r="S275" s="52">
        <f t="shared" si="48"/>
        <v>0</v>
      </c>
      <c r="T275" s="52">
        <f t="shared" si="48"/>
        <v>0</v>
      </c>
      <c r="U275" s="309">
        <f t="shared" si="29"/>
        <v>0</v>
      </c>
      <c r="V275" s="310"/>
      <c r="W275" s="309">
        <f t="shared" si="33"/>
        <v>0</v>
      </c>
      <c r="X275" s="310"/>
    </row>
    <row r="276" spans="2:24" x14ac:dyDescent="0.3">
      <c r="B276" s="437"/>
      <c r="C276" s="321" t="s">
        <v>132</v>
      </c>
      <c r="D276" s="322"/>
      <c r="E276" s="322"/>
      <c r="F276" s="322"/>
      <c r="G276" s="322"/>
      <c r="H276" s="323"/>
      <c r="I276" s="49"/>
      <c r="J276" s="142"/>
      <c r="K276" s="51"/>
      <c r="L276" s="51"/>
      <c r="M276" s="51"/>
      <c r="N276" s="51"/>
      <c r="O276" s="51"/>
      <c r="P276" s="51"/>
      <c r="Q276" s="51"/>
      <c r="R276" s="52"/>
      <c r="S276" s="52"/>
      <c r="T276" s="52">
        <v>0</v>
      </c>
      <c r="U276" s="309">
        <f t="shared" si="29"/>
        <v>0</v>
      </c>
      <c r="V276" s="310"/>
      <c r="W276" s="309">
        <f t="shared" si="33"/>
        <v>0</v>
      </c>
      <c r="X276" s="310"/>
    </row>
    <row r="277" spans="2:24" x14ac:dyDescent="0.3">
      <c r="B277" s="437"/>
      <c r="C277" s="321" t="s">
        <v>131</v>
      </c>
      <c r="D277" s="322"/>
      <c r="E277" s="322"/>
      <c r="F277" s="322"/>
      <c r="G277" s="322"/>
      <c r="H277" s="323"/>
      <c r="I277" s="49"/>
      <c r="J277" s="142"/>
      <c r="K277" s="51"/>
      <c r="L277" s="51"/>
      <c r="M277" s="51"/>
      <c r="N277" s="51"/>
      <c r="O277" s="51"/>
      <c r="P277" s="51"/>
      <c r="Q277" s="51"/>
      <c r="R277" s="52"/>
      <c r="S277" s="52"/>
      <c r="T277" s="52">
        <v>0</v>
      </c>
      <c r="U277" s="309">
        <f t="shared" si="29"/>
        <v>0</v>
      </c>
      <c r="V277" s="310"/>
      <c r="W277" s="309">
        <f t="shared" si="33"/>
        <v>0</v>
      </c>
      <c r="X277" s="310"/>
    </row>
    <row r="278" spans="2:24" x14ac:dyDescent="0.3">
      <c r="B278" s="437"/>
      <c r="C278" s="321" t="s">
        <v>133</v>
      </c>
      <c r="D278" s="322"/>
      <c r="E278" s="322"/>
      <c r="F278" s="322"/>
      <c r="G278" s="322"/>
      <c r="H278" s="323"/>
      <c r="I278" s="49"/>
      <c r="J278" s="142"/>
      <c r="K278" s="51"/>
      <c r="L278" s="51"/>
      <c r="M278" s="51"/>
      <c r="N278" s="51"/>
      <c r="O278" s="51"/>
      <c r="P278" s="51"/>
      <c r="Q278" s="51"/>
      <c r="R278" s="52"/>
      <c r="S278" s="52"/>
      <c r="T278" s="52">
        <v>0</v>
      </c>
      <c r="U278" s="309">
        <f t="shared" si="29"/>
        <v>0</v>
      </c>
      <c r="V278" s="310"/>
      <c r="W278" s="309">
        <f t="shared" si="33"/>
        <v>0</v>
      </c>
      <c r="X278" s="310"/>
    </row>
    <row r="279" spans="2:24" x14ac:dyDescent="0.3">
      <c r="B279" s="437"/>
      <c r="C279" s="300" t="s">
        <v>156</v>
      </c>
      <c r="D279" s="301"/>
      <c r="E279" s="301"/>
      <c r="F279" s="301"/>
      <c r="G279" s="301"/>
      <c r="H279" s="302"/>
      <c r="I279" s="49"/>
      <c r="J279" s="142"/>
      <c r="K279" s="51"/>
      <c r="L279" s="51"/>
      <c r="M279" s="51"/>
      <c r="N279" s="51"/>
      <c r="O279" s="51"/>
      <c r="P279" s="51"/>
      <c r="Q279" s="51"/>
      <c r="R279" s="52">
        <f t="shared" ref="R279:T279" si="49">SUM(R280:R284)</f>
        <v>0</v>
      </c>
      <c r="S279" s="52">
        <f t="shared" si="49"/>
        <v>0</v>
      </c>
      <c r="T279" s="52">
        <f t="shared" si="49"/>
        <v>0</v>
      </c>
      <c r="U279" s="309">
        <f t="shared" ref="U279:U291" si="50">AVERAGE(I279:T279)</f>
        <v>0</v>
      </c>
      <c r="V279" s="310"/>
      <c r="W279" s="309">
        <f t="shared" si="33"/>
        <v>0</v>
      </c>
      <c r="X279" s="310"/>
    </row>
    <row r="280" spans="2:24" x14ac:dyDescent="0.3">
      <c r="B280" s="437"/>
      <c r="C280" s="321" t="s">
        <v>134</v>
      </c>
      <c r="D280" s="322"/>
      <c r="E280" s="322"/>
      <c r="F280" s="322"/>
      <c r="G280" s="322"/>
      <c r="H280" s="323"/>
      <c r="I280" s="49"/>
      <c r="J280" s="142"/>
      <c r="K280" s="51"/>
      <c r="L280" s="51"/>
      <c r="M280" s="51"/>
      <c r="N280" s="51"/>
      <c r="O280" s="51"/>
      <c r="P280" s="51"/>
      <c r="Q280" s="51"/>
      <c r="R280" s="52"/>
      <c r="S280" s="52"/>
      <c r="T280" s="52">
        <v>0</v>
      </c>
      <c r="U280" s="309">
        <f t="shared" si="50"/>
        <v>0</v>
      </c>
      <c r="V280" s="310"/>
      <c r="W280" s="309">
        <f t="shared" si="33"/>
        <v>0</v>
      </c>
      <c r="X280" s="310"/>
    </row>
    <row r="281" spans="2:24" x14ac:dyDescent="0.3">
      <c r="B281" s="437"/>
      <c r="C281" s="321" t="s">
        <v>146</v>
      </c>
      <c r="D281" s="322"/>
      <c r="E281" s="322"/>
      <c r="F281" s="322"/>
      <c r="G281" s="322"/>
      <c r="H281" s="323"/>
      <c r="I281" s="49"/>
      <c r="J281" s="142"/>
      <c r="K281" s="51"/>
      <c r="L281" s="51"/>
      <c r="M281" s="51"/>
      <c r="N281" s="51"/>
      <c r="O281" s="51"/>
      <c r="P281" s="51"/>
      <c r="Q281" s="51"/>
      <c r="R281" s="52"/>
      <c r="S281" s="52"/>
      <c r="T281" s="52">
        <v>0</v>
      </c>
      <c r="U281" s="309">
        <f t="shared" si="50"/>
        <v>0</v>
      </c>
      <c r="V281" s="310"/>
      <c r="W281" s="309">
        <f t="shared" si="33"/>
        <v>0</v>
      </c>
      <c r="X281" s="310"/>
    </row>
    <row r="282" spans="2:24" x14ac:dyDescent="0.3">
      <c r="B282" s="437"/>
      <c r="C282" s="321" t="s">
        <v>147</v>
      </c>
      <c r="D282" s="322"/>
      <c r="E282" s="322"/>
      <c r="F282" s="322"/>
      <c r="G282" s="322"/>
      <c r="H282" s="323"/>
      <c r="I282" s="49"/>
      <c r="J282" s="142"/>
      <c r="K282" s="51"/>
      <c r="L282" s="51"/>
      <c r="M282" s="51"/>
      <c r="N282" s="51"/>
      <c r="O282" s="51"/>
      <c r="P282" s="51"/>
      <c r="Q282" s="51"/>
      <c r="R282" s="52"/>
      <c r="S282" s="52"/>
      <c r="T282" s="52">
        <v>0</v>
      </c>
      <c r="U282" s="309">
        <f t="shared" si="50"/>
        <v>0</v>
      </c>
      <c r="V282" s="310"/>
      <c r="W282" s="309">
        <f t="shared" ref="W282:W291" si="51">SUM(I282:T282)</f>
        <v>0</v>
      </c>
      <c r="X282" s="310"/>
    </row>
    <row r="283" spans="2:24" x14ac:dyDescent="0.3">
      <c r="B283" s="437"/>
      <c r="C283" s="321" t="s">
        <v>148</v>
      </c>
      <c r="D283" s="322"/>
      <c r="E283" s="322"/>
      <c r="F283" s="322"/>
      <c r="G283" s="322"/>
      <c r="H283" s="323"/>
      <c r="I283" s="49"/>
      <c r="J283" s="142"/>
      <c r="K283" s="51"/>
      <c r="L283" s="51"/>
      <c r="M283" s="51"/>
      <c r="N283" s="51"/>
      <c r="O283" s="51"/>
      <c r="P283" s="51"/>
      <c r="Q283" s="51"/>
      <c r="R283" s="52"/>
      <c r="S283" s="52"/>
      <c r="T283" s="52">
        <v>0</v>
      </c>
      <c r="U283" s="309">
        <f t="shared" si="50"/>
        <v>0</v>
      </c>
      <c r="V283" s="310"/>
      <c r="W283" s="309">
        <f t="shared" si="51"/>
        <v>0</v>
      </c>
      <c r="X283" s="310"/>
    </row>
    <row r="284" spans="2:24" x14ac:dyDescent="0.3">
      <c r="B284" s="437"/>
      <c r="C284" s="321" t="s">
        <v>149</v>
      </c>
      <c r="D284" s="322"/>
      <c r="E284" s="322"/>
      <c r="F284" s="322"/>
      <c r="G284" s="322"/>
      <c r="H284" s="323"/>
      <c r="I284" s="49"/>
      <c r="J284" s="142"/>
      <c r="K284" s="51"/>
      <c r="L284" s="51"/>
      <c r="M284" s="51"/>
      <c r="N284" s="51"/>
      <c r="O284" s="51"/>
      <c r="P284" s="51"/>
      <c r="Q284" s="51"/>
      <c r="R284" s="52"/>
      <c r="S284" s="52"/>
      <c r="T284" s="52">
        <v>0</v>
      </c>
      <c r="U284" s="309">
        <f t="shared" si="50"/>
        <v>0</v>
      </c>
      <c r="V284" s="310"/>
      <c r="W284" s="309">
        <f t="shared" si="51"/>
        <v>0</v>
      </c>
      <c r="X284" s="310"/>
    </row>
    <row r="285" spans="2:24" x14ac:dyDescent="0.3">
      <c r="B285" s="437"/>
      <c r="C285" s="300" t="s">
        <v>30</v>
      </c>
      <c r="D285" s="301"/>
      <c r="E285" s="301"/>
      <c r="F285" s="301"/>
      <c r="G285" s="301"/>
      <c r="H285" s="302"/>
      <c r="I285" s="133"/>
      <c r="J285" s="134"/>
      <c r="K285" s="135"/>
      <c r="L285" s="135"/>
      <c r="M285" s="135"/>
      <c r="N285" s="135"/>
      <c r="O285" s="135"/>
      <c r="P285" s="135"/>
      <c r="Q285" s="135"/>
      <c r="R285" s="136">
        <f t="shared" ref="R285:T285" si="52">SUM(R286:R289)</f>
        <v>0</v>
      </c>
      <c r="S285" s="136">
        <f t="shared" si="52"/>
        <v>0</v>
      </c>
      <c r="T285" s="136">
        <f t="shared" si="52"/>
        <v>0</v>
      </c>
      <c r="U285" s="309">
        <f t="shared" si="50"/>
        <v>0</v>
      </c>
      <c r="V285" s="310"/>
      <c r="W285" s="309">
        <f t="shared" si="51"/>
        <v>0</v>
      </c>
      <c r="X285" s="310"/>
    </row>
    <row r="286" spans="2:24" x14ac:dyDescent="0.3">
      <c r="B286" s="437"/>
      <c r="C286" s="321" t="s">
        <v>159</v>
      </c>
      <c r="D286" s="322"/>
      <c r="E286" s="322"/>
      <c r="F286" s="322"/>
      <c r="G286" s="322"/>
      <c r="H286" s="323"/>
      <c r="I286" s="133"/>
      <c r="J286" s="134"/>
      <c r="K286" s="135"/>
      <c r="L286" s="135"/>
      <c r="M286" s="135"/>
      <c r="N286" s="135"/>
      <c r="O286" s="135"/>
      <c r="P286" s="135"/>
      <c r="Q286" s="135"/>
      <c r="R286" s="136"/>
      <c r="S286" s="136"/>
      <c r="T286" s="52">
        <v>0</v>
      </c>
      <c r="U286" s="309">
        <f t="shared" si="50"/>
        <v>0</v>
      </c>
      <c r="V286" s="310"/>
      <c r="W286" s="309">
        <f t="shared" si="51"/>
        <v>0</v>
      </c>
      <c r="X286" s="310"/>
    </row>
    <row r="287" spans="2:24" x14ac:dyDescent="0.3">
      <c r="B287" s="437"/>
      <c r="C287" s="321" t="s">
        <v>158</v>
      </c>
      <c r="D287" s="322"/>
      <c r="E287" s="322"/>
      <c r="F287" s="322"/>
      <c r="G287" s="322"/>
      <c r="H287" s="323"/>
      <c r="I287" s="133"/>
      <c r="J287" s="134"/>
      <c r="K287" s="135"/>
      <c r="L287" s="135"/>
      <c r="M287" s="135"/>
      <c r="N287" s="135"/>
      <c r="O287" s="135"/>
      <c r="P287" s="135"/>
      <c r="Q287" s="135"/>
      <c r="R287" s="136"/>
      <c r="S287" s="136"/>
      <c r="T287" s="52">
        <v>0</v>
      </c>
      <c r="U287" s="309">
        <f t="shared" si="50"/>
        <v>0</v>
      </c>
      <c r="V287" s="310"/>
      <c r="W287" s="309">
        <f t="shared" si="51"/>
        <v>0</v>
      </c>
      <c r="X287" s="310"/>
    </row>
    <row r="288" spans="2:24" x14ac:dyDescent="0.3">
      <c r="B288" s="437"/>
      <c r="C288" s="321" t="s">
        <v>157</v>
      </c>
      <c r="D288" s="322"/>
      <c r="E288" s="322"/>
      <c r="F288" s="322"/>
      <c r="G288" s="322"/>
      <c r="H288" s="323"/>
      <c r="I288" s="133"/>
      <c r="J288" s="134"/>
      <c r="K288" s="135"/>
      <c r="L288" s="135"/>
      <c r="M288" s="135"/>
      <c r="N288" s="135"/>
      <c r="O288" s="135"/>
      <c r="P288" s="135"/>
      <c r="Q288" s="135"/>
      <c r="R288" s="136"/>
      <c r="S288" s="136"/>
      <c r="T288" s="52">
        <v>0</v>
      </c>
      <c r="U288" s="309">
        <f t="shared" si="50"/>
        <v>0</v>
      </c>
      <c r="V288" s="310"/>
      <c r="W288" s="309">
        <f t="shared" si="51"/>
        <v>0</v>
      </c>
      <c r="X288" s="310"/>
    </row>
    <row r="289" spans="2:24" x14ac:dyDescent="0.3">
      <c r="B289" s="437"/>
      <c r="C289" s="321" t="s">
        <v>160</v>
      </c>
      <c r="D289" s="322"/>
      <c r="E289" s="322"/>
      <c r="F289" s="322"/>
      <c r="G289" s="322"/>
      <c r="H289" s="323"/>
      <c r="I289" s="133"/>
      <c r="J289" s="134"/>
      <c r="K289" s="135"/>
      <c r="L289" s="135"/>
      <c r="M289" s="135"/>
      <c r="N289" s="135"/>
      <c r="O289" s="135"/>
      <c r="P289" s="135"/>
      <c r="Q289" s="135"/>
      <c r="R289" s="136"/>
      <c r="S289" s="136"/>
      <c r="T289" s="52">
        <v>0</v>
      </c>
      <c r="U289" s="309">
        <f t="shared" si="50"/>
        <v>0</v>
      </c>
      <c r="V289" s="310"/>
      <c r="W289" s="309">
        <f t="shared" si="51"/>
        <v>0</v>
      </c>
      <c r="X289" s="310"/>
    </row>
    <row r="290" spans="2:24" x14ac:dyDescent="0.3">
      <c r="B290" s="437"/>
      <c r="C290" s="300" t="s">
        <v>34</v>
      </c>
      <c r="D290" s="301"/>
      <c r="E290" s="301"/>
      <c r="F290" s="301"/>
      <c r="G290" s="301"/>
      <c r="H290" s="302"/>
      <c r="I290" s="133"/>
      <c r="J290" s="134"/>
      <c r="K290" s="135"/>
      <c r="L290" s="135"/>
      <c r="M290" s="135"/>
      <c r="N290" s="135"/>
      <c r="O290" s="135"/>
      <c r="P290" s="135"/>
      <c r="Q290" s="135"/>
      <c r="R290" s="136"/>
      <c r="S290" s="136"/>
      <c r="T290" s="52">
        <v>0</v>
      </c>
      <c r="U290" s="309">
        <f t="shared" si="50"/>
        <v>0</v>
      </c>
      <c r="V290" s="310"/>
      <c r="W290" s="309">
        <f t="shared" si="51"/>
        <v>0</v>
      </c>
      <c r="X290" s="310"/>
    </row>
    <row r="291" spans="2:24" x14ac:dyDescent="0.3">
      <c r="B291" s="437"/>
      <c r="C291" s="327" t="s">
        <v>26</v>
      </c>
      <c r="D291" s="328"/>
      <c r="E291" s="328"/>
      <c r="F291" s="328"/>
      <c r="G291" s="328"/>
      <c r="H291" s="329"/>
      <c r="I291" s="152"/>
      <c r="J291" s="153"/>
      <c r="K291" s="154"/>
      <c r="L291" s="154"/>
      <c r="M291" s="154"/>
      <c r="N291" s="154"/>
      <c r="O291" s="154"/>
      <c r="P291" s="154"/>
      <c r="Q291" s="154"/>
      <c r="R291" s="155">
        <v>8</v>
      </c>
      <c r="S291" s="155"/>
      <c r="T291" s="155"/>
      <c r="U291" s="569">
        <f t="shared" si="50"/>
        <v>8</v>
      </c>
      <c r="V291" s="570"/>
      <c r="W291" s="473">
        <f t="shared" si="51"/>
        <v>8</v>
      </c>
      <c r="X291" s="474"/>
    </row>
    <row r="292" spans="2:24" x14ac:dyDescent="0.3">
      <c r="B292" s="437"/>
      <c r="C292" s="340" t="s">
        <v>2</v>
      </c>
      <c r="D292" s="341"/>
      <c r="E292" s="341"/>
      <c r="F292" s="341"/>
      <c r="G292" s="341"/>
      <c r="H292" s="342"/>
      <c r="I292" s="156"/>
      <c r="J292" s="157"/>
      <c r="K292" s="158"/>
      <c r="L292" s="158"/>
      <c r="M292" s="158"/>
      <c r="N292" s="158"/>
      <c r="O292" s="158"/>
      <c r="P292" s="158"/>
      <c r="Q292" s="158"/>
      <c r="R292" s="159"/>
      <c r="S292" s="159"/>
      <c r="T292" s="159"/>
      <c r="U292" s="343"/>
      <c r="V292" s="344"/>
      <c r="W292" s="345"/>
      <c r="X292" s="346"/>
    </row>
    <row r="293" spans="2:24" x14ac:dyDescent="0.3">
      <c r="B293" s="437"/>
      <c r="C293" s="347" t="s">
        <v>172</v>
      </c>
      <c r="D293" s="348"/>
      <c r="E293" s="348"/>
      <c r="F293" s="348"/>
      <c r="G293" s="348"/>
      <c r="H293" s="349"/>
      <c r="I293" s="160"/>
      <c r="J293" s="161"/>
      <c r="K293" s="162"/>
      <c r="L293" s="162"/>
      <c r="M293" s="162"/>
      <c r="N293" s="162"/>
      <c r="O293" s="162"/>
      <c r="P293" s="162"/>
      <c r="Q293" s="162"/>
      <c r="R293" s="163">
        <f t="shared" ref="R293:T293" si="53">R216/R199</f>
        <v>3.5555555555555554</v>
      </c>
      <c r="S293" s="163">
        <f t="shared" si="53"/>
        <v>2.3333333333333335</v>
      </c>
      <c r="T293" s="163">
        <f t="shared" si="53"/>
        <v>2.8333333333333335</v>
      </c>
      <c r="U293" s="350" t="s">
        <v>62</v>
      </c>
      <c r="V293" s="351"/>
      <c r="W293" s="350">
        <f t="shared" ref="W293:X293" si="54">W216/W199</f>
        <v>2.9166666666666665</v>
      </c>
      <c r="X293" s="351" t="e">
        <f t="shared" si="54"/>
        <v>#DIV/0!</v>
      </c>
    </row>
    <row r="294" spans="2:24" x14ac:dyDescent="0.3">
      <c r="B294" s="437"/>
      <c r="C294" s="273" t="s">
        <v>173</v>
      </c>
      <c r="D294" s="274"/>
      <c r="E294" s="274"/>
      <c r="F294" s="274"/>
      <c r="G294" s="274"/>
      <c r="H294" s="275"/>
      <c r="I294" s="164"/>
      <c r="J294" s="165"/>
      <c r="K294" s="166"/>
      <c r="L294" s="166"/>
      <c r="M294" s="166"/>
      <c r="N294" s="166"/>
      <c r="O294" s="166"/>
      <c r="P294" s="166"/>
      <c r="Q294" s="166"/>
      <c r="R294" s="167">
        <f t="shared" ref="R294:T294" si="55">(R218+R221+R291)/R199</f>
        <v>0.88888888888888884</v>
      </c>
      <c r="S294" s="167">
        <f t="shared" si="55"/>
        <v>0.33333333333333331</v>
      </c>
      <c r="T294" s="167">
        <f t="shared" si="55"/>
        <v>0.83333333333333337</v>
      </c>
      <c r="U294" s="352" t="s">
        <v>62</v>
      </c>
      <c r="V294" s="353"/>
      <c r="W294" s="352">
        <f t="shared" ref="W294:X294" si="56">(W218+W221+W291)/W199</f>
        <v>0.66666666666666663</v>
      </c>
      <c r="X294" s="353" t="e">
        <f t="shared" si="56"/>
        <v>#DIV/0!</v>
      </c>
    </row>
    <row r="295" spans="2:24" x14ac:dyDescent="0.3">
      <c r="B295" s="437"/>
      <c r="C295" s="291" t="s">
        <v>8</v>
      </c>
      <c r="D295" s="292"/>
      <c r="E295" s="292"/>
      <c r="F295" s="292"/>
      <c r="G295" s="292"/>
      <c r="H295" s="293"/>
      <c r="I295" s="105"/>
      <c r="J295" s="106"/>
      <c r="K295" s="168"/>
      <c r="L295" s="168"/>
      <c r="M295" s="168"/>
      <c r="N295" s="168"/>
      <c r="O295" s="168"/>
      <c r="P295" s="168"/>
      <c r="Q295" s="168"/>
      <c r="R295" s="169">
        <f t="shared" ref="R295:T295" si="57">R297/R296</f>
        <v>0</v>
      </c>
      <c r="S295" s="169">
        <f t="shared" si="57"/>
        <v>0</v>
      </c>
      <c r="T295" s="169">
        <f t="shared" si="57"/>
        <v>0</v>
      </c>
      <c r="U295" s="336" t="s">
        <v>62</v>
      </c>
      <c r="V295" s="337"/>
      <c r="W295" s="338">
        <f>W297/W296</f>
        <v>0</v>
      </c>
      <c r="X295" s="339"/>
    </row>
    <row r="296" spans="2:24" x14ac:dyDescent="0.3">
      <c r="B296" s="437"/>
      <c r="C296" s="358" t="s">
        <v>20</v>
      </c>
      <c r="D296" s="359"/>
      <c r="E296" s="359"/>
      <c r="F296" s="359"/>
      <c r="G296" s="359"/>
      <c r="H296" s="360"/>
      <c r="I296" s="170"/>
      <c r="J296" s="171"/>
      <c r="K296" s="89"/>
      <c r="L296" s="89"/>
      <c r="M296" s="89"/>
      <c r="N296" s="89"/>
      <c r="O296" s="89"/>
      <c r="P296" s="89"/>
      <c r="Q296" s="89"/>
      <c r="R296" s="90">
        <f t="shared" ref="R296:T296" si="58">R199</f>
        <v>9</v>
      </c>
      <c r="S296" s="90">
        <f t="shared" si="58"/>
        <v>9</v>
      </c>
      <c r="T296" s="90">
        <f t="shared" si="58"/>
        <v>6</v>
      </c>
      <c r="U296" s="361" t="s">
        <v>62</v>
      </c>
      <c r="V296" s="362"/>
      <c r="W296" s="361">
        <f>SUM(I296:T296)</f>
        <v>24</v>
      </c>
      <c r="X296" s="362"/>
    </row>
    <row r="297" spans="2:24" ht="15" thickBot="1" x14ac:dyDescent="0.35">
      <c r="B297" s="437"/>
      <c r="C297" s="358" t="s">
        <v>104</v>
      </c>
      <c r="D297" s="359"/>
      <c r="E297" s="359"/>
      <c r="F297" s="359"/>
      <c r="G297" s="359"/>
      <c r="H297" s="360"/>
      <c r="I297" s="172"/>
      <c r="J297" s="50"/>
      <c r="K297" s="51"/>
      <c r="L297" s="51"/>
      <c r="M297" s="51"/>
      <c r="N297" s="51"/>
      <c r="O297" s="51"/>
      <c r="P297" s="51"/>
      <c r="Q297" s="51"/>
      <c r="R297" s="52"/>
      <c r="S297" s="52"/>
      <c r="T297" s="52"/>
      <c r="U297" s="366" t="s">
        <v>62</v>
      </c>
      <c r="V297" s="367"/>
      <c r="W297" s="311">
        <f>SUM(I297:T297)</f>
        <v>0</v>
      </c>
      <c r="X297" s="312"/>
    </row>
    <row r="298" spans="2:24" ht="15" thickBot="1" x14ac:dyDescent="0.35">
      <c r="B298" s="288" t="s">
        <v>9</v>
      </c>
      <c r="C298" s="297" t="s">
        <v>108</v>
      </c>
      <c r="D298" s="298"/>
      <c r="E298" s="298"/>
      <c r="F298" s="298"/>
      <c r="G298" s="298"/>
      <c r="H298" s="299"/>
      <c r="I298" s="173"/>
      <c r="J298" s="174"/>
      <c r="K298" s="175"/>
      <c r="L298" s="175"/>
      <c r="M298" s="175"/>
      <c r="N298" s="175"/>
      <c r="O298" s="175"/>
      <c r="P298" s="175"/>
      <c r="Q298" s="175"/>
      <c r="R298" s="176">
        <f t="shared" ref="R298:V298" si="59">R301/R300</f>
        <v>0.4</v>
      </c>
      <c r="S298" s="176">
        <f t="shared" si="59"/>
        <v>0.14285714285714285</v>
      </c>
      <c r="T298" s="176">
        <f t="shared" si="59"/>
        <v>0.25</v>
      </c>
      <c r="U298" s="484">
        <f t="shared" si="59"/>
        <v>0.25</v>
      </c>
      <c r="V298" s="485" t="e">
        <f t="shared" si="59"/>
        <v>#DIV/0!</v>
      </c>
      <c r="W298" s="370" t="s">
        <v>62</v>
      </c>
      <c r="X298" s="371"/>
    </row>
    <row r="299" spans="2:24" x14ac:dyDescent="0.3">
      <c r="B299" s="289"/>
      <c r="C299" s="297" t="s">
        <v>43</v>
      </c>
      <c r="D299" s="298"/>
      <c r="E299" s="298"/>
      <c r="F299" s="298"/>
      <c r="G299" s="298"/>
      <c r="H299" s="299"/>
      <c r="I299" s="177"/>
      <c r="J299" s="178"/>
      <c r="K299" s="179"/>
      <c r="L299" s="179"/>
      <c r="M299" s="179"/>
      <c r="N299" s="179"/>
      <c r="O299" s="179"/>
      <c r="P299" s="179"/>
      <c r="Q299" s="179"/>
      <c r="R299" s="180">
        <f t="shared" ref="R299:V299" si="60">R302/R300</f>
        <v>0</v>
      </c>
      <c r="S299" s="180">
        <f t="shared" si="60"/>
        <v>0.14285714285714285</v>
      </c>
      <c r="T299" s="180">
        <f t="shared" si="60"/>
        <v>0.25</v>
      </c>
      <c r="U299" s="484">
        <f t="shared" si="60"/>
        <v>0.125</v>
      </c>
      <c r="V299" s="485" t="e">
        <f t="shared" si="60"/>
        <v>#DIV/0!</v>
      </c>
      <c r="W299" s="370" t="s">
        <v>62</v>
      </c>
      <c r="X299" s="371"/>
    </row>
    <row r="300" spans="2:24" x14ac:dyDescent="0.3">
      <c r="B300" s="289"/>
      <c r="C300" s="270" t="s">
        <v>118</v>
      </c>
      <c r="D300" s="271"/>
      <c r="E300" s="271"/>
      <c r="F300" s="271"/>
      <c r="G300" s="271"/>
      <c r="H300" s="272"/>
      <c r="I300" s="172"/>
      <c r="J300" s="50"/>
      <c r="K300" s="51"/>
      <c r="L300" s="51"/>
      <c r="M300" s="51"/>
      <c r="N300" s="51"/>
      <c r="O300" s="51"/>
      <c r="P300" s="51"/>
      <c r="Q300" s="51"/>
      <c r="R300" s="52">
        <v>5</v>
      </c>
      <c r="S300" s="52">
        <v>7</v>
      </c>
      <c r="T300" s="52">
        <v>4</v>
      </c>
      <c r="U300" s="361">
        <f>AVERAGE(I300:T300)</f>
        <v>5.333333333333333</v>
      </c>
      <c r="V300" s="362"/>
      <c r="W300" s="361" t="s">
        <v>62</v>
      </c>
      <c r="X300" s="362"/>
    </row>
    <row r="301" spans="2:24" x14ac:dyDescent="0.3">
      <c r="B301" s="289"/>
      <c r="C301" s="300" t="s">
        <v>27</v>
      </c>
      <c r="D301" s="301"/>
      <c r="E301" s="301"/>
      <c r="F301" s="301"/>
      <c r="G301" s="301"/>
      <c r="H301" s="302"/>
      <c r="I301" s="142"/>
      <c r="J301" s="50"/>
      <c r="K301" s="51"/>
      <c r="L301" s="51"/>
      <c r="M301" s="51"/>
      <c r="N301" s="51"/>
      <c r="O301" s="51"/>
      <c r="P301" s="51"/>
      <c r="Q301" s="51"/>
      <c r="R301" s="52">
        <v>2</v>
      </c>
      <c r="S301" s="52">
        <v>1</v>
      </c>
      <c r="T301" s="52">
        <v>1</v>
      </c>
      <c r="U301" s="361">
        <f>AVERAGE(I301:T301)</f>
        <v>1.3333333333333333</v>
      </c>
      <c r="V301" s="362"/>
      <c r="W301" s="361" t="s">
        <v>62</v>
      </c>
      <c r="X301" s="362"/>
    </row>
    <row r="302" spans="2:24" x14ac:dyDescent="0.3">
      <c r="B302" s="289"/>
      <c r="C302" s="273" t="s">
        <v>28</v>
      </c>
      <c r="D302" s="274"/>
      <c r="E302" s="274"/>
      <c r="F302" s="274"/>
      <c r="G302" s="274"/>
      <c r="H302" s="275"/>
      <c r="I302" s="181"/>
      <c r="J302" s="182"/>
      <c r="K302" s="183"/>
      <c r="L302" s="183"/>
      <c r="M302" s="183"/>
      <c r="N302" s="183"/>
      <c r="O302" s="183"/>
      <c r="P302" s="183"/>
      <c r="Q302" s="183"/>
      <c r="R302" s="184">
        <v>0</v>
      </c>
      <c r="S302" s="184">
        <v>1</v>
      </c>
      <c r="T302" s="184">
        <v>1</v>
      </c>
      <c r="U302" s="372">
        <f>AVERAGE(I302:T302)</f>
        <v>0.66666666666666663</v>
      </c>
      <c r="V302" s="373"/>
      <c r="W302" s="372" t="s">
        <v>62</v>
      </c>
      <c r="X302" s="373"/>
    </row>
    <row r="303" spans="2:24" x14ac:dyDescent="0.3">
      <c r="B303" s="289"/>
      <c r="C303" s="276" t="s">
        <v>10</v>
      </c>
      <c r="D303" s="277"/>
      <c r="E303" s="277"/>
      <c r="F303" s="277"/>
      <c r="G303" s="277"/>
      <c r="H303" s="278"/>
      <c r="I303" s="185"/>
      <c r="J303" s="186"/>
      <c r="K303" s="187"/>
      <c r="L303" s="187"/>
      <c r="M303" s="187"/>
      <c r="N303" s="187"/>
      <c r="O303" s="187"/>
      <c r="P303" s="187"/>
      <c r="Q303" s="187"/>
      <c r="R303" s="188">
        <f t="shared" ref="R303:T303" si="61">R306/R305</f>
        <v>0</v>
      </c>
      <c r="S303" s="188">
        <f t="shared" si="61"/>
        <v>0</v>
      </c>
      <c r="T303" s="188">
        <f t="shared" si="61"/>
        <v>0</v>
      </c>
      <c r="U303" s="354">
        <f>U306/U305</f>
        <v>0</v>
      </c>
      <c r="V303" s="355"/>
      <c r="W303" s="356" t="s">
        <v>62</v>
      </c>
      <c r="X303" s="357"/>
    </row>
    <row r="304" spans="2:24" x14ac:dyDescent="0.3">
      <c r="B304" s="289"/>
      <c r="C304" s="291" t="s">
        <v>11</v>
      </c>
      <c r="D304" s="292"/>
      <c r="E304" s="292"/>
      <c r="F304" s="292"/>
      <c r="G304" s="292"/>
      <c r="H304" s="293"/>
      <c r="I304" s="189"/>
      <c r="J304" s="190"/>
      <c r="K304" s="191"/>
      <c r="L304" s="191"/>
      <c r="M304" s="191"/>
      <c r="N304" s="191"/>
      <c r="O304" s="191"/>
      <c r="P304" s="191"/>
      <c r="Q304" s="191"/>
      <c r="R304" s="192">
        <f t="shared" ref="R304:T304" si="62">R307/R305</f>
        <v>0</v>
      </c>
      <c r="S304" s="192">
        <f t="shared" si="62"/>
        <v>0</v>
      </c>
      <c r="T304" s="192">
        <f t="shared" si="62"/>
        <v>0</v>
      </c>
      <c r="U304" s="378">
        <f>U307/U305</f>
        <v>0</v>
      </c>
      <c r="V304" s="379"/>
      <c r="W304" s="380" t="s">
        <v>62</v>
      </c>
      <c r="X304" s="381"/>
    </row>
    <row r="305" spans="2:24" x14ac:dyDescent="0.3">
      <c r="B305" s="289"/>
      <c r="C305" s="270" t="s">
        <v>118</v>
      </c>
      <c r="D305" s="271"/>
      <c r="E305" s="271"/>
      <c r="F305" s="271"/>
      <c r="G305" s="271"/>
      <c r="H305" s="272"/>
      <c r="I305" s="172"/>
      <c r="J305" s="50"/>
      <c r="K305" s="51"/>
      <c r="L305" s="51"/>
      <c r="M305" s="51"/>
      <c r="N305" s="51"/>
      <c r="O305" s="51"/>
      <c r="P305" s="51"/>
      <c r="Q305" s="51"/>
      <c r="R305" s="52">
        <v>5</v>
      </c>
      <c r="S305" s="52">
        <v>7</v>
      </c>
      <c r="T305" s="52">
        <v>4</v>
      </c>
      <c r="U305" s="311">
        <f>AVERAGE(I305:T305)</f>
        <v>5.333333333333333</v>
      </c>
      <c r="V305" s="312"/>
      <c r="W305" s="311" t="s">
        <v>62</v>
      </c>
      <c r="X305" s="312"/>
    </row>
    <row r="306" spans="2:24" x14ac:dyDescent="0.3">
      <c r="B306" s="289"/>
      <c r="C306" s="270" t="s">
        <v>21</v>
      </c>
      <c r="D306" s="271"/>
      <c r="E306" s="271"/>
      <c r="F306" s="271"/>
      <c r="G306" s="271"/>
      <c r="H306" s="272"/>
      <c r="I306" s="172"/>
      <c r="J306" s="50"/>
      <c r="K306" s="51"/>
      <c r="L306" s="51"/>
      <c r="M306" s="51"/>
      <c r="N306" s="51"/>
      <c r="O306" s="51"/>
      <c r="P306" s="51"/>
      <c r="Q306" s="51"/>
      <c r="R306" s="52">
        <v>0</v>
      </c>
      <c r="S306" s="52">
        <v>0</v>
      </c>
      <c r="T306" s="52">
        <v>0</v>
      </c>
      <c r="U306" s="311">
        <f>AVERAGE(I306:T306)</f>
        <v>0</v>
      </c>
      <c r="V306" s="312"/>
      <c r="W306" s="311" t="s">
        <v>62</v>
      </c>
      <c r="X306" s="312"/>
    </row>
    <row r="307" spans="2:24" ht="15" thickBot="1" x14ac:dyDescent="0.35">
      <c r="B307" s="290"/>
      <c r="C307" s="2" t="s">
        <v>22</v>
      </c>
      <c r="D307" s="3"/>
      <c r="E307" s="3"/>
      <c r="F307" s="3"/>
      <c r="G307" s="3"/>
      <c r="H307" s="193"/>
      <c r="I307" s="194"/>
      <c r="J307" s="195"/>
      <c r="K307" s="196"/>
      <c r="L307" s="196"/>
      <c r="M307" s="196"/>
      <c r="N307" s="196"/>
      <c r="O307" s="196"/>
      <c r="P307" s="196"/>
      <c r="Q307" s="196"/>
      <c r="R307" s="197">
        <v>0</v>
      </c>
      <c r="S307" s="197">
        <v>0</v>
      </c>
      <c r="T307" s="197">
        <v>0</v>
      </c>
      <c r="U307" s="366">
        <f>AVERAGE(I307:T307)</f>
        <v>0</v>
      </c>
      <c r="V307" s="367"/>
      <c r="W307" s="366" t="s">
        <v>62</v>
      </c>
      <c r="X307" s="367"/>
    </row>
  </sheetData>
  <mergeCells count="696">
    <mergeCell ref="B298:B307"/>
    <mergeCell ref="C298:H298"/>
    <mergeCell ref="U298:V298"/>
    <mergeCell ref="W298:X298"/>
    <mergeCell ref="C299:H299"/>
    <mergeCell ref="U299:V299"/>
    <mergeCell ref="W299:X299"/>
    <mergeCell ref="C300:H300"/>
    <mergeCell ref="U300:V300"/>
    <mergeCell ref="W300:X300"/>
    <mergeCell ref="C305:H305"/>
    <mergeCell ref="U305:V305"/>
    <mergeCell ref="W305:X305"/>
    <mergeCell ref="C306:H306"/>
    <mergeCell ref="U306:V306"/>
    <mergeCell ref="W306:X306"/>
    <mergeCell ref="C303:H303"/>
    <mergeCell ref="U303:V303"/>
    <mergeCell ref="W303:X303"/>
    <mergeCell ref="C304:H304"/>
    <mergeCell ref="U304:V304"/>
    <mergeCell ref="W304:X304"/>
    <mergeCell ref="U307:V307"/>
    <mergeCell ref="W307:X307"/>
    <mergeCell ref="C302:H302"/>
    <mergeCell ref="U302:V302"/>
    <mergeCell ref="W302:X302"/>
    <mergeCell ref="C294:H294"/>
    <mergeCell ref="U294:V294"/>
    <mergeCell ref="W294:X294"/>
    <mergeCell ref="C295:H295"/>
    <mergeCell ref="U295:V295"/>
    <mergeCell ref="W295:X295"/>
    <mergeCell ref="C296:H296"/>
    <mergeCell ref="U296:V296"/>
    <mergeCell ref="W296:X296"/>
    <mergeCell ref="C297:H297"/>
    <mergeCell ref="U297:V297"/>
    <mergeCell ref="W297:X297"/>
    <mergeCell ref="C301:H301"/>
    <mergeCell ref="U301:V301"/>
    <mergeCell ref="W301:X301"/>
    <mergeCell ref="C292:H292"/>
    <mergeCell ref="U292:V292"/>
    <mergeCell ref="W292:X292"/>
    <mergeCell ref="C293:H293"/>
    <mergeCell ref="U293:V293"/>
    <mergeCell ref="W293:X293"/>
    <mergeCell ref="C290:H290"/>
    <mergeCell ref="U290:V290"/>
    <mergeCell ref="W290:X290"/>
    <mergeCell ref="C291:H291"/>
    <mergeCell ref="U291:V291"/>
    <mergeCell ref="W291:X291"/>
    <mergeCell ref="C288:H288"/>
    <mergeCell ref="U288:V288"/>
    <mergeCell ref="W288:X288"/>
    <mergeCell ref="C289:H289"/>
    <mergeCell ref="U289:V289"/>
    <mergeCell ref="W289:X289"/>
    <mergeCell ref="C286:H286"/>
    <mergeCell ref="U286:V286"/>
    <mergeCell ref="W286:X286"/>
    <mergeCell ref="C287:H287"/>
    <mergeCell ref="U287:V287"/>
    <mergeCell ref="W287:X287"/>
    <mergeCell ref="C284:H284"/>
    <mergeCell ref="U284:V284"/>
    <mergeCell ref="W284:X284"/>
    <mergeCell ref="C285:H285"/>
    <mergeCell ref="U285:V285"/>
    <mergeCell ref="W285:X285"/>
    <mergeCell ref="C282:H282"/>
    <mergeCell ref="U282:V282"/>
    <mergeCell ref="W282:X282"/>
    <mergeCell ref="C283:H283"/>
    <mergeCell ref="U283:V283"/>
    <mergeCell ref="W283:X283"/>
    <mergeCell ref="C280:H280"/>
    <mergeCell ref="U280:V280"/>
    <mergeCell ref="W280:X280"/>
    <mergeCell ref="C281:H281"/>
    <mergeCell ref="U281:V281"/>
    <mergeCell ref="W281:X281"/>
    <mergeCell ref="C278:H278"/>
    <mergeCell ref="U278:V278"/>
    <mergeCell ref="W278:X278"/>
    <mergeCell ref="C279:H279"/>
    <mergeCell ref="U279:V279"/>
    <mergeCell ref="W279:X279"/>
    <mergeCell ref="C276:H276"/>
    <mergeCell ref="U276:V276"/>
    <mergeCell ref="W276:X276"/>
    <mergeCell ref="C277:H277"/>
    <mergeCell ref="U277:V277"/>
    <mergeCell ref="W277:X277"/>
    <mergeCell ref="C274:H274"/>
    <mergeCell ref="U274:V274"/>
    <mergeCell ref="W274:X274"/>
    <mergeCell ref="C275:H275"/>
    <mergeCell ref="U275:V275"/>
    <mergeCell ref="W275:X275"/>
    <mergeCell ref="C272:H272"/>
    <mergeCell ref="U272:V272"/>
    <mergeCell ref="W272:X272"/>
    <mergeCell ref="C273:H273"/>
    <mergeCell ref="U273:V273"/>
    <mergeCell ref="W273:X273"/>
    <mergeCell ref="C270:H270"/>
    <mergeCell ref="U270:V270"/>
    <mergeCell ref="W270:X270"/>
    <mergeCell ref="C271:H271"/>
    <mergeCell ref="U271:V271"/>
    <mergeCell ref="W271:X271"/>
    <mergeCell ref="C268:H268"/>
    <mergeCell ref="U268:V268"/>
    <mergeCell ref="W268:X268"/>
    <mergeCell ref="C269:H269"/>
    <mergeCell ref="U269:V269"/>
    <mergeCell ref="W269:X269"/>
    <mergeCell ref="C266:H266"/>
    <mergeCell ref="U266:V266"/>
    <mergeCell ref="W266:X266"/>
    <mergeCell ref="C267:H267"/>
    <mergeCell ref="U267:V267"/>
    <mergeCell ref="W267:X267"/>
    <mergeCell ref="C264:H264"/>
    <mergeCell ref="U264:V264"/>
    <mergeCell ref="W264:X264"/>
    <mergeCell ref="C265:H265"/>
    <mergeCell ref="U265:V265"/>
    <mergeCell ref="W265:X265"/>
    <mergeCell ref="C262:H262"/>
    <mergeCell ref="U262:V262"/>
    <mergeCell ref="W262:X262"/>
    <mergeCell ref="C263:H263"/>
    <mergeCell ref="U263:V263"/>
    <mergeCell ref="W263:X263"/>
    <mergeCell ref="C260:H260"/>
    <mergeCell ref="U260:V260"/>
    <mergeCell ref="W260:X260"/>
    <mergeCell ref="C261:H261"/>
    <mergeCell ref="U261:V261"/>
    <mergeCell ref="W261:X261"/>
    <mergeCell ref="C258:H258"/>
    <mergeCell ref="U258:V258"/>
    <mergeCell ref="W258:X258"/>
    <mergeCell ref="C259:H259"/>
    <mergeCell ref="U259:V259"/>
    <mergeCell ref="W259:X259"/>
    <mergeCell ref="C256:H256"/>
    <mergeCell ref="U256:V256"/>
    <mergeCell ref="W256:X256"/>
    <mergeCell ref="C257:H257"/>
    <mergeCell ref="U257:V257"/>
    <mergeCell ref="W257:X257"/>
    <mergeCell ref="C254:H254"/>
    <mergeCell ref="U254:V254"/>
    <mergeCell ref="W254:X254"/>
    <mergeCell ref="C255:H255"/>
    <mergeCell ref="U255:V255"/>
    <mergeCell ref="W255:X255"/>
    <mergeCell ref="C252:H252"/>
    <mergeCell ref="U252:V252"/>
    <mergeCell ref="W252:X252"/>
    <mergeCell ref="C253:H253"/>
    <mergeCell ref="U253:V253"/>
    <mergeCell ref="W253:X253"/>
    <mergeCell ref="C250:H250"/>
    <mergeCell ref="U250:V250"/>
    <mergeCell ref="W250:X250"/>
    <mergeCell ref="C251:H251"/>
    <mergeCell ref="U251:V251"/>
    <mergeCell ref="W251:X251"/>
    <mergeCell ref="C248:H248"/>
    <mergeCell ref="U248:V248"/>
    <mergeCell ref="W248:X248"/>
    <mergeCell ref="C249:H249"/>
    <mergeCell ref="U249:V249"/>
    <mergeCell ref="W249:X249"/>
    <mergeCell ref="C246:H246"/>
    <mergeCell ref="U246:V246"/>
    <mergeCell ref="W246:X246"/>
    <mergeCell ref="C247:H247"/>
    <mergeCell ref="U247:V247"/>
    <mergeCell ref="W247:X247"/>
    <mergeCell ref="C244:H244"/>
    <mergeCell ref="U244:V244"/>
    <mergeCell ref="W244:X244"/>
    <mergeCell ref="C245:H245"/>
    <mergeCell ref="U245:V245"/>
    <mergeCell ref="W245:X245"/>
    <mergeCell ref="C242:H242"/>
    <mergeCell ref="U242:V242"/>
    <mergeCell ref="W242:X242"/>
    <mergeCell ref="C243:H243"/>
    <mergeCell ref="U243:V243"/>
    <mergeCell ref="W243:X243"/>
    <mergeCell ref="C240:H240"/>
    <mergeCell ref="U240:V240"/>
    <mergeCell ref="W240:X240"/>
    <mergeCell ref="C241:H241"/>
    <mergeCell ref="U241:V241"/>
    <mergeCell ref="W241:X241"/>
    <mergeCell ref="C238:H238"/>
    <mergeCell ref="U238:V238"/>
    <mergeCell ref="W238:X238"/>
    <mergeCell ref="C239:H239"/>
    <mergeCell ref="U239:V239"/>
    <mergeCell ref="W239:X239"/>
    <mergeCell ref="C236:H236"/>
    <mergeCell ref="U236:V236"/>
    <mergeCell ref="W236:X236"/>
    <mergeCell ref="C237:H237"/>
    <mergeCell ref="U237:V237"/>
    <mergeCell ref="W237:X237"/>
    <mergeCell ref="C234:H234"/>
    <mergeCell ref="U234:V234"/>
    <mergeCell ref="W234:X234"/>
    <mergeCell ref="C235:H235"/>
    <mergeCell ref="U235:V235"/>
    <mergeCell ref="W235:X235"/>
    <mergeCell ref="C232:H232"/>
    <mergeCell ref="U232:V232"/>
    <mergeCell ref="W232:X232"/>
    <mergeCell ref="C233:H233"/>
    <mergeCell ref="U233:V233"/>
    <mergeCell ref="W233:X233"/>
    <mergeCell ref="C225:H225"/>
    <mergeCell ref="U225:V225"/>
    <mergeCell ref="W225:X225"/>
    <mergeCell ref="C230:H230"/>
    <mergeCell ref="U230:V230"/>
    <mergeCell ref="W230:X230"/>
    <mergeCell ref="C231:H231"/>
    <mergeCell ref="U231:V231"/>
    <mergeCell ref="W231:X231"/>
    <mergeCell ref="C228:H228"/>
    <mergeCell ref="U228:V228"/>
    <mergeCell ref="W228:X228"/>
    <mergeCell ref="C229:H229"/>
    <mergeCell ref="U229:V229"/>
    <mergeCell ref="W229:X229"/>
    <mergeCell ref="B215:B297"/>
    <mergeCell ref="C215:H215"/>
    <mergeCell ref="U215:V215"/>
    <mergeCell ref="W215:X215"/>
    <mergeCell ref="C216:H216"/>
    <mergeCell ref="U216:V216"/>
    <mergeCell ref="W216:X216"/>
    <mergeCell ref="C217:H217"/>
    <mergeCell ref="U217:V217"/>
    <mergeCell ref="W217:X217"/>
    <mergeCell ref="C220:H220"/>
    <mergeCell ref="U220:V220"/>
    <mergeCell ref="W220:X220"/>
    <mergeCell ref="C221:H221"/>
    <mergeCell ref="U221:V221"/>
    <mergeCell ref="W221:X221"/>
    <mergeCell ref="C218:H218"/>
    <mergeCell ref="U218:V218"/>
    <mergeCell ref="C226:H226"/>
    <mergeCell ref="U226:V226"/>
    <mergeCell ref="W226:X226"/>
    <mergeCell ref="C227:H227"/>
    <mergeCell ref="U227:V227"/>
    <mergeCell ref="W227:X227"/>
    <mergeCell ref="W218:X218"/>
    <mergeCell ref="C219:H219"/>
    <mergeCell ref="U219:V219"/>
    <mergeCell ref="W219:X219"/>
    <mergeCell ref="C224:H224"/>
    <mergeCell ref="U224:V224"/>
    <mergeCell ref="C213:H213"/>
    <mergeCell ref="U213:V213"/>
    <mergeCell ref="W213:X213"/>
    <mergeCell ref="C214:H214"/>
    <mergeCell ref="U214:V214"/>
    <mergeCell ref="W214:X214"/>
    <mergeCell ref="C222:H222"/>
    <mergeCell ref="U222:V222"/>
    <mergeCell ref="W222:X222"/>
    <mergeCell ref="C223:H223"/>
    <mergeCell ref="U223:V223"/>
    <mergeCell ref="W223:X223"/>
    <mergeCell ref="W224:X224"/>
    <mergeCell ref="C211:H211"/>
    <mergeCell ref="U211:V211"/>
    <mergeCell ref="W211:X211"/>
    <mergeCell ref="C212:H212"/>
    <mergeCell ref="U212:V212"/>
    <mergeCell ref="W212:X212"/>
    <mergeCell ref="C209:H209"/>
    <mergeCell ref="U209:V209"/>
    <mergeCell ref="W209:X209"/>
    <mergeCell ref="C210:H210"/>
    <mergeCell ref="U210:V210"/>
    <mergeCell ref="W210:X210"/>
    <mergeCell ref="C207:H207"/>
    <mergeCell ref="U207:V207"/>
    <mergeCell ref="W207:X207"/>
    <mergeCell ref="C208:H208"/>
    <mergeCell ref="U208:V208"/>
    <mergeCell ref="W208:X208"/>
    <mergeCell ref="U199:V199"/>
    <mergeCell ref="W199:X199"/>
    <mergeCell ref="C200:H200"/>
    <mergeCell ref="U200:V200"/>
    <mergeCell ref="W200:X200"/>
    <mergeCell ref="C205:H205"/>
    <mergeCell ref="U205:V205"/>
    <mergeCell ref="W205:X205"/>
    <mergeCell ref="C206:H206"/>
    <mergeCell ref="U206:V206"/>
    <mergeCell ref="W206:X206"/>
    <mergeCell ref="C203:H203"/>
    <mergeCell ref="U203:V203"/>
    <mergeCell ref="W203:X203"/>
    <mergeCell ref="C204:H204"/>
    <mergeCell ref="U204:V204"/>
    <mergeCell ref="W204:X204"/>
    <mergeCell ref="W196:X196"/>
    <mergeCell ref="C197:H197"/>
    <mergeCell ref="U197:V197"/>
    <mergeCell ref="W197:X197"/>
    <mergeCell ref="C198:H198"/>
    <mergeCell ref="U198:V198"/>
    <mergeCell ref="W198:X198"/>
    <mergeCell ref="B193:H193"/>
    <mergeCell ref="B194:B214"/>
    <mergeCell ref="C194:H194"/>
    <mergeCell ref="U194:V194"/>
    <mergeCell ref="W194:X194"/>
    <mergeCell ref="C195:H195"/>
    <mergeCell ref="U195:V195"/>
    <mergeCell ref="W195:X195"/>
    <mergeCell ref="C196:H196"/>
    <mergeCell ref="U196:V196"/>
    <mergeCell ref="C201:H201"/>
    <mergeCell ref="U201:V201"/>
    <mergeCell ref="W201:X201"/>
    <mergeCell ref="C202:H202"/>
    <mergeCell ref="U202:V202"/>
    <mergeCell ref="W202:X202"/>
    <mergeCell ref="C199:H199"/>
    <mergeCell ref="W187:X187"/>
    <mergeCell ref="U188:V188"/>
    <mergeCell ref="W188:X188"/>
    <mergeCell ref="B192:H192"/>
    <mergeCell ref="U192:V192"/>
    <mergeCell ref="W192:X192"/>
    <mergeCell ref="C185:H185"/>
    <mergeCell ref="U185:V185"/>
    <mergeCell ref="W185:X185"/>
    <mergeCell ref="C186:H186"/>
    <mergeCell ref="U186:V186"/>
    <mergeCell ref="W186:X186"/>
    <mergeCell ref="C178:H178"/>
    <mergeCell ref="U178:V178"/>
    <mergeCell ref="W178:X178"/>
    <mergeCell ref="B179:B188"/>
    <mergeCell ref="C179:H179"/>
    <mergeCell ref="U179:V179"/>
    <mergeCell ref="W179:X179"/>
    <mergeCell ref="C180:H180"/>
    <mergeCell ref="U180:V180"/>
    <mergeCell ref="W180:X180"/>
    <mergeCell ref="C183:H183"/>
    <mergeCell ref="U183:V183"/>
    <mergeCell ref="W183:X183"/>
    <mergeCell ref="C184:H184"/>
    <mergeCell ref="U184:V184"/>
    <mergeCell ref="W184:X184"/>
    <mergeCell ref="C181:H181"/>
    <mergeCell ref="U181:V181"/>
    <mergeCell ref="W181:X181"/>
    <mergeCell ref="C182:H182"/>
    <mergeCell ref="U182:V182"/>
    <mergeCell ref="W182:X182"/>
    <mergeCell ref="C187:H187"/>
    <mergeCell ref="U187:V187"/>
    <mergeCell ref="C176:H176"/>
    <mergeCell ref="U176:V176"/>
    <mergeCell ref="W176:X176"/>
    <mergeCell ref="C177:H177"/>
    <mergeCell ref="U177:V177"/>
    <mergeCell ref="W177:X177"/>
    <mergeCell ref="C174:H174"/>
    <mergeCell ref="U174:V174"/>
    <mergeCell ref="W174:X174"/>
    <mergeCell ref="C175:H175"/>
    <mergeCell ref="U175:V175"/>
    <mergeCell ref="W175:X175"/>
    <mergeCell ref="C172:H172"/>
    <mergeCell ref="U172:V172"/>
    <mergeCell ref="W172:X172"/>
    <mergeCell ref="C173:H173"/>
    <mergeCell ref="U173:V173"/>
    <mergeCell ref="W173:X173"/>
    <mergeCell ref="C170:H170"/>
    <mergeCell ref="U170:V170"/>
    <mergeCell ref="W170:X170"/>
    <mergeCell ref="C171:H171"/>
    <mergeCell ref="U171:V171"/>
    <mergeCell ref="W171:X171"/>
    <mergeCell ref="C168:H168"/>
    <mergeCell ref="U168:V168"/>
    <mergeCell ref="W168:X168"/>
    <mergeCell ref="C169:H169"/>
    <mergeCell ref="U169:V169"/>
    <mergeCell ref="W169:X169"/>
    <mergeCell ref="C166:H166"/>
    <mergeCell ref="U166:V166"/>
    <mergeCell ref="W166:X166"/>
    <mergeCell ref="C167:H167"/>
    <mergeCell ref="U167:V167"/>
    <mergeCell ref="W167:X167"/>
    <mergeCell ref="C164:H164"/>
    <mergeCell ref="U164:V164"/>
    <mergeCell ref="W164:X164"/>
    <mergeCell ref="C165:H165"/>
    <mergeCell ref="U165:V165"/>
    <mergeCell ref="W165:X165"/>
    <mergeCell ref="C162:H162"/>
    <mergeCell ref="U162:V162"/>
    <mergeCell ref="W162:X162"/>
    <mergeCell ref="C163:H163"/>
    <mergeCell ref="U163:V163"/>
    <mergeCell ref="W163:X163"/>
    <mergeCell ref="C160:H160"/>
    <mergeCell ref="U160:V160"/>
    <mergeCell ref="W160:X160"/>
    <mergeCell ref="C161:H161"/>
    <mergeCell ref="U161:V161"/>
    <mergeCell ref="W161:X161"/>
    <mergeCell ref="C158:H158"/>
    <mergeCell ref="U158:V158"/>
    <mergeCell ref="W158:X158"/>
    <mergeCell ref="C159:H159"/>
    <mergeCell ref="U159:V159"/>
    <mergeCell ref="W159:X159"/>
    <mergeCell ref="C156:H156"/>
    <mergeCell ref="U156:V156"/>
    <mergeCell ref="W156:X156"/>
    <mergeCell ref="C157:H157"/>
    <mergeCell ref="U157:V157"/>
    <mergeCell ref="W157:X157"/>
    <mergeCell ref="C154:H154"/>
    <mergeCell ref="U154:V154"/>
    <mergeCell ref="W154:X154"/>
    <mergeCell ref="C155:H155"/>
    <mergeCell ref="U155:V155"/>
    <mergeCell ref="W155:X155"/>
    <mergeCell ref="C152:H152"/>
    <mergeCell ref="U152:V152"/>
    <mergeCell ref="W152:X152"/>
    <mergeCell ref="C153:H153"/>
    <mergeCell ref="U153:V153"/>
    <mergeCell ref="W153:X153"/>
    <mergeCell ref="C150:H150"/>
    <mergeCell ref="U150:V150"/>
    <mergeCell ref="W150:X150"/>
    <mergeCell ref="C151:H151"/>
    <mergeCell ref="U151:V151"/>
    <mergeCell ref="W151:X151"/>
    <mergeCell ref="C148:H148"/>
    <mergeCell ref="U148:V148"/>
    <mergeCell ref="W148:X148"/>
    <mergeCell ref="C149:H149"/>
    <mergeCell ref="U149:V149"/>
    <mergeCell ref="W149:X149"/>
    <mergeCell ref="C146:H146"/>
    <mergeCell ref="U146:V146"/>
    <mergeCell ref="W146:X146"/>
    <mergeCell ref="C147:H147"/>
    <mergeCell ref="U147:V147"/>
    <mergeCell ref="W147:X147"/>
    <mergeCell ref="C144:H144"/>
    <mergeCell ref="U144:V144"/>
    <mergeCell ref="W144:X144"/>
    <mergeCell ref="C145:H145"/>
    <mergeCell ref="U145:V145"/>
    <mergeCell ref="W145:X145"/>
    <mergeCell ref="C142:H142"/>
    <mergeCell ref="U142:V142"/>
    <mergeCell ref="W142:X142"/>
    <mergeCell ref="C143:H143"/>
    <mergeCell ref="U143:V143"/>
    <mergeCell ref="W143:X143"/>
    <mergeCell ref="C140:H140"/>
    <mergeCell ref="U140:V140"/>
    <mergeCell ref="W140:X140"/>
    <mergeCell ref="C141:H141"/>
    <mergeCell ref="U141:V141"/>
    <mergeCell ref="W141:X141"/>
    <mergeCell ref="C138:H138"/>
    <mergeCell ref="U138:V138"/>
    <mergeCell ref="W138:X138"/>
    <mergeCell ref="C139:H139"/>
    <mergeCell ref="U139:V139"/>
    <mergeCell ref="W139:X139"/>
    <mergeCell ref="C136:H136"/>
    <mergeCell ref="U136:V136"/>
    <mergeCell ref="W136:X136"/>
    <mergeCell ref="C137:H137"/>
    <mergeCell ref="U137:V137"/>
    <mergeCell ref="W137:X137"/>
    <mergeCell ref="C134:H134"/>
    <mergeCell ref="U134:V134"/>
    <mergeCell ref="W134:X134"/>
    <mergeCell ref="C135:H135"/>
    <mergeCell ref="U135:V135"/>
    <mergeCell ref="W135:X135"/>
    <mergeCell ref="C132:H132"/>
    <mergeCell ref="U132:V132"/>
    <mergeCell ref="W132:X132"/>
    <mergeCell ref="C133:H133"/>
    <mergeCell ref="U133:V133"/>
    <mergeCell ref="W133:X133"/>
    <mergeCell ref="C130:H130"/>
    <mergeCell ref="U130:V130"/>
    <mergeCell ref="W130:X130"/>
    <mergeCell ref="C131:H131"/>
    <mergeCell ref="U131:V131"/>
    <mergeCell ref="W131:X131"/>
    <mergeCell ref="C128:H128"/>
    <mergeCell ref="U128:V128"/>
    <mergeCell ref="W128:X128"/>
    <mergeCell ref="C129:H129"/>
    <mergeCell ref="U129:V129"/>
    <mergeCell ref="W129:X129"/>
    <mergeCell ref="C126:H126"/>
    <mergeCell ref="U126:V126"/>
    <mergeCell ref="W126:X126"/>
    <mergeCell ref="C127:H127"/>
    <mergeCell ref="U127:V127"/>
    <mergeCell ref="W127:X127"/>
    <mergeCell ref="C124:H124"/>
    <mergeCell ref="U124:V124"/>
    <mergeCell ref="W124:X124"/>
    <mergeCell ref="C125:H125"/>
    <mergeCell ref="U125:V125"/>
    <mergeCell ref="W125:X125"/>
    <mergeCell ref="C122:H122"/>
    <mergeCell ref="U122:V122"/>
    <mergeCell ref="W122:X122"/>
    <mergeCell ref="C123:H123"/>
    <mergeCell ref="U123:V123"/>
    <mergeCell ref="W123:X123"/>
    <mergeCell ref="C120:H120"/>
    <mergeCell ref="U120:V120"/>
    <mergeCell ref="W120:X120"/>
    <mergeCell ref="C121:H121"/>
    <mergeCell ref="U121:V121"/>
    <mergeCell ref="W121:X121"/>
    <mergeCell ref="C118:H118"/>
    <mergeCell ref="U118:V118"/>
    <mergeCell ref="W118:X118"/>
    <mergeCell ref="C119:H119"/>
    <mergeCell ref="U119:V119"/>
    <mergeCell ref="W119:X119"/>
    <mergeCell ref="C116:H116"/>
    <mergeCell ref="U116:V116"/>
    <mergeCell ref="W116:X116"/>
    <mergeCell ref="C117:H117"/>
    <mergeCell ref="U117:V117"/>
    <mergeCell ref="W117:X117"/>
    <mergeCell ref="C114:H114"/>
    <mergeCell ref="U114:V114"/>
    <mergeCell ref="W114:X114"/>
    <mergeCell ref="C115:H115"/>
    <mergeCell ref="U115:V115"/>
    <mergeCell ref="W115:X115"/>
    <mergeCell ref="C112:H112"/>
    <mergeCell ref="U112:V112"/>
    <mergeCell ref="W112:X112"/>
    <mergeCell ref="C113:H113"/>
    <mergeCell ref="U113:V113"/>
    <mergeCell ref="W113:X113"/>
    <mergeCell ref="C110:H110"/>
    <mergeCell ref="U110:V110"/>
    <mergeCell ref="W110:X110"/>
    <mergeCell ref="C111:H111"/>
    <mergeCell ref="U111:V111"/>
    <mergeCell ref="W111:X111"/>
    <mergeCell ref="C108:H108"/>
    <mergeCell ref="U108:V108"/>
    <mergeCell ref="W108:X108"/>
    <mergeCell ref="C109:H109"/>
    <mergeCell ref="U109:V109"/>
    <mergeCell ref="W109:X109"/>
    <mergeCell ref="C106:H106"/>
    <mergeCell ref="U106:V106"/>
    <mergeCell ref="W106:X106"/>
    <mergeCell ref="C107:H107"/>
    <mergeCell ref="U107:V107"/>
    <mergeCell ref="W107:X107"/>
    <mergeCell ref="W104:X104"/>
    <mergeCell ref="C105:H105"/>
    <mergeCell ref="U105:V105"/>
    <mergeCell ref="W105:X105"/>
    <mergeCell ref="C102:H102"/>
    <mergeCell ref="U102:V102"/>
    <mergeCell ref="W102:X102"/>
    <mergeCell ref="C103:H103"/>
    <mergeCell ref="U103:V103"/>
    <mergeCell ref="W103:X103"/>
    <mergeCell ref="C95:H95"/>
    <mergeCell ref="U95:V95"/>
    <mergeCell ref="W95:X95"/>
    <mergeCell ref="B96:B178"/>
    <mergeCell ref="C96:H96"/>
    <mergeCell ref="U96:V96"/>
    <mergeCell ref="W96:X96"/>
    <mergeCell ref="C97:H97"/>
    <mergeCell ref="U97:V97"/>
    <mergeCell ref="W97:X97"/>
    <mergeCell ref="C100:H100"/>
    <mergeCell ref="U100:V100"/>
    <mergeCell ref="W100:X100"/>
    <mergeCell ref="C101:H101"/>
    <mergeCell ref="U101:V101"/>
    <mergeCell ref="W101:X101"/>
    <mergeCell ref="C98:H98"/>
    <mergeCell ref="U98:V98"/>
    <mergeCell ref="W98:X98"/>
    <mergeCell ref="C99:H99"/>
    <mergeCell ref="U99:V99"/>
    <mergeCell ref="W99:X99"/>
    <mergeCell ref="C104:H104"/>
    <mergeCell ref="U104:V104"/>
    <mergeCell ref="C93:H93"/>
    <mergeCell ref="U93:V93"/>
    <mergeCell ref="W93:X93"/>
    <mergeCell ref="C94:H94"/>
    <mergeCell ref="U94:V94"/>
    <mergeCell ref="W94:X94"/>
    <mergeCell ref="C91:H91"/>
    <mergeCell ref="U91:V91"/>
    <mergeCell ref="W91:X91"/>
    <mergeCell ref="C92:H92"/>
    <mergeCell ref="U92:V92"/>
    <mergeCell ref="W92:X92"/>
    <mergeCell ref="C89:H89"/>
    <mergeCell ref="U89:V89"/>
    <mergeCell ref="W89:X89"/>
    <mergeCell ref="C90:H90"/>
    <mergeCell ref="U90:V90"/>
    <mergeCell ref="W90:X90"/>
    <mergeCell ref="C87:H87"/>
    <mergeCell ref="U87:V87"/>
    <mergeCell ref="W87:X87"/>
    <mergeCell ref="C88:H88"/>
    <mergeCell ref="U88:V88"/>
    <mergeCell ref="W88:X88"/>
    <mergeCell ref="U79:V79"/>
    <mergeCell ref="W79:X79"/>
    <mergeCell ref="C80:H80"/>
    <mergeCell ref="U80:V80"/>
    <mergeCell ref="W80:X80"/>
    <mergeCell ref="C85:H85"/>
    <mergeCell ref="U85:V85"/>
    <mergeCell ref="W85:X85"/>
    <mergeCell ref="C86:H86"/>
    <mergeCell ref="U86:V86"/>
    <mergeCell ref="W86:X86"/>
    <mergeCell ref="C83:H83"/>
    <mergeCell ref="U83:V83"/>
    <mergeCell ref="W83:X83"/>
    <mergeCell ref="C84:H84"/>
    <mergeCell ref="U84:V84"/>
    <mergeCell ref="W84:X84"/>
    <mergeCell ref="W76:X76"/>
    <mergeCell ref="C77:H77"/>
    <mergeCell ref="U77:V77"/>
    <mergeCell ref="W77:X77"/>
    <mergeCell ref="C78:H78"/>
    <mergeCell ref="U78:V78"/>
    <mergeCell ref="W78:X78"/>
    <mergeCell ref="B73:H73"/>
    <mergeCell ref="U73:V73"/>
    <mergeCell ref="W73:X73"/>
    <mergeCell ref="B74:H74"/>
    <mergeCell ref="B75:B95"/>
    <mergeCell ref="C75:H75"/>
    <mergeCell ref="U75:V75"/>
    <mergeCell ref="W75:X75"/>
    <mergeCell ref="C76:H76"/>
    <mergeCell ref="U76:V76"/>
    <mergeCell ref="C81:H81"/>
    <mergeCell ref="U81:V81"/>
    <mergeCell ref="W81:X81"/>
    <mergeCell ref="C82:H82"/>
    <mergeCell ref="U82:V82"/>
    <mergeCell ref="W82:X82"/>
    <mergeCell ref="C79:H79"/>
  </mergeCells>
  <phoneticPr fontId="2" type="noConversion"/>
  <conditionalFormatting sqref="A8:K9 A10 E10:K10 A11:K20">
    <cfRule type="cellIs" dxfId="43" priority="1" operator="greaterThan">
      <formula>0</formula>
    </cfRule>
    <cfRule type="cellIs" dxfId="42" priority="2" operator="lessThan">
      <formula>0</formula>
    </cfRule>
  </conditionalFormatting>
  <conditionalFormatting sqref="R11:R19">
    <cfRule type="cellIs" dxfId="41" priority="9" operator="greaterThan">
      <formula>0</formula>
    </cfRule>
    <cfRule type="cellIs" dxfId="40" priority="10" operator="lessThan">
      <formula>0</formula>
    </cfRule>
  </conditionalFormatting>
  <pageMargins left="0.7" right="0.7" top="0.75" bottom="0.75" header="0.3" footer="0.3"/>
  <pageSetup paperSize="9" orientation="portrait" r:id="rId1"/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AB807D-8DF4-4EDE-A3FC-BD42A79E9145}">
  <dimension ref="A1:X308"/>
  <sheetViews>
    <sheetView showGridLines="0" topLeftCell="A24" zoomScale="70" zoomScaleNormal="70" workbookViewId="0">
      <selection activeCell="J173" sqref="J173"/>
    </sheetView>
  </sheetViews>
  <sheetFormatPr defaultColWidth="8.75" defaultRowHeight="14.25" x14ac:dyDescent="0.3"/>
  <cols>
    <col min="1" max="1" width="3.375" style="1" customWidth="1"/>
    <col min="2" max="2" width="12.125" style="1" customWidth="1"/>
    <col min="3" max="4" width="8.75" style="1"/>
    <col min="5" max="5" width="18.25" style="1" customWidth="1"/>
    <col min="6" max="6" width="10.25" style="1" bestFit="1" customWidth="1"/>
    <col min="7" max="8" width="8.875" style="1" bestFit="1" customWidth="1"/>
    <col min="9" max="20" width="13.625" style="1" customWidth="1"/>
    <col min="21" max="16384" width="8.75" style="1"/>
  </cols>
  <sheetData>
    <row r="1" spans="1:21" ht="15.75" customHeight="1" x14ac:dyDescent="0.3"/>
    <row r="2" spans="1:21" ht="20.25" x14ac:dyDescent="0.3">
      <c r="B2" s="7" t="s">
        <v>311</v>
      </c>
      <c r="C2" s="7"/>
      <c r="D2" s="7"/>
      <c r="E2" s="7"/>
      <c r="F2" s="7"/>
    </row>
    <row r="3" spans="1:21" x14ac:dyDescent="0.3">
      <c r="B3" s="8" t="s">
        <v>312</v>
      </c>
    </row>
    <row r="4" spans="1:21" x14ac:dyDescent="0.3">
      <c r="B4" s="9" t="s">
        <v>121</v>
      </c>
    </row>
    <row r="5" spans="1:21" x14ac:dyDescent="0.3">
      <c r="B5" s="9" t="s">
        <v>37</v>
      </c>
    </row>
    <row r="6" spans="1:21" x14ac:dyDescent="0.3">
      <c r="B6" s="9" t="s">
        <v>38</v>
      </c>
    </row>
    <row r="7" spans="1:21" x14ac:dyDescent="0.3">
      <c r="B7" s="9" t="s">
        <v>39</v>
      </c>
    </row>
    <row r="8" spans="1:21" ht="8.1" customHeight="1" x14ac:dyDescent="0.3">
      <c r="H8" s="10"/>
      <c r="J8" s="8"/>
      <c r="K8" s="11"/>
      <c r="L8" s="12"/>
      <c r="P8" s="8"/>
      <c r="Q8" s="8"/>
      <c r="R8" s="8"/>
      <c r="S8" s="8"/>
      <c r="T8" s="8"/>
      <c r="U8" s="8"/>
    </row>
    <row r="9" spans="1:21" ht="18" customHeight="1" x14ac:dyDescent="0.3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</row>
    <row r="10" spans="1:21" x14ac:dyDescent="0.3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</row>
    <row r="11" spans="1:21" x14ac:dyDescent="0.3">
      <c r="A11" s="8"/>
      <c r="B11" s="250" t="s">
        <v>288</v>
      </c>
      <c r="C11" s="250"/>
      <c r="D11" s="250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</row>
    <row r="12" spans="1:21" x14ac:dyDescent="0.3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</row>
    <row r="13" spans="1:21" ht="17.45" customHeight="1" x14ac:dyDescent="0.3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</row>
    <row r="14" spans="1:21" ht="17.45" customHeight="1" x14ac:dyDescent="0.3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</row>
    <row r="15" spans="1:21" ht="18" customHeight="1" x14ac:dyDescent="0.3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 t="s">
        <v>63</v>
      </c>
      <c r="P15" s="8"/>
      <c r="Q15" s="8"/>
      <c r="R15" s="8"/>
      <c r="S15" s="8"/>
      <c r="T15" s="8"/>
      <c r="U15" s="8"/>
    </row>
    <row r="16" spans="1:21" x14ac:dyDescent="0.3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</row>
    <row r="17" spans="1:21" ht="17.45" customHeight="1" x14ac:dyDescent="0.3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</row>
    <row r="18" spans="1:21" ht="17.45" customHeight="1" x14ac:dyDescent="0.3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</row>
    <row r="19" spans="1:21" ht="18" customHeight="1" x14ac:dyDescent="0.3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</row>
    <row r="20" spans="1:21" ht="18" customHeight="1" x14ac:dyDescent="0.3">
      <c r="A20" s="209"/>
      <c r="B20" s="209"/>
      <c r="C20" s="209"/>
      <c r="D20" s="209"/>
      <c r="E20" s="209"/>
      <c r="F20" s="210"/>
      <c r="G20" s="211"/>
      <c r="H20" s="212"/>
      <c r="I20" s="38"/>
      <c r="J20" s="212"/>
      <c r="O20" s="8"/>
      <c r="P20" s="8"/>
      <c r="Q20" s="8"/>
      <c r="R20" s="8"/>
      <c r="S20" s="8"/>
      <c r="T20" s="8"/>
      <c r="U20" s="8"/>
    </row>
    <row r="21" spans="1:21" ht="18" customHeight="1" x14ac:dyDescent="0.3">
      <c r="A21" s="209"/>
      <c r="B21" s="43" t="s">
        <v>162</v>
      </c>
      <c r="C21" s="209"/>
      <c r="D21" s="209"/>
      <c r="E21" s="209"/>
      <c r="F21" s="210"/>
      <c r="G21" s="211"/>
      <c r="H21" s="212"/>
      <c r="I21" s="38"/>
      <c r="J21" s="212"/>
      <c r="O21" s="8"/>
      <c r="P21" s="8"/>
      <c r="Q21" s="8"/>
      <c r="R21" s="8"/>
      <c r="S21" s="8"/>
      <c r="T21" s="8"/>
      <c r="U21" s="8"/>
    </row>
    <row r="22" spans="1:21" x14ac:dyDescent="0.3">
      <c r="A22" s="209"/>
      <c r="B22" s="1" t="s">
        <v>163</v>
      </c>
    </row>
    <row r="23" spans="1:21" x14ac:dyDescent="0.3">
      <c r="B23" s="1" t="s">
        <v>164</v>
      </c>
    </row>
    <row r="24" spans="1:21" x14ac:dyDescent="0.3">
      <c r="B24" s="1" t="s">
        <v>165</v>
      </c>
    </row>
    <row r="28" spans="1:21" x14ac:dyDescent="0.3">
      <c r="R28" s="44"/>
    </row>
    <row r="29" spans="1:21" x14ac:dyDescent="0.3">
      <c r="R29" s="44"/>
    </row>
    <row r="30" spans="1:21" x14ac:dyDescent="0.3">
      <c r="R30" s="44"/>
    </row>
    <row r="31" spans="1:21" x14ac:dyDescent="0.3">
      <c r="R31" s="44"/>
    </row>
    <row r="32" spans="1:21" x14ac:dyDescent="0.3">
      <c r="R32" s="44"/>
    </row>
    <row r="33" spans="18:18" x14ac:dyDescent="0.3">
      <c r="R33" s="44"/>
    </row>
    <row r="34" spans="18:18" x14ac:dyDescent="0.3">
      <c r="R34" s="44"/>
    </row>
    <row r="35" spans="18:18" x14ac:dyDescent="0.3">
      <c r="R35" s="44"/>
    </row>
    <row r="36" spans="18:18" x14ac:dyDescent="0.3">
      <c r="R36" s="44"/>
    </row>
    <row r="37" spans="18:18" x14ac:dyDescent="0.3">
      <c r="R37" s="44"/>
    </row>
    <row r="38" spans="18:18" x14ac:dyDescent="0.3">
      <c r="R38" s="44"/>
    </row>
    <row r="39" spans="18:18" x14ac:dyDescent="0.3">
      <c r="R39" s="44"/>
    </row>
    <row r="40" spans="18:18" x14ac:dyDescent="0.3">
      <c r="R40" s="44"/>
    </row>
    <row r="41" spans="18:18" x14ac:dyDescent="0.3">
      <c r="R41" s="44"/>
    </row>
    <row r="42" spans="18:18" x14ac:dyDescent="0.3">
      <c r="R42" s="44"/>
    </row>
    <row r="43" spans="18:18" x14ac:dyDescent="0.3">
      <c r="R43" s="44"/>
    </row>
    <row r="44" spans="18:18" x14ac:dyDescent="0.3">
      <c r="R44" s="44"/>
    </row>
    <row r="45" spans="18:18" x14ac:dyDescent="0.3">
      <c r="R45" s="44"/>
    </row>
    <row r="46" spans="18:18" x14ac:dyDescent="0.3">
      <c r="R46" s="44"/>
    </row>
    <row r="47" spans="18:18" x14ac:dyDescent="0.3">
      <c r="R47" s="44"/>
    </row>
    <row r="48" spans="18:18" x14ac:dyDescent="0.3">
      <c r="R48" s="44"/>
    </row>
    <row r="49" spans="18:18" x14ac:dyDescent="0.3">
      <c r="R49" s="44"/>
    </row>
    <row r="50" spans="18:18" x14ac:dyDescent="0.3">
      <c r="R50" s="44"/>
    </row>
    <row r="51" spans="18:18" x14ac:dyDescent="0.3">
      <c r="R51" s="44"/>
    </row>
    <row r="52" spans="18:18" x14ac:dyDescent="0.3">
      <c r="R52" s="44"/>
    </row>
    <row r="53" spans="18:18" x14ac:dyDescent="0.3">
      <c r="R53" s="44"/>
    </row>
    <row r="54" spans="18:18" x14ac:dyDescent="0.3">
      <c r="R54" s="44"/>
    </row>
    <row r="55" spans="18:18" x14ac:dyDescent="0.3">
      <c r="R55" s="44"/>
    </row>
    <row r="56" spans="18:18" x14ac:dyDescent="0.3">
      <c r="R56" s="44"/>
    </row>
    <row r="57" spans="18:18" x14ac:dyDescent="0.3">
      <c r="R57" s="44"/>
    </row>
    <row r="58" spans="18:18" x14ac:dyDescent="0.3">
      <c r="R58" s="44"/>
    </row>
    <row r="59" spans="18:18" x14ac:dyDescent="0.3">
      <c r="R59" s="44"/>
    </row>
    <row r="60" spans="18:18" x14ac:dyDescent="0.3">
      <c r="R60" s="44"/>
    </row>
    <row r="61" spans="18:18" x14ac:dyDescent="0.3">
      <c r="R61" s="44"/>
    </row>
    <row r="62" spans="18:18" x14ac:dyDescent="0.3">
      <c r="R62" s="44"/>
    </row>
    <row r="63" spans="18:18" x14ac:dyDescent="0.3">
      <c r="R63" s="44"/>
    </row>
    <row r="64" spans="18:18" x14ac:dyDescent="0.3">
      <c r="R64" s="44"/>
    </row>
    <row r="65" spans="2:24" x14ac:dyDescent="0.3">
      <c r="R65" s="44"/>
    </row>
    <row r="66" spans="2:24" x14ac:dyDescent="0.3">
      <c r="R66" s="44"/>
    </row>
    <row r="67" spans="2:24" x14ac:dyDescent="0.3">
      <c r="R67" s="44"/>
    </row>
    <row r="68" spans="2:24" x14ac:dyDescent="0.3">
      <c r="R68" s="44"/>
    </row>
    <row r="69" spans="2:24" x14ac:dyDescent="0.3">
      <c r="R69" s="44"/>
    </row>
    <row r="70" spans="2:24" x14ac:dyDescent="0.3">
      <c r="R70" s="44"/>
    </row>
    <row r="71" spans="2:24" x14ac:dyDescent="0.3">
      <c r="R71" s="44"/>
    </row>
    <row r="72" spans="2:24" x14ac:dyDescent="0.3">
      <c r="R72" s="44"/>
    </row>
    <row r="73" spans="2:24" x14ac:dyDescent="0.3">
      <c r="R73" s="44"/>
    </row>
    <row r="74" spans="2:24" x14ac:dyDescent="0.3">
      <c r="R74" s="44"/>
    </row>
    <row r="75" spans="2:24" x14ac:dyDescent="0.3">
      <c r="R75" s="44"/>
    </row>
    <row r="76" spans="2:24" x14ac:dyDescent="0.3">
      <c r="R76" s="44"/>
    </row>
    <row r="77" spans="2:24" ht="15" thickBot="1" x14ac:dyDescent="0.35">
      <c r="R77" s="44"/>
    </row>
    <row r="78" spans="2:24" ht="15" thickBot="1" x14ac:dyDescent="0.35">
      <c r="B78" s="279">
        <v>2026</v>
      </c>
      <c r="C78" s="280"/>
      <c r="D78" s="280"/>
      <c r="E78" s="280"/>
      <c r="F78" s="280"/>
      <c r="G78" s="280"/>
      <c r="H78" s="281"/>
      <c r="I78" s="5" t="s">
        <v>46</v>
      </c>
      <c r="J78" s="5" t="s">
        <v>168</v>
      </c>
      <c r="K78" s="5" t="s">
        <v>169</v>
      </c>
      <c r="L78" s="5" t="s">
        <v>51</v>
      </c>
      <c r="M78" s="5" t="s">
        <v>52</v>
      </c>
      <c r="N78" s="5" t="s">
        <v>53</v>
      </c>
      <c r="O78" s="5" t="s">
        <v>54</v>
      </c>
      <c r="P78" s="5" t="s">
        <v>55</v>
      </c>
      <c r="Q78" s="5" t="s">
        <v>56</v>
      </c>
      <c r="R78" s="5" t="s">
        <v>57</v>
      </c>
      <c r="S78" s="5" t="s">
        <v>58</v>
      </c>
      <c r="T78" s="5" t="s">
        <v>59</v>
      </c>
      <c r="U78" s="279" t="s">
        <v>60</v>
      </c>
      <c r="V78" s="281"/>
      <c r="W78" s="279" t="s">
        <v>61</v>
      </c>
      <c r="X78" s="281"/>
    </row>
    <row r="79" spans="2:24" ht="15" thickBot="1" x14ac:dyDescent="0.35">
      <c r="B79" s="421"/>
      <c r="C79" s="421"/>
      <c r="D79" s="421"/>
      <c r="E79" s="421"/>
      <c r="F79" s="421"/>
      <c r="G79" s="421"/>
      <c r="H79" s="421"/>
    </row>
    <row r="80" spans="2:24" x14ac:dyDescent="0.3">
      <c r="B80" s="282" t="s">
        <v>4</v>
      </c>
      <c r="C80" s="285" t="s">
        <v>12</v>
      </c>
      <c r="D80" s="286"/>
      <c r="E80" s="286"/>
      <c r="F80" s="286"/>
      <c r="G80" s="286"/>
      <c r="H80" s="287"/>
      <c r="I80" s="48"/>
      <c r="J80" s="48"/>
      <c r="K80" s="48"/>
      <c r="L80" s="48"/>
      <c r="M80" s="48"/>
      <c r="N80" s="48"/>
      <c r="O80" s="48"/>
      <c r="P80" s="48"/>
      <c r="Q80" s="48"/>
      <c r="R80" s="48"/>
      <c r="S80" s="48"/>
      <c r="T80" s="48"/>
      <c r="U80" s="422"/>
      <c r="V80" s="423"/>
      <c r="W80" s="424"/>
      <c r="X80" s="423"/>
    </row>
    <row r="81" spans="2:24" x14ac:dyDescent="0.3">
      <c r="B81" s="283"/>
      <c r="C81" s="270" t="s">
        <v>48</v>
      </c>
      <c r="D81" s="271"/>
      <c r="E81" s="271"/>
      <c r="F81" s="271"/>
      <c r="G81" s="271"/>
      <c r="H81" s="272"/>
      <c r="I81" s="52">
        <v>278</v>
      </c>
      <c r="J81" s="52">
        <v>252</v>
      </c>
      <c r="K81" s="52"/>
      <c r="L81" s="52"/>
      <c r="M81" s="52"/>
      <c r="N81" s="52"/>
      <c r="O81" s="52"/>
      <c r="P81" s="52"/>
      <c r="Q81" s="52"/>
      <c r="R81" s="52"/>
      <c r="S81" s="52"/>
      <c r="T81" s="52"/>
      <c r="U81" s="311">
        <f t="shared" ref="U81:U93" si="0">AVERAGE(I81:T81)</f>
        <v>265</v>
      </c>
      <c r="V81" s="312"/>
      <c r="W81" s="410">
        <f t="shared" ref="W81:W85" si="1">SUM(I81:T81)</f>
        <v>530</v>
      </c>
      <c r="X81" s="312"/>
    </row>
    <row r="82" spans="2:24" x14ac:dyDescent="0.3">
      <c r="B82" s="283"/>
      <c r="C82" s="270" t="s">
        <v>64</v>
      </c>
      <c r="D82" s="271"/>
      <c r="E82" s="271"/>
      <c r="F82" s="271"/>
      <c r="G82" s="271"/>
      <c r="H82" s="272"/>
      <c r="I82" s="52">
        <v>76</v>
      </c>
      <c r="J82" s="52">
        <v>63</v>
      </c>
      <c r="K82" s="52"/>
      <c r="L82" s="52"/>
      <c r="M82" s="52"/>
      <c r="N82" s="52"/>
      <c r="O82" s="52"/>
      <c r="P82" s="52"/>
      <c r="Q82" s="52"/>
      <c r="R82" s="52"/>
      <c r="S82" s="52"/>
      <c r="T82" s="52"/>
      <c r="U82" s="311">
        <f t="shared" si="0"/>
        <v>69.5</v>
      </c>
      <c r="V82" s="312"/>
      <c r="W82" s="410">
        <f t="shared" si="1"/>
        <v>139</v>
      </c>
      <c r="X82" s="312"/>
    </row>
    <row r="83" spans="2:24" x14ac:dyDescent="0.3">
      <c r="B83" s="283"/>
      <c r="C83" s="425" t="s">
        <v>0</v>
      </c>
      <c r="D83" s="426"/>
      <c r="E83" s="426"/>
      <c r="F83" s="426"/>
      <c r="G83" s="426"/>
      <c r="H83" s="427"/>
      <c r="I83" s="56"/>
      <c r="J83" s="60"/>
      <c r="K83" s="56"/>
      <c r="L83" s="56"/>
      <c r="M83" s="56"/>
      <c r="N83" s="56"/>
      <c r="O83" s="56"/>
      <c r="P83" s="56"/>
      <c r="Q83" s="56"/>
      <c r="R83" s="56"/>
      <c r="S83" s="56"/>
      <c r="T83" s="56"/>
      <c r="U83" s="428"/>
      <c r="V83" s="420"/>
      <c r="W83" s="419"/>
      <c r="X83" s="420"/>
    </row>
    <row r="84" spans="2:24" x14ac:dyDescent="0.3">
      <c r="B84" s="283"/>
      <c r="C84" s="318" t="s">
        <v>23</v>
      </c>
      <c r="D84" s="319"/>
      <c r="E84" s="319"/>
      <c r="F84" s="319"/>
      <c r="G84" s="319"/>
      <c r="H84" s="320"/>
      <c r="I84" s="219">
        <v>324</v>
      </c>
      <c r="J84" s="252">
        <v>248</v>
      </c>
      <c r="K84" s="219"/>
      <c r="L84" s="219"/>
      <c r="M84" s="219"/>
      <c r="N84" s="219"/>
      <c r="O84" s="219"/>
      <c r="P84" s="219"/>
      <c r="Q84" s="219"/>
      <c r="R84" s="219"/>
      <c r="S84" s="219"/>
      <c r="T84" s="219"/>
      <c r="U84" s="311">
        <f t="shared" si="0"/>
        <v>286</v>
      </c>
      <c r="V84" s="312"/>
      <c r="W84" s="313">
        <f t="shared" si="1"/>
        <v>572</v>
      </c>
      <c r="X84" s="310"/>
    </row>
    <row r="85" spans="2:24" ht="16.5" customHeight="1" x14ac:dyDescent="0.3">
      <c r="B85" s="283"/>
      <c r="C85" s="318" t="s">
        <v>166</v>
      </c>
      <c r="D85" s="319"/>
      <c r="E85" s="319"/>
      <c r="F85" s="319"/>
      <c r="G85" s="319"/>
      <c r="H85" s="320"/>
      <c r="I85" s="220">
        <v>82</v>
      </c>
      <c r="J85" s="220">
        <v>57</v>
      </c>
      <c r="K85" s="220"/>
      <c r="L85" s="220"/>
      <c r="M85" s="220"/>
      <c r="N85" s="220"/>
      <c r="O85" s="220"/>
      <c r="P85" s="220"/>
      <c r="Q85" s="220"/>
      <c r="R85" s="220"/>
      <c r="S85" s="220"/>
      <c r="T85" s="220"/>
      <c r="U85" s="434">
        <f t="shared" si="0"/>
        <v>69.5</v>
      </c>
      <c r="V85" s="435"/>
      <c r="W85" s="473">
        <f t="shared" si="1"/>
        <v>139</v>
      </c>
      <c r="X85" s="474"/>
    </row>
    <row r="86" spans="2:24" x14ac:dyDescent="0.3">
      <c r="B86" s="283"/>
      <c r="C86" s="270" t="s">
        <v>13</v>
      </c>
      <c r="D86" s="271"/>
      <c r="E86" s="271"/>
      <c r="F86" s="271"/>
      <c r="G86" s="271"/>
      <c r="H86" s="272"/>
      <c r="I86" s="221">
        <f>I85-I87</f>
        <v>38</v>
      </c>
      <c r="J86" s="221">
        <f>J85-J87</f>
        <v>26</v>
      </c>
      <c r="K86" s="221"/>
      <c r="L86" s="221"/>
      <c r="M86" s="221"/>
      <c r="N86" s="221"/>
      <c r="O86" s="221"/>
      <c r="P86" s="221"/>
      <c r="Q86" s="221"/>
      <c r="R86" s="221"/>
      <c r="S86" s="221"/>
      <c r="T86" s="221"/>
      <c r="U86" s="311">
        <f t="shared" si="0"/>
        <v>32</v>
      </c>
      <c r="V86" s="312"/>
      <c r="W86" s="410">
        <f>W85-W87</f>
        <v>64</v>
      </c>
      <c r="X86" s="312"/>
    </row>
    <row r="87" spans="2:24" x14ac:dyDescent="0.3">
      <c r="B87" s="283"/>
      <c r="C87" s="270" t="s">
        <v>14</v>
      </c>
      <c r="D87" s="271"/>
      <c r="E87" s="271"/>
      <c r="F87" s="271"/>
      <c r="G87" s="271"/>
      <c r="H87" s="272"/>
      <c r="I87" s="52">
        <v>44</v>
      </c>
      <c r="J87" s="52">
        <v>31</v>
      </c>
      <c r="K87" s="52"/>
      <c r="L87" s="52"/>
      <c r="M87" s="52"/>
      <c r="N87" s="52"/>
      <c r="O87" s="52"/>
      <c r="P87" s="52"/>
      <c r="Q87" s="52"/>
      <c r="R87" s="52"/>
      <c r="S87" s="52"/>
      <c r="T87" s="52"/>
      <c r="U87" s="311">
        <f t="shared" si="0"/>
        <v>37.5</v>
      </c>
      <c r="V87" s="312"/>
      <c r="W87" s="313">
        <f t="shared" ref="W87:W93" si="2">SUM(I87:T87)</f>
        <v>75</v>
      </c>
      <c r="X87" s="310"/>
    </row>
    <row r="88" spans="2:24" x14ac:dyDescent="0.3">
      <c r="B88" s="283"/>
      <c r="C88" s="300" t="s">
        <v>5</v>
      </c>
      <c r="D88" s="301"/>
      <c r="E88" s="301"/>
      <c r="F88" s="301"/>
      <c r="G88" s="301"/>
      <c r="H88" s="302"/>
      <c r="I88" s="136">
        <v>31</v>
      </c>
      <c r="J88" s="136">
        <v>16</v>
      </c>
      <c r="K88" s="136"/>
      <c r="L88" s="136"/>
      <c r="M88" s="136"/>
      <c r="N88" s="136"/>
      <c r="O88" s="136"/>
      <c r="P88" s="136"/>
      <c r="Q88" s="136"/>
      <c r="R88" s="136"/>
      <c r="S88" s="136"/>
      <c r="T88" s="136"/>
      <c r="U88" s="311">
        <f t="shared" si="0"/>
        <v>23.5</v>
      </c>
      <c r="V88" s="312"/>
      <c r="W88" s="313">
        <f t="shared" si="2"/>
        <v>47</v>
      </c>
      <c r="X88" s="310"/>
    </row>
    <row r="89" spans="2:24" x14ac:dyDescent="0.3">
      <c r="B89" s="283"/>
      <c r="C89" s="363" t="s">
        <v>49</v>
      </c>
      <c r="D89" s="364"/>
      <c r="E89" s="364"/>
      <c r="F89" s="364"/>
      <c r="G89" s="364"/>
      <c r="H89" s="365"/>
      <c r="I89" s="140">
        <f>I85-I86-I88</f>
        <v>13</v>
      </c>
      <c r="J89" s="140">
        <f>J85-J86-J88</f>
        <v>15</v>
      </c>
      <c r="K89" s="140"/>
      <c r="L89" s="140"/>
      <c r="M89" s="140"/>
      <c r="N89" s="140"/>
      <c r="O89" s="140"/>
      <c r="P89" s="140"/>
      <c r="Q89" s="140"/>
      <c r="R89" s="140"/>
      <c r="S89" s="140"/>
      <c r="T89" s="140"/>
      <c r="U89" s="390">
        <f t="shared" si="0"/>
        <v>14</v>
      </c>
      <c r="V89" s="391"/>
      <c r="W89" s="429">
        <f t="shared" si="2"/>
        <v>28</v>
      </c>
      <c r="X89" s="315"/>
    </row>
    <row r="90" spans="2:24" x14ac:dyDescent="0.3">
      <c r="B90" s="283"/>
      <c r="C90" s="411" t="s">
        <v>107</v>
      </c>
      <c r="D90" s="412"/>
      <c r="E90" s="412"/>
      <c r="F90" s="412"/>
      <c r="G90" s="412"/>
      <c r="H90" s="413"/>
      <c r="I90" s="82">
        <v>65</v>
      </c>
      <c r="J90" s="82">
        <v>40</v>
      </c>
      <c r="K90" s="82"/>
      <c r="L90" s="82"/>
      <c r="M90" s="82"/>
      <c r="N90" s="82"/>
      <c r="O90" s="82"/>
      <c r="P90" s="82"/>
      <c r="Q90" s="82"/>
      <c r="R90" s="82"/>
      <c r="S90" s="82"/>
      <c r="T90" s="82"/>
      <c r="U90" s="414">
        <f t="shared" si="0"/>
        <v>52.5</v>
      </c>
      <c r="V90" s="415"/>
      <c r="W90" s="416">
        <f t="shared" si="2"/>
        <v>105</v>
      </c>
      <c r="X90" s="415"/>
    </row>
    <row r="91" spans="2:24" x14ac:dyDescent="0.3">
      <c r="B91" s="283"/>
      <c r="C91" s="395" t="s">
        <v>1</v>
      </c>
      <c r="D91" s="396"/>
      <c r="E91" s="396"/>
      <c r="F91" s="396"/>
      <c r="G91" s="396"/>
      <c r="H91" s="397"/>
      <c r="I91" s="86"/>
      <c r="J91" s="86"/>
      <c r="K91" s="86"/>
      <c r="L91" s="86"/>
      <c r="M91" s="86"/>
      <c r="N91" s="86"/>
      <c r="O91" s="86"/>
      <c r="P91" s="86"/>
      <c r="Q91" s="86"/>
      <c r="R91" s="86"/>
      <c r="S91" s="86"/>
      <c r="T91" s="86"/>
      <c r="U91" s="417"/>
      <c r="V91" s="418"/>
      <c r="W91" s="419"/>
      <c r="X91" s="420"/>
    </row>
    <row r="92" spans="2:24" x14ac:dyDescent="0.3">
      <c r="B92" s="283"/>
      <c r="C92" s="347" t="s">
        <v>23</v>
      </c>
      <c r="D92" s="348"/>
      <c r="E92" s="348"/>
      <c r="F92" s="348"/>
      <c r="G92" s="348"/>
      <c r="H92" s="349"/>
      <c r="I92" s="90">
        <v>217</v>
      </c>
      <c r="J92" s="90">
        <v>206</v>
      </c>
      <c r="K92" s="90"/>
      <c r="L92" s="90"/>
      <c r="M92" s="90"/>
      <c r="N92" s="90"/>
      <c r="O92" s="90"/>
      <c r="P92" s="90"/>
      <c r="Q92" s="90"/>
      <c r="R92" s="90"/>
      <c r="S92" s="90"/>
      <c r="T92" s="90"/>
      <c r="U92" s="361">
        <f t="shared" si="0"/>
        <v>211.5</v>
      </c>
      <c r="V92" s="362"/>
      <c r="W92" s="409">
        <f t="shared" si="2"/>
        <v>423</v>
      </c>
      <c r="X92" s="362"/>
    </row>
    <row r="93" spans="2:24" x14ac:dyDescent="0.3">
      <c r="B93" s="283"/>
      <c r="C93" s="270" t="s">
        <v>65</v>
      </c>
      <c r="D93" s="271"/>
      <c r="E93" s="271"/>
      <c r="F93" s="271"/>
      <c r="G93" s="271"/>
      <c r="H93" s="272"/>
      <c r="I93" s="52">
        <v>37</v>
      </c>
      <c r="J93" s="52">
        <v>35</v>
      </c>
      <c r="K93" s="52"/>
      <c r="L93" s="52"/>
      <c r="M93" s="52"/>
      <c r="N93" s="52"/>
      <c r="O93" s="52"/>
      <c r="P93" s="52"/>
      <c r="Q93" s="52"/>
      <c r="R93" s="52"/>
      <c r="S93" s="52"/>
      <c r="T93" s="52"/>
      <c r="U93" s="311">
        <f t="shared" si="0"/>
        <v>36</v>
      </c>
      <c r="V93" s="312"/>
      <c r="W93" s="410">
        <f t="shared" si="2"/>
        <v>72</v>
      </c>
      <c r="X93" s="312"/>
    </row>
    <row r="94" spans="2:24" x14ac:dyDescent="0.3">
      <c r="B94" s="283"/>
      <c r="C94" s="306" t="s">
        <v>6</v>
      </c>
      <c r="D94" s="307"/>
      <c r="E94" s="307"/>
      <c r="F94" s="307"/>
      <c r="G94" s="307"/>
      <c r="H94" s="308"/>
      <c r="I94" s="94"/>
      <c r="J94" s="94"/>
      <c r="K94" s="94"/>
      <c r="L94" s="94"/>
      <c r="M94" s="94"/>
      <c r="N94" s="94"/>
      <c r="O94" s="94"/>
      <c r="P94" s="94"/>
      <c r="Q94" s="94"/>
      <c r="R94" s="94"/>
      <c r="S94" s="94"/>
      <c r="T94" s="94"/>
      <c r="U94" s="404"/>
      <c r="V94" s="405"/>
      <c r="W94" s="406"/>
      <c r="X94" s="407"/>
    </row>
    <row r="95" spans="2:24" x14ac:dyDescent="0.3">
      <c r="B95" s="283"/>
      <c r="C95" s="347" t="s">
        <v>23</v>
      </c>
      <c r="D95" s="348"/>
      <c r="E95" s="348"/>
      <c r="F95" s="348"/>
      <c r="G95" s="348"/>
      <c r="H95" s="349"/>
      <c r="I95" s="98">
        <f t="shared" ref="I95" si="3">I81/I84</f>
        <v>0.85802469135802473</v>
      </c>
      <c r="J95" s="98">
        <f>J81/J84</f>
        <v>1.0161290322580645</v>
      </c>
      <c r="K95" s="98"/>
      <c r="L95" s="98"/>
      <c r="M95" s="98"/>
      <c r="N95" s="98"/>
      <c r="O95" s="98"/>
      <c r="P95" s="98"/>
      <c r="Q95" s="98"/>
      <c r="R95" s="98"/>
      <c r="S95" s="98"/>
      <c r="T95" s="98"/>
      <c r="U95" s="361" t="s">
        <v>62</v>
      </c>
      <c r="V95" s="362"/>
      <c r="W95" s="408">
        <f>SUM(I95:T95)</f>
        <v>1.8741537236160892</v>
      </c>
      <c r="X95" s="351"/>
    </row>
    <row r="96" spans="2:24" x14ac:dyDescent="0.3">
      <c r="B96" s="283"/>
      <c r="C96" s="270" t="s">
        <v>167</v>
      </c>
      <c r="D96" s="271"/>
      <c r="E96" s="271"/>
      <c r="F96" s="271"/>
      <c r="G96" s="271"/>
      <c r="H96" s="272"/>
      <c r="I96" s="100">
        <f t="shared" ref="I96" si="4">I82/I85</f>
        <v>0.92682926829268297</v>
      </c>
      <c r="J96" s="100">
        <f>J82/J85</f>
        <v>1.1052631578947369</v>
      </c>
      <c r="K96" s="100"/>
      <c r="L96" s="100"/>
      <c r="M96" s="100"/>
      <c r="N96" s="100"/>
      <c r="O96" s="100"/>
      <c r="P96" s="100"/>
      <c r="Q96" s="100"/>
      <c r="R96" s="100"/>
      <c r="S96" s="100"/>
      <c r="T96" s="100"/>
      <c r="U96" s="311" t="s">
        <v>62</v>
      </c>
      <c r="V96" s="312"/>
      <c r="W96" s="408">
        <f>SUM(I96:T96)</f>
        <v>2.03209242618742</v>
      </c>
      <c r="X96" s="351"/>
    </row>
    <row r="97" spans="2:24" s="231" customFormat="1" x14ac:dyDescent="0.3">
      <c r="B97" s="283"/>
      <c r="C97" s="430" t="s">
        <v>106</v>
      </c>
      <c r="D97" s="431"/>
      <c r="E97" s="431"/>
      <c r="F97" s="431"/>
      <c r="G97" s="431"/>
      <c r="H97" s="432"/>
      <c r="I97" s="230">
        <f>I90/I85</f>
        <v>0.79268292682926833</v>
      </c>
      <c r="J97" s="230">
        <f>J90/J85</f>
        <v>0.70175438596491224</v>
      </c>
      <c r="K97" s="230"/>
      <c r="L97" s="230"/>
      <c r="M97" s="230"/>
      <c r="N97" s="230"/>
      <c r="O97" s="230"/>
      <c r="P97" s="230"/>
      <c r="Q97" s="230"/>
      <c r="R97" s="230"/>
      <c r="S97" s="230"/>
      <c r="T97" s="230"/>
      <c r="U97" s="433" t="s">
        <v>62</v>
      </c>
      <c r="V97" s="403"/>
      <c r="W97" s="402">
        <f t="shared" ref="W97:X97" si="5">W90/W85</f>
        <v>0.75539568345323738</v>
      </c>
      <c r="X97" s="403" t="e">
        <f t="shared" si="5"/>
        <v>#DIV/0!</v>
      </c>
    </row>
    <row r="98" spans="2:24" x14ac:dyDescent="0.3">
      <c r="B98" s="283"/>
      <c r="C98" s="291" t="s">
        <v>3</v>
      </c>
      <c r="D98" s="292"/>
      <c r="E98" s="292"/>
      <c r="F98" s="292"/>
      <c r="G98" s="292"/>
      <c r="H98" s="293"/>
      <c r="I98" s="108"/>
      <c r="J98" s="108"/>
      <c r="K98" s="108"/>
      <c r="L98" s="108"/>
      <c r="M98" s="108"/>
      <c r="N98" s="108"/>
      <c r="O98" s="108"/>
      <c r="P98" s="108"/>
      <c r="Q98" s="108"/>
      <c r="R98" s="108"/>
      <c r="S98" s="108"/>
      <c r="T98" s="108"/>
      <c r="U98" s="380"/>
      <c r="V98" s="381"/>
      <c r="W98" s="394"/>
      <c r="X98" s="339"/>
    </row>
    <row r="99" spans="2:24" x14ac:dyDescent="0.3">
      <c r="B99" s="283"/>
      <c r="C99" s="347" t="s">
        <v>23</v>
      </c>
      <c r="D99" s="348"/>
      <c r="E99" s="348"/>
      <c r="F99" s="348"/>
      <c r="G99" s="348"/>
      <c r="H99" s="349"/>
      <c r="I99" s="112">
        <f t="shared" ref="I99" si="6">I92/I84</f>
        <v>0.66975308641975306</v>
      </c>
      <c r="J99" s="112">
        <f>J92/J84</f>
        <v>0.83064516129032262</v>
      </c>
      <c r="K99" s="112"/>
      <c r="L99" s="112"/>
      <c r="M99" s="112"/>
      <c r="N99" s="112"/>
      <c r="O99" s="112"/>
      <c r="P99" s="112"/>
      <c r="Q99" s="112"/>
      <c r="R99" s="112"/>
      <c r="S99" s="112"/>
      <c r="T99" s="112"/>
      <c r="U99" s="361" t="s">
        <v>62</v>
      </c>
      <c r="V99" s="362"/>
      <c r="W99" s="392">
        <f>W92/W84</f>
        <v>0.73951048951048948</v>
      </c>
      <c r="X99" s="393"/>
    </row>
    <row r="100" spans="2:24" ht="15" thickBot="1" x14ac:dyDescent="0.35">
      <c r="B100" s="284"/>
      <c r="C100" s="294" t="s">
        <v>65</v>
      </c>
      <c r="D100" s="295"/>
      <c r="E100" s="295"/>
      <c r="F100" s="295"/>
      <c r="G100" s="295"/>
      <c r="H100" s="296"/>
      <c r="I100" s="116">
        <f t="shared" ref="I100" si="7">I93/I85</f>
        <v>0.45121951219512196</v>
      </c>
      <c r="J100" s="116">
        <f>J93/J85</f>
        <v>0.61403508771929827</v>
      </c>
      <c r="K100" s="116"/>
      <c r="L100" s="116"/>
      <c r="M100" s="116"/>
      <c r="N100" s="116"/>
      <c r="O100" s="116"/>
      <c r="P100" s="116"/>
      <c r="Q100" s="116"/>
      <c r="R100" s="116"/>
      <c r="S100" s="116"/>
      <c r="T100" s="116"/>
      <c r="U100" s="366" t="s">
        <v>62</v>
      </c>
      <c r="V100" s="367"/>
      <c r="W100" s="392">
        <f>W93/W85</f>
        <v>0.51798561151079137</v>
      </c>
      <c r="X100" s="393"/>
    </row>
    <row r="101" spans="2:24" x14ac:dyDescent="0.3">
      <c r="B101" s="436" t="s">
        <v>7</v>
      </c>
      <c r="C101" s="303" t="s">
        <v>15</v>
      </c>
      <c r="D101" s="304"/>
      <c r="E101" s="304"/>
      <c r="F101" s="304"/>
      <c r="G101" s="304"/>
      <c r="H101" s="305"/>
      <c r="I101" s="120">
        <v>188</v>
      </c>
      <c r="J101" s="120">
        <v>168</v>
      </c>
      <c r="K101" s="120"/>
      <c r="L101" s="120"/>
      <c r="M101" s="120"/>
      <c r="N101" s="120"/>
      <c r="O101" s="120"/>
      <c r="P101" s="120"/>
      <c r="Q101" s="120"/>
      <c r="R101" s="120"/>
      <c r="S101" s="120"/>
      <c r="T101" s="120"/>
      <c r="U101" s="400">
        <f t="shared" ref="U101:U164" si="8">AVERAGE(I101:T101)</f>
        <v>178</v>
      </c>
      <c r="V101" s="401"/>
      <c r="W101" s="400" t="s">
        <v>62</v>
      </c>
      <c r="X101" s="401"/>
    </row>
    <row r="102" spans="2:24" x14ac:dyDescent="0.3">
      <c r="B102" s="437"/>
      <c r="C102" s="395" t="s">
        <v>66</v>
      </c>
      <c r="D102" s="396"/>
      <c r="E102" s="396"/>
      <c r="F102" s="396"/>
      <c r="G102" s="396"/>
      <c r="H102" s="397"/>
      <c r="I102" s="124">
        <v>170</v>
      </c>
      <c r="J102" s="124">
        <v>155</v>
      </c>
      <c r="K102" s="124"/>
      <c r="L102" s="124"/>
      <c r="M102" s="124"/>
      <c r="N102" s="124"/>
      <c r="O102" s="124"/>
      <c r="P102" s="124"/>
      <c r="Q102" s="124"/>
      <c r="R102" s="124"/>
      <c r="S102" s="124"/>
      <c r="T102" s="124"/>
      <c r="U102" s="398">
        <f t="shared" si="8"/>
        <v>162.5</v>
      </c>
      <c r="V102" s="399"/>
      <c r="W102" s="398">
        <f t="shared" ref="W102:W165" si="9">SUM(I102:T102)</f>
        <v>325</v>
      </c>
      <c r="X102" s="399"/>
    </row>
    <row r="103" spans="2:24" x14ac:dyDescent="0.3">
      <c r="B103" s="437"/>
      <c r="C103" s="387" t="s">
        <v>17</v>
      </c>
      <c r="D103" s="388"/>
      <c r="E103" s="388"/>
      <c r="F103" s="388"/>
      <c r="G103" s="388"/>
      <c r="H103" s="389"/>
      <c r="I103" s="128">
        <v>18</v>
      </c>
      <c r="J103" s="128">
        <v>12</v>
      </c>
      <c r="K103" s="128"/>
      <c r="L103" s="128"/>
      <c r="M103" s="128"/>
      <c r="N103" s="128"/>
      <c r="O103" s="128"/>
      <c r="P103" s="128"/>
      <c r="Q103" s="128"/>
      <c r="R103" s="128"/>
      <c r="S103" s="128"/>
      <c r="T103" s="128"/>
      <c r="U103" s="390">
        <f t="shared" si="8"/>
        <v>15</v>
      </c>
      <c r="V103" s="391"/>
      <c r="W103" s="382">
        <f t="shared" si="9"/>
        <v>30</v>
      </c>
      <c r="X103" s="383"/>
    </row>
    <row r="104" spans="2:24" x14ac:dyDescent="0.3">
      <c r="B104" s="437"/>
      <c r="C104" s="438" t="s">
        <v>18</v>
      </c>
      <c r="D104" s="439"/>
      <c r="E104" s="439"/>
      <c r="F104" s="439"/>
      <c r="G104" s="439"/>
      <c r="H104" s="440"/>
      <c r="I104" s="132">
        <f>SUM(I105:I106)</f>
        <v>17</v>
      </c>
      <c r="J104" s="132">
        <f>SUM(J105:J106)</f>
        <v>13</v>
      </c>
      <c r="K104" s="132"/>
      <c r="L104" s="132"/>
      <c r="M104" s="132"/>
      <c r="N104" s="132"/>
      <c r="O104" s="132"/>
      <c r="P104" s="132"/>
      <c r="Q104" s="132"/>
      <c r="R104" s="132"/>
      <c r="S104" s="132"/>
      <c r="T104" s="132"/>
      <c r="U104" s="434">
        <f t="shared" si="8"/>
        <v>15</v>
      </c>
      <c r="V104" s="435"/>
      <c r="W104" s="309">
        <f t="shared" si="9"/>
        <v>30</v>
      </c>
      <c r="X104" s="310"/>
    </row>
    <row r="105" spans="2:24" x14ac:dyDescent="0.3">
      <c r="B105" s="437"/>
      <c r="C105" s="300" t="s">
        <v>24</v>
      </c>
      <c r="D105" s="301"/>
      <c r="E105" s="301"/>
      <c r="F105" s="301"/>
      <c r="G105" s="301"/>
      <c r="H105" s="302"/>
      <c r="I105" s="136">
        <v>13</v>
      </c>
      <c r="J105" s="136">
        <v>2</v>
      </c>
      <c r="K105" s="136"/>
      <c r="L105" s="136"/>
      <c r="M105" s="136"/>
      <c r="N105" s="136"/>
      <c r="O105" s="136"/>
      <c r="P105" s="136"/>
      <c r="Q105" s="136"/>
      <c r="R105" s="136"/>
      <c r="S105" s="136"/>
      <c r="T105" s="136"/>
      <c r="U105" s="309">
        <f t="shared" si="8"/>
        <v>7.5</v>
      </c>
      <c r="V105" s="310"/>
      <c r="W105" s="309">
        <f t="shared" si="9"/>
        <v>15</v>
      </c>
      <c r="X105" s="310"/>
    </row>
    <row r="106" spans="2:24" x14ac:dyDescent="0.3">
      <c r="B106" s="437"/>
      <c r="C106" s="363" t="s">
        <v>25</v>
      </c>
      <c r="D106" s="364"/>
      <c r="E106" s="364"/>
      <c r="F106" s="364"/>
      <c r="G106" s="364"/>
      <c r="H106" s="365"/>
      <c r="I106" s="140">
        <v>4</v>
      </c>
      <c r="J106" s="140">
        <v>11</v>
      </c>
      <c r="K106" s="140"/>
      <c r="L106" s="140"/>
      <c r="M106" s="140"/>
      <c r="N106" s="140"/>
      <c r="O106" s="140"/>
      <c r="P106" s="140"/>
      <c r="Q106" s="140"/>
      <c r="R106" s="140"/>
      <c r="S106" s="140"/>
      <c r="T106" s="140"/>
      <c r="U106" s="314">
        <f t="shared" si="8"/>
        <v>7.5</v>
      </c>
      <c r="V106" s="315"/>
      <c r="W106" s="309">
        <f t="shared" si="9"/>
        <v>15</v>
      </c>
      <c r="X106" s="310"/>
    </row>
    <row r="107" spans="2:24" x14ac:dyDescent="0.3">
      <c r="B107" s="437"/>
      <c r="C107" s="384" t="s">
        <v>19</v>
      </c>
      <c r="D107" s="385"/>
      <c r="E107" s="385"/>
      <c r="F107" s="385"/>
      <c r="G107" s="385"/>
      <c r="H107" s="386"/>
      <c r="I107" s="52">
        <f t="shared" ref="I107:J107" si="10">SUM(I108+I142)</f>
        <v>27</v>
      </c>
      <c r="J107" s="52">
        <f t="shared" si="10"/>
        <v>36</v>
      </c>
      <c r="K107" s="52"/>
      <c r="L107" s="52"/>
      <c r="M107" s="52"/>
      <c r="N107" s="52"/>
      <c r="O107" s="52"/>
      <c r="P107" s="52"/>
      <c r="Q107" s="52"/>
      <c r="R107" s="52"/>
      <c r="S107" s="52"/>
      <c r="T107" s="52"/>
      <c r="U107" s="309">
        <f t="shared" si="8"/>
        <v>31.5</v>
      </c>
      <c r="V107" s="310"/>
      <c r="W107" s="473">
        <f t="shared" si="9"/>
        <v>63</v>
      </c>
      <c r="X107" s="474"/>
    </row>
    <row r="108" spans="2:24" x14ac:dyDescent="0.3">
      <c r="B108" s="437"/>
      <c r="C108" s="300" t="s">
        <v>24</v>
      </c>
      <c r="D108" s="301"/>
      <c r="E108" s="301"/>
      <c r="F108" s="301"/>
      <c r="G108" s="301"/>
      <c r="H108" s="302"/>
      <c r="I108" s="52">
        <f t="shared" ref="I108" si="11">I109+I130+I141</f>
        <v>25</v>
      </c>
      <c r="J108" s="52">
        <f>J109+J130+J141</f>
        <v>36</v>
      </c>
      <c r="K108" s="52"/>
      <c r="L108" s="52"/>
      <c r="M108" s="52"/>
      <c r="N108" s="52"/>
      <c r="O108" s="52"/>
      <c r="P108" s="52"/>
      <c r="Q108" s="52"/>
      <c r="R108" s="52"/>
      <c r="S108" s="52"/>
      <c r="T108" s="52"/>
      <c r="U108" s="309">
        <f t="shared" si="8"/>
        <v>30.5</v>
      </c>
      <c r="V108" s="310"/>
      <c r="W108" s="309">
        <f t="shared" si="9"/>
        <v>61</v>
      </c>
      <c r="X108" s="310"/>
    </row>
    <row r="109" spans="2:24" x14ac:dyDescent="0.3">
      <c r="B109" s="437"/>
      <c r="C109" s="300" t="s">
        <v>29</v>
      </c>
      <c r="D109" s="301"/>
      <c r="E109" s="301"/>
      <c r="F109" s="301"/>
      <c r="G109" s="301"/>
      <c r="H109" s="302"/>
      <c r="I109" s="52">
        <f>SUM(I110:I129)</f>
        <v>7</v>
      </c>
      <c r="J109" s="52">
        <f>SUM(J110:J129)</f>
        <v>27</v>
      </c>
      <c r="K109" s="52"/>
      <c r="L109" s="52"/>
      <c r="M109" s="52"/>
      <c r="N109" s="52"/>
      <c r="O109" s="52"/>
      <c r="P109" s="52"/>
      <c r="Q109" s="52"/>
      <c r="R109" s="52"/>
      <c r="S109" s="52"/>
      <c r="T109" s="52"/>
      <c r="U109" s="309">
        <f t="shared" si="8"/>
        <v>17</v>
      </c>
      <c r="V109" s="310"/>
      <c r="W109" s="309">
        <f t="shared" si="9"/>
        <v>34</v>
      </c>
      <c r="X109" s="310"/>
    </row>
    <row r="110" spans="2:24" x14ac:dyDescent="0.3">
      <c r="B110" s="437"/>
      <c r="C110" s="321" t="s">
        <v>67</v>
      </c>
      <c r="D110" s="322"/>
      <c r="E110" s="322"/>
      <c r="F110" s="322"/>
      <c r="G110" s="322"/>
      <c r="H110" s="323"/>
      <c r="I110" s="52">
        <v>1</v>
      </c>
      <c r="J110" s="52"/>
      <c r="K110" s="52"/>
      <c r="L110" s="52"/>
      <c r="M110" s="52"/>
      <c r="N110" s="52"/>
      <c r="O110" s="52"/>
      <c r="P110" s="52"/>
      <c r="Q110" s="52"/>
      <c r="R110" s="52"/>
      <c r="S110" s="52"/>
      <c r="T110" s="52"/>
      <c r="U110" s="309">
        <f t="shared" si="8"/>
        <v>1</v>
      </c>
      <c r="V110" s="310"/>
      <c r="W110" s="309">
        <f t="shared" si="9"/>
        <v>1</v>
      </c>
      <c r="X110" s="310"/>
    </row>
    <row r="111" spans="2:24" x14ac:dyDescent="0.3">
      <c r="B111" s="437"/>
      <c r="C111" s="321" t="s">
        <v>68</v>
      </c>
      <c r="D111" s="322"/>
      <c r="E111" s="322"/>
      <c r="F111" s="322"/>
      <c r="G111" s="322"/>
      <c r="H111" s="323"/>
      <c r="I111" s="52">
        <v>0</v>
      </c>
      <c r="J111" s="52">
        <v>2</v>
      </c>
      <c r="K111" s="52"/>
      <c r="L111" s="52"/>
      <c r="M111" s="52"/>
      <c r="N111" s="52"/>
      <c r="O111" s="52"/>
      <c r="P111" s="52"/>
      <c r="Q111" s="52"/>
      <c r="R111" s="52"/>
      <c r="S111" s="52"/>
      <c r="T111" s="52"/>
      <c r="U111" s="309">
        <f t="shared" si="8"/>
        <v>1</v>
      </c>
      <c r="V111" s="310"/>
      <c r="W111" s="309">
        <f t="shared" si="9"/>
        <v>2</v>
      </c>
      <c r="X111" s="310"/>
    </row>
    <row r="112" spans="2:24" x14ac:dyDescent="0.3">
      <c r="B112" s="437"/>
      <c r="C112" s="321" t="s">
        <v>69</v>
      </c>
      <c r="D112" s="322"/>
      <c r="E112" s="322"/>
      <c r="F112" s="322"/>
      <c r="G112" s="322"/>
      <c r="H112" s="323"/>
      <c r="I112" s="52">
        <v>0</v>
      </c>
      <c r="J112" s="52">
        <v>2</v>
      </c>
      <c r="K112" s="52"/>
      <c r="L112" s="52"/>
      <c r="M112" s="52"/>
      <c r="N112" s="52"/>
      <c r="O112" s="52"/>
      <c r="P112" s="52"/>
      <c r="Q112" s="52"/>
      <c r="R112" s="52"/>
      <c r="S112" s="52"/>
      <c r="T112" s="52"/>
      <c r="U112" s="309">
        <f t="shared" si="8"/>
        <v>1</v>
      </c>
      <c r="V112" s="310"/>
      <c r="W112" s="309">
        <f t="shared" si="9"/>
        <v>2</v>
      </c>
      <c r="X112" s="310"/>
    </row>
    <row r="113" spans="2:24" x14ac:dyDescent="0.3">
      <c r="B113" s="437"/>
      <c r="C113" s="321" t="s">
        <v>70</v>
      </c>
      <c r="D113" s="322"/>
      <c r="E113" s="322"/>
      <c r="F113" s="322"/>
      <c r="G113" s="322"/>
      <c r="H113" s="323"/>
      <c r="I113" s="52">
        <v>0</v>
      </c>
      <c r="J113" s="52">
        <v>2</v>
      </c>
      <c r="K113" s="52"/>
      <c r="L113" s="52"/>
      <c r="M113" s="52"/>
      <c r="N113" s="52"/>
      <c r="O113" s="52"/>
      <c r="P113" s="52"/>
      <c r="Q113" s="52"/>
      <c r="R113" s="52"/>
      <c r="S113" s="52"/>
      <c r="T113" s="52"/>
      <c r="U113" s="309">
        <f t="shared" si="8"/>
        <v>1</v>
      </c>
      <c r="V113" s="310"/>
      <c r="W113" s="309">
        <f t="shared" si="9"/>
        <v>2</v>
      </c>
      <c r="X113" s="310"/>
    </row>
    <row r="114" spans="2:24" x14ac:dyDescent="0.3">
      <c r="B114" s="437"/>
      <c r="C114" s="321" t="s">
        <v>71</v>
      </c>
      <c r="D114" s="322"/>
      <c r="E114" s="322"/>
      <c r="F114" s="322"/>
      <c r="G114" s="322"/>
      <c r="H114" s="323"/>
      <c r="I114" s="52">
        <v>2</v>
      </c>
      <c r="J114" s="52">
        <v>2</v>
      </c>
      <c r="K114" s="52"/>
      <c r="L114" s="52"/>
      <c r="M114" s="52"/>
      <c r="N114" s="52"/>
      <c r="O114" s="52"/>
      <c r="P114" s="52"/>
      <c r="Q114" s="52"/>
      <c r="R114" s="52"/>
      <c r="S114" s="52"/>
      <c r="T114" s="52"/>
      <c r="U114" s="309">
        <f t="shared" si="8"/>
        <v>2</v>
      </c>
      <c r="V114" s="310"/>
      <c r="W114" s="309">
        <f t="shared" si="9"/>
        <v>4</v>
      </c>
      <c r="X114" s="310"/>
    </row>
    <row r="115" spans="2:24" x14ac:dyDescent="0.3">
      <c r="B115" s="437"/>
      <c r="C115" s="321" t="s">
        <v>72</v>
      </c>
      <c r="D115" s="322"/>
      <c r="E115" s="322"/>
      <c r="F115" s="322"/>
      <c r="G115" s="322"/>
      <c r="H115" s="323"/>
      <c r="I115" s="52">
        <v>0</v>
      </c>
      <c r="J115" s="52">
        <v>2</v>
      </c>
      <c r="K115" s="52"/>
      <c r="L115" s="52"/>
      <c r="M115" s="52"/>
      <c r="N115" s="52"/>
      <c r="O115" s="52"/>
      <c r="P115" s="52"/>
      <c r="Q115" s="52"/>
      <c r="R115" s="52"/>
      <c r="S115" s="52"/>
      <c r="T115" s="52"/>
      <c r="U115" s="309">
        <f t="shared" si="8"/>
        <v>1</v>
      </c>
      <c r="V115" s="310"/>
      <c r="W115" s="309">
        <f t="shared" si="9"/>
        <v>2</v>
      </c>
      <c r="X115" s="310"/>
    </row>
    <row r="116" spans="2:24" x14ac:dyDescent="0.3">
      <c r="B116" s="437"/>
      <c r="C116" s="321" t="s">
        <v>73</v>
      </c>
      <c r="D116" s="322"/>
      <c r="E116" s="322"/>
      <c r="F116" s="322"/>
      <c r="G116" s="322"/>
      <c r="H116" s="323"/>
      <c r="I116" s="52">
        <v>2</v>
      </c>
      <c r="J116" s="52">
        <v>2</v>
      </c>
      <c r="K116" s="52"/>
      <c r="L116" s="52"/>
      <c r="M116" s="52"/>
      <c r="N116" s="52"/>
      <c r="O116" s="52"/>
      <c r="P116" s="52"/>
      <c r="Q116" s="52"/>
      <c r="R116" s="52"/>
      <c r="S116" s="52"/>
      <c r="T116" s="52"/>
      <c r="U116" s="309">
        <f t="shared" si="8"/>
        <v>2</v>
      </c>
      <c r="V116" s="310"/>
      <c r="W116" s="309">
        <f t="shared" si="9"/>
        <v>4</v>
      </c>
      <c r="X116" s="310"/>
    </row>
    <row r="117" spans="2:24" x14ac:dyDescent="0.3">
      <c r="B117" s="437"/>
      <c r="C117" s="321" t="s">
        <v>86</v>
      </c>
      <c r="D117" s="322"/>
      <c r="E117" s="322"/>
      <c r="F117" s="322"/>
      <c r="G117" s="322"/>
      <c r="H117" s="323"/>
      <c r="I117" s="52">
        <v>2</v>
      </c>
      <c r="J117" s="52">
        <v>2</v>
      </c>
      <c r="K117" s="52"/>
      <c r="L117" s="52"/>
      <c r="M117" s="52"/>
      <c r="N117" s="52"/>
      <c r="O117" s="52"/>
      <c r="P117" s="52"/>
      <c r="Q117" s="52"/>
      <c r="R117" s="52"/>
      <c r="S117" s="52"/>
      <c r="T117" s="52"/>
      <c r="U117" s="309">
        <f t="shared" si="8"/>
        <v>2</v>
      </c>
      <c r="V117" s="310"/>
      <c r="W117" s="309">
        <f t="shared" si="9"/>
        <v>4</v>
      </c>
      <c r="X117" s="310"/>
    </row>
    <row r="118" spans="2:24" x14ac:dyDescent="0.3">
      <c r="B118" s="437"/>
      <c r="C118" s="321" t="s">
        <v>74</v>
      </c>
      <c r="D118" s="322"/>
      <c r="E118" s="322"/>
      <c r="F118" s="322"/>
      <c r="G118" s="322"/>
      <c r="H118" s="323"/>
      <c r="I118" s="52">
        <v>0</v>
      </c>
      <c r="J118" s="52">
        <v>1</v>
      </c>
      <c r="K118" s="52"/>
      <c r="L118" s="52"/>
      <c r="M118" s="52"/>
      <c r="N118" s="52"/>
      <c r="O118" s="52"/>
      <c r="P118" s="52"/>
      <c r="Q118" s="52"/>
      <c r="R118" s="52"/>
      <c r="S118" s="52"/>
      <c r="T118" s="52"/>
      <c r="U118" s="309">
        <f t="shared" si="8"/>
        <v>0.5</v>
      </c>
      <c r="V118" s="310"/>
      <c r="W118" s="309">
        <f t="shared" si="9"/>
        <v>1</v>
      </c>
      <c r="X118" s="310"/>
    </row>
    <row r="119" spans="2:24" x14ac:dyDescent="0.3">
      <c r="B119" s="437"/>
      <c r="C119" s="321" t="s">
        <v>75</v>
      </c>
      <c r="D119" s="322"/>
      <c r="E119" s="322"/>
      <c r="F119" s="322"/>
      <c r="G119" s="322"/>
      <c r="H119" s="323"/>
      <c r="I119" s="52">
        <v>0</v>
      </c>
      <c r="J119" s="52">
        <v>1</v>
      </c>
      <c r="K119" s="52"/>
      <c r="L119" s="52"/>
      <c r="M119" s="52"/>
      <c r="N119" s="52"/>
      <c r="O119" s="52"/>
      <c r="P119" s="52"/>
      <c r="Q119" s="52"/>
      <c r="R119" s="52"/>
      <c r="S119" s="52"/>
      <c r="T119" s="52"/>
      <c r="U119" s="309">
        <f t="shared" si="8"/>
        <v>0.5</v>
      </c>
      <c r="V119" s="310"/>
      <c r="W119" s="309">
        <f t="shared" si="9"/>
        <v>1</v>
      </c>
      <c r="X119" s="310"/>
    </row>
    <row r="120" spans="2:24" x14ac:dyDescent="0.3">
      <c r="B120" s="437"/>
      <c r="C120" s="321" t="s">
        <v>76</v>
      </c>
      <c r="D120" s="322"/>
      <c r="E120" s="322"/>
      <c r="F120" s="322"/>
      <c r="G120" s="322"/>
      <c r="H120" s="323"/>
      <c r="I120" s="52">
        <v>0</v>
      </c>
      <c r="J120" s="52">
        <v>1</v>
      </c>
      <c r="K120" s="52"/>
      <c r="L120" s="52"/>
      <c r="M120" s="52"/>
      <c r="N120" s="52"/>
      <c r="O120" s="52"/>
      <c r="P120" s="52"/>
      <c r="Q120" s="52"/>
      <c r="R120" s="52"/>
      <c r="S120" s="52"/>
      <c r="T120" s="52"/>
      <c r="U120" s="309">
        <f t="shared" si="8"/>
        <v>0.5</v>
      </c>
      <c r="V120" s="310"/>
      <c r="W120" s="309">
        <f t="shared" si="9"/>
        <v>1</v>
      </c>
      <c r="X120" s="310"/>
    </row>
    <row r="121" spans="2:24" x14ac:dyDescent="0.3">
      <c r="B121" s="437"/>
      <c r="C121" s="321" t="s">
        <v>77</v>
      </c>
      <c r="D121" s="322"/>
      <c r="E121" s="322"/>
      <c r="F121" s="322"/>
      <c r="G121" s="322"/>
      <c r="H121" s="323"/>
      <c r="I121" s="52">
        <v>0</v>
      </c>
      <c r="J121" s="52">
        <v>3</v>
      </c>
      <c r="K121" s="52"/>
      <c r="L121" s="52"/>
      <c r="M121" s="52"/>
      <c r="N121" s="52"/>
      <c r="O121" s="52"/>
      <c r="P121" s="52"/>
      <c r="Q121" s="52"/>
      <c r="R121" s="52"/>
      <c r="S121" s="52"/>
      <c r="T121" s="52"/>
      <c r="U121" s="309">
        <f t="shared" si="8"/>
        <v>1.5</v>
      </c>
      <c r="V121" s="310"/>
      <c r="W121" s="309">
        <f t="shared" si="9"/>
        <v>3</v>
      </c>
      <c r="X121" s="310"/>
    </row>
    <row r="122" spans="2:24" x14ac:dyDescent="0.3">
      <c r="B122" s="437"/>
      <c r="C122" s="321" t="s">
        <v>78</v>
      </c>
      <c r="D122" s="322"/>
      <c r="E122" s="322"/>
      <c r="F122" s="322"/>
      <c r="G122" s="322"/>
      <c r="H122" s="323"/>
      <c r="I122" s="52">
        <v>0</v>
      </c>
      <c r="J122" s="52"/>
      <c r="K122" s="52"/>
      <c r="L122" s="52"/>
      <c r="M122" s="52"/>
      <c r="N122" s="52"/>
      <c r="O122" s="52"/>
      <c r="P122" s="52"/>
      <c r="Q122" s="52"/>
      <c r="R122" s="52"/>
      <c r="S122" s="52"/>
      <c r="T122" s="52"/>
      <c r="U122" s="309">
        <f t="shared" si="8"/>
        <v>0</v>
      </c>
      <c r="V122" s="310"/>
      <c r="W122" s="309">
        <f t="shared" si="9"/>
        <v>0</v>
      </c>
      <c r="X122" s="310"/>
    </row>
    <row r="123" spans="2:24" x14ac:dyDescent="0.3">
      <c r="B123" s="437"/>
      <c r="C123" s="321" t="s">
        <v>79</v>
      </c>
      <c r="D123" s="322"/>
      <c r="E123" s="322"/>
      <c r="F123" s="322"/>
      <c r="G123" s="322"/>
      <c r="H123" s="323"/>
      <c r="I123" s="52">
        <v>0</v>
      </c>
      <c r="J123" s="52">
        <v>2</v>
      </c>
      <c r="K123" s="52"/>
      <c r="L123" s="52"/>
      <c r="M123" s="52"/>
      <c r="N123" s="52"/>
      <c r="O123" s="52"/>
      <c r="P123" s="52"/>
      <c r="Q123" s="52"/>
      <c r="R123" s="52"/>
      <c r="S123" s="52"/>
      <c r="T123" s="52"/>
      <c r="U123" s="309">
        <f t="shared" si="8"/>
        <v>1</v>
      </c>
      <c r="V123" s="310"/>
      <c r="W123" s="309">
        <f t="shared" si="9"/>
        <v>2</v>
      </c>
      <c r="X123" s="310"/>
    </row>
    <row r="124" spans="2:24" x14ac:dyDescent="0.3">
      <c r="B124" s="437"/>
      <c r="C124" s="321" t="s">
        <v>80</v>
      </c>
      <c r="D124" s="322"/>
      <c r="E124" s="322"/>
      <c r="F124" s="322"/>
      <c r="G124" s="322"/>
      <c r="H124" s="323"/>
      <c r="I124" s="52">
        <v>0</v>
      </c>
      <c r="J124" s="52">
        <v>1</v>
      </c>
      <c r="K124" s="52"/>
      <c r="L124" s="52"/>
      <c r="M124" s="52"/>
      <c r="N124" s="52"/>
      <c r="O124" s="52"/>
      <c r="P124" s="52"/>
      <c r="Q124" s="52"/>
      <c r="R124" s="52"/>
      <c r="S124" s="52"/>
      <c r="T124" s="52"/>
      <c r="U124" s="309">
        <f t="shared" si="8"/>
        <v>0.5</v>
      </c>
      <c r="V124" s="310"/>
      <c r="W124" s="309">
        <f t="shared" si="9"/>
        <v>1</v>
      </c>
      <c r="X124" s="310"/>
    </row>
    <row r="125" spans="2:24" x14ac:dyDescent="0.3">
      <c r="B125" s="437"/>
      <c r="C125" s="321" t="s">
        <v>81</v>
      </c>
      <c r="D125" s="322"/>
      <c r="E125" s="322"/>
      <c r="F125" s="322"/>
      <c r="G125" s="322"/>
      <c r="H125" s="323"/>
      <c r="I125" s="52">
        <v>0</v>
      </c>
      <c r="J125" s="52">
        <v>1</v>
      </c>
      <c r="K125" s="52"/>
      <c r="L125" s="52"/>
      <c r="M125" s="52"/>
      <c r="N125" s="52"/>
      <c r="O125" s="52"/>
      <c r="P125" s="52"/>
      <c r="Q125" s="52"/>
      <c r="R125" s="52"/>
      <c r="S125" s="52"/>
      <c r="T125" s="52"/>
      <c r="U125" s="309">
        <f t="shared" si="8"/>
        <v>0.5</v>
      </c>
      <c r="V125" s="310"/>
      <c r="W125" s="309">
        <f t="shared" si="9"/>
        <v>1</v>
      </c>
      <c r="X125" s="310"/>
    </row>
    <row r="126" spans="2:24" x14ac:dyDescent="0.3">
      <c r="B126" s="437"/>
      <c r="C126" s="321" t="s">
        <v>82</v>
      </c>
      <c r="D126" s="322"/>
      <c r="E126" s="322"/>
      <c r="F126" s="322"/>
      <c r="G126" s="322"/>
      <c r="H126" s="323"/>
      <c r="I126" s="52">
        <v>0</v>
      </c>
      <c r="J126" s="52">
        <v>1</v>
      </c>
      <c r="K126" s="52"/>
      <c r="L126" s="52"/>
      <c r="M126" s="52"/>
      <c r="N126" s="52"/>
      <c r="O126" s="52"/>
      <c r="P126" s="52"/>
      <c r="Q126" s="52"/>
      <c r="R126" s="52"/>
      <c r="S126" s="52"/>
      <c r="T126" s="52"/>
      <c r="U126" s="309">
        <f t="shared" si="8"/>
        <v>0.5</v>
      </c>
      <c r="V126" s="310"/>
      <c r="W126" s="309">
        <f t="shared" si="9"/>
        <v>1</v>
      </c>
      <c r="X126" s="310"/>
    </row>
    <row r="127" spans="2:24" x14ac:dyDescent="0.3">
      <c r="B127" s="437"/>
      <c r="C127" s="321" t="s">
        <v>83</v>
      </c>
      <c r="D127" s="322"/>
      <c r="E127" s="322"/>
      <c r="F127" s="322"/>
      <c r="G127" s="322"/>
      <c r="H127" s="323"/>
      <c r="I127" s="52">
        <v>0</v>
      </c>
      <c r="J127" s="52">
        <v>1</v>
      </c>
      <c r="K127" s="52"/>
      <c r="L127" s="52"/>
      <c r="M127" s="52"/>
      <c r="N127" s="52"/>
      <c r="O127" s="52"/>
      <c r="P127" s="52"/>
      <c r="Q127" s="52"/>
      <c r="R127" s="52"/>
      <c r="S127" s="52"/>
      <c r="T127" s="52"/>
      <c r="U127" s="309">
        <f t="shared" si="8"/>
        <v>0.5</v>
      </c>
      <c r="V127" s="310"/>
      <c r="W127" s="309">
        <f t="shared" si="9"/>
        <v>1</v>
      </c>
      <c r="X127" s="310"/>
    </row>
    <row r="128" spans="2:24" x14ac:dyDescent="0.3">
      <c r="B128" s="437"/>
      <c r="C128" s="321" t="s">
        <v>84</v>
      </c>
      <c r="D128" s="322"/>
      <c r="E128" s="322"/>
      <c r="F128" s="322"/>
      <c r="G128" s="322"/>
      <c r="H128" s="323"/>
      <c r="I128" s="52">
        <v>0</v>
      </c>
      <c r="J128" s="52">
        <v>1</v>
      </c>
      <c r="K128" s="52"/>
      <c r="L128" s="52"/>
      <c r="M128" s="52"/>
      <c r="N128" s="52"/>
      <c r="O128" s="52"/>
      <c r="P128" s="52"/>
      <c r="Q128" s="52"/>
      <c r="R128" s="52"/>
      <c r="S128" s="52"/>
      <c r="T128" s="52"/>
      <c r="U128" s="309">
        <f t="shared" si="8"/>
        <v>0.5</v>
      </c>
      <c r="V128" s="310"/>
      <c r="W128" s="309">
        <f t="shared" si="9"/>
        <v>1</v>
      </c>
      <c r="X128" s="310"/>
    </row>
    <row r="129" spans="2:24" x14ac:dyDescent="0.3">
      <c r="B129" s="437"/>
      <c r="C129" s="324" t="s">
        <v>85</v>
      </c>
      <c r="D129" s="325"/>
      <c r="E129" s="325"/>
      <c r="F129" s="325"/>
      <c r="G129" s="325"/>
      <c r="H129" s="326"/>
      <c r="I129" s="52">
        <v>0</v>
      </c>
      <c r="J129" s="128"/>
      <c r="K129" s="128"/>
      <c r="L129" s="128"/>
      <c r="M129" s="128"/>
      <c r="N129" s="128"/>
      <c r="O129" s="128"/>
      <c r="P129" s="128"/>
      <c r="Q129" s="128"/>
      <c r="R129" s="128"/>
      <c r="S129" s="128"/>
      <c r="T129" s="208"/>
      <c r="U129" s="314">
        <f t="shared" si="8"/>
        <v>0</v>
      </c>
      <c r="V129" s="315"/>
      <c r="W129" s="314">
        <f t="shared" si="9"/>
        <v>0</v>
      </c>
      <c r="X129" s="315"/>
    </row>
    <row r="130" spans="2:24" x14ac:dyDescent="0.3">
      <c r="B130" s="437"/>
      <c r="C130" s="300" t="s">
        <v>30</v>
      </c>
      <c r="D130" s="301"/>
      <c r="E130" s="301"/>
      <c r="F130" s="301"/>
      <c r="G130" s="301"/>
      <c r="H130" s="302"/>
      <c r="I130" s="136">
        <f>SUM(I131:I140)</f>
        <v>4</v>
      </c>
      <c r="J130" s="136">
        <f>SUM(J131:J140)</f>
        <v>4</v>
      </c>
      <c r="K130" s="136"/>
      <c r="L130" s="136"/>
      <c r="M130" s="136"/>
      <c r="N130" s="136"/>
      <c r="O130" s="136"/>
      <c r="P130" s="136"/>
      <c r="Q130" s="136"/>
      <c r="R130" s="136"/>
      <c r="S130" s="136"/>
      <c r="T130" s="136"/>
      <c r="U130" s="309">
        <f t="shared" si="8"/>
        <v>4</v>
      </c>
      <c r="V130" s="310"/>
      <c r="W130" s="309">
        <f t="shared" si="9"/>
        <v>8</v>
      </c>
      <c r="X130" s="310"/>
    </row>
    <row r="131" spans="2:24" x14ac:dyDescent="0.3">
      <c r="B131" s="437"/>
      <c r="C131" s="321" t="s">
        <v>87</v>
      </c>
      <c r="D131" s="322"/>
      <c r="E131" s="322"/>
      <c r="F131" s="322"/>
      <c r="G131" s="322"/>
      <c r="H131" s="323"/>
      <c r="I131" s="52">
        <v>0</v>
      </c>
      <c r="J131" s="136"/>
      <c r="K131" s="136"/>
      <c r="L131" s="136"/>
      <c r="M131" s="136"/>
      <c r="N131" s="136"/>
      <c r="O131" s="136"/>
      <c r="P131" s="136"/>
      <c r="Q131" s="136"/>
      <c r="R131" s="136"/>
      <c r="S131" s="136"/>
      <c r="T131" s="136"/>
      <c r="U131" s="309">
        <f t="shared" si="8"/>
        <v>0</v>
      </c>
      <c r="V131" s="310"/>
      <c r="W131" s="309">
        <f t="shared" si="9"/>
        <v>0</v>
      </c>
      <c r="X131" s="310"/>
    </row>
    <row r="132" spans="2:24" x14ac:dyDescent="0.3">
      <c r="B132" s="437"/>
      <c r="C132" s="333" t="s">
        <v>31</v>
      </c>
      <c r="D132" s="334"/>
      <c r="E132" s="334"/>
      <c r="F132" s="334"/>
      <c r="G132" s="334"/>
      <c r="H132" s="335"/>
      <c r="I132" s="52">
        <v>0</v>
      </c>
      <c r="J132" s="136">
        <v>1</v>
      </c>
      <c r="K132" s="136"/>
      <c r="L132" s="136"/>
      <c r="M132" s="136"/>
      <c r="N132" s="136"/>
      <c r="O132" s="136"/>
      <c r="P132" s="136"/>
      <c r="Q132" s="136"/>
      <c r="R132" s="136"/>
      <c r="S132" s="136"/>
      <c r="T132" s="136"/>
      <c r="U132" s="309">
        <f t="shared" si="8"/>
        <v>0.5</v>
      </c>
      <c r="V132" s="310"/>
      <c r="W132" s="309">
        <f t="shared" si="9"/>
        <v>1</v>
      </c>
      <c r="X132" s="310"/>
    </row>
    <row r="133" spans="2:24" x14ac:dyDescent="0.3">
      <c r="B133" s="437"/>
      <c r="C133" s="333" t="s">
        <v>32</v>
      </c>
      <c r="D133" s="334"/>
      <c r="E133" s="334"/>
      <c r="F133" s="334"/>
      <c r="G133" s="334"/>
      <c r="H133" s="335"/>
      <c r="I133" s="52">
        <v>0</v>
      </c>
      <c r="J133" s="136"/>
      <c r="K133" s="136"/>
      <c r="L133" s="136"/>
      <c r="M133" s="136"/>
      <c r="N133" s="136"/>
      <c r="O133" s="136"/>
      <c r="P133" s="136"/>
      <c r="Q133" s="136"/>
      <c r="R133" s="136"/>
      <c r="S133" s="136"/>
      <c r="T133" s="136"/>
      <c r="U133" s="309">
        <f t="shared" si="8"/>
        <v>0</v>
      </c>
      <c r="V133" s="310"/>
      <c r="W133" s="309">
        <f t="shared" si="9"/>
        <v>0</v>
      </c>
      <c r="X133" s="310"/>
    </row>
    <row r="134" spans="2:24" x14ac:dyDescent="0.3">
      <c r="B134" s="437"/>
      <c r="C134" s="321" t="s">
        <v>110</v>
      </c>
      <c r="D134" s="322"/>
      <c r="E134" s="322"/>
      <c r="F134" s="322"/>
      <c r="G134" s="322"/>
      <c r="H134" s="323"/>
      <c r="I134" s="136">
        <v>1</v>
      </c>
      <c r="J134" s="136"/>
      <c r="K134" s="136"/>
      <c r="L134" s="136"/>
      <c r="M134" s="136"/>
      <c r="N134" s="136"/>
      <c r="O134" s="136"/>
      <c r="P134" s="136"/>
      <c r="Q134" s="136"/>
      <c r="R134" s="136"/>
      <c r="S134" s="136"/>
      <c r="T134" s="136"/>
      <c r="U134" s="309">
        <f t="shared" si="8"/>
        <v>1</v>
      </c>
      <c r="V134" s="310"/>
      <c r="W134" s="309">
        <f t="shared" si="9"/>
        <v>1</v>
      </c>
      <c r="X134" s="310"/>
    </row>
    <row r="135" spans="2:24" x14ac:dyDescent="0.3">
      <c r="B135" s="437"/>
      <c r="C135" s="321" t="s">
        <v>111</v>
      </c>
      <c r="D135" s="322"/>
      <c r="E135" s="322"/>
      <c r="F135" s="322"/>
      <c r="G135" s="322"/>
      <c r="H135" s="323"/>
      <c r="I135" s="52">
        <v>0</v>
      </c>
      <c r="J135" s="136"/>
      <c r="K135" s="136"/>
      <c r="L135" s="136"/>
      <c r="M135" s="136"/>
      <c r="N135" s="136"/>
      <c r="O135" s="136"/>
      <c r="P135" s="136"/>
      <c r="Q135" s="136"/>
      <c r="R135" s="136"/>
      <c r="S135" s="136"/>
      <c r="T135" s="136"/>
      <c r="U135" s="309">
        <f t="shared" si="8"/>
        <v>0</v>
      </c>
      <c r="V135" s="310"/>
      <c r="W135" s="309">
        <f t="shared" si="9"/>
        <v>0</v>
      </c>
      <c r="X135" s="310"/>
    </row>
    <row r="136" spans="2:24" x14ac:dyDescent="0.3">
      <c r="B136" s="437"/>
      <c r="C136" s="321" t="s">
        <v>112</v>
      </c>
      <c r="D136" s="322"/>
      <c r="E136" s="322"/>
      <c r="F136" s="322"/>
      <c r="G136" s="322"/>
      <c r="H136" s="323"/>
      <c r="I136" s="136">
        <v>1</v>
      </c>
      <c r="J136" s="136">
        <v>1</v>
      </c>
      <c r="K136" s="136"/>
      <c r="L136" s="136"/>
      <c r="M136" s="136"/>
      <c r="N136" s="136"/>
      <c r="O136" s="136"/>
      <c r="P136" s="136"/>
      <c r="Q136" s="136"/>
      <c r="R136" s="136"/>
      <c r="S136" s="136"/>
      <c r="T136" s="136"/>
      <c r="U136" s="309">
        <f t="shared" si="8"/>
        <v>1</v>
      </c>
      <c r="V136" s="310"/>
      <c r="W136" s="309">
        <f t="shared" si="9"/>
        <v>2</v>
      </c>
      <c r="X136" s="310"/>
    </row>
    <row r="137" spans="2:24" x14ac:dyDescent="0.3">
      <c r="B137" s="437"/>
      <c r="C137" s="321" t="s">
        <v>113</v>
      </c>
      <c r="D137" s="322"/>
      <c r="E137" s="322"/>
      <c r="F137" s="322"/>
      <c r="G137" s="322"/>
      <c r="H137" s="323"/>
      <c r="I137" s="136">
        <v>1</v>
      </c>
      <c r="J137" s="136">
        <v>1</v>
      </c>
      <c r="K137" s="136"/>
      <c r="L137" s="136"/>
      <c r="M137" s="136"/>
      <c r="N137" s="136"/>
      <c r="O137" s="136"/>
      <c r="P137" s="136"/>
      <c r="Q137" s="136"/>
      <c r="R137" s="136"/>
      <c r="S137" s="136"/>
      <c r="T137" s="136"/>
      <c r="U137" s="309">
        <f t="shared" si="8"/>
        <v>1</v>
      </c>
      <c r="V137" s="310"/>
      <c r="W137" s="309">
        <f t="shared" si="9"/>
        <v>2</v>
      </c>
      <c r="X137" s="310"/>
    </row>
    <row r="138" spans="2:24" x14ac:dyDescent="0.3">
      <c r="B138" s="437"/>
      <c r="C138" s="321" t="s">
        <v>114</v>
      </c>
      <c r="D138" s="322"/>
      <c r="E138" s="322"/>
      <c r="F138" s="322"/>
      <c r="G138" s="322"/>
      <c r="H138" s="323"/>
      <c r="I138" s="52">
        <v>0</v>
      </c>
      <c r="J138" s="136"/>
      <c r="K138" s="136"/>
      <c r="L138" s="136"/>
      <c r="M138" s="136"/>
      <c r="N138" s="136"/>
      <c r="O138" s="136"/>
      <c r="P138" s="136"/>
      <c r="Q138" s="136"/>
      <c r="R138" s="136"/>
      <c r="S138" s="136"/>
      <c r="T138" s="136"/>
      <c r="U138" s="309">
        <f t="shared" si="8"/>
        <v>0</v>
      </c>
      <c r="V138" s="310"/>
      <c r="W138" s="309">
        <f t="shared" si="9"/>
        <v>0</v>
      </c>
      <c r="X138" s="310"/>
    </row>
    <row r="139" spans="2:24" x14ac:dyDescent="0.3">
      <c r="B139" s="437"/>
      <c r="C139" s="321" t="s">
        <v>115</v>
      </c>
      <c r="D139" s="322"/>
      <c r="E139" s="322"/>
      <c r="F139" s="322"/>
      <c r="G139" s="322"/>
      <c r="H139" s="323"/>
      <c r="I139" s="136">
        <v>1</v>
      </c>
      <c r="J139" s="136">
        <v>1</v>
      </c>
      <c r="K139" s="136"/>
      <c r="L139" s="136"/>
      <c r="M139" s="136"/>
      <c r="N139" s="136"/>
      <c r="O139" s="136"/>
      <c r="P139" s="136"/>
      <c r="Q139" s="136"/>
      <c r="R139" s="136"/>
      <c r="S139" s="136"/>
      <c r="T139" s="136"/>
      <c r="U139" s="309">
        <f t="shared" si="8"/>
        <v>1</v>
      </c>
      <c r="V139" s="310"/>
      <c r="W139" s="309">
        <f t="shared" si="9"/>
        <v>2</v>
      </c>
      <c r="X139" s="310"/>
    </row>
    <row r="140" spans="2:24" x14ac:dyDescent="0.3">
      <c r="B140" s="437"/>
      <c r="C140" s="324" t="s">
        <v>88</v>
      </c>
      <c r="D140" s="325"/>
      <c r="E140" s="325"/>
      <c r="F140" s="325"/>
      <c r="G140" s="325"/>
      <c r="H140" s="326"/>
      <c r="I140" s="52">
        <v>0</v>
      </c>
      <c r="J140" s="136"/>
      <c r="K140" s="140"/>
      <c r="L140" s="140"/>
      <c r="M140" s="140"/>
      <c r="N140" s="140"/>
      <c r="O140" s="140"/>
      <c r="P140" s="140"/>
      <c r="Q140" s="140"/>
      <c r="R140" s="140"/>
      <c r="S140" s="140"/>
      <c r="T140" s="141"/>
      <c r="U140" s="314">
        <f t="shared" si="8"/>
        <v>0</v>
      </c>
      <c r="V140" s="315"/>
      <c r="W140" s="314">
        <f t="shared" si="9"/>
        <v>0</v>
      </c>
      <c r="X140" s="315"/>
    </row>
    <row r="141" spans="2:24" x14ac:dyDescent="0.3">
      <c r="B141" s="437"/>
      <c r="C141" s="300" t="s">
        <v>34</v>
      </c>
      <c r="D141" s="301"/>
      <c r="E141" s="301"/>
      <c r="F141" s="301"/>
      <c r="G141" s="301"/>
      <c r="H141" s="302"/>
      <c r="I141" s="136">
        <v>14</v>
      </c>
      <c r="J141" s="251">
        <v>5</v>
      </c>
      <c r="K141" s="136"/>
      <c r="L141" s="136"/>
      <c r="M141" s="136"/>
      <c r="N141" s="136"/>
      <c r="O141" s="136"/>
      <c r="P141" s="136"/>
      <c r="Q141" s="136"/>
      <c r="R141" s="136"/>
      <c r="S141" s="136"/>
      <c r="T141" s="136"/>
      <c r="U141" s="309">
        <f t="shared" si="8"/>
        <v>9.5</v>
      </c>
      <c r="V141" s="310"/>
      <c r="W141" s="309">
        <f t="shared" si="9"/>
        <v>19</v>
      </c>
      <c r="X141" s="310"/>
    </row>
    <row r="142" spans="2:24" x14ac:dyDescent="0.3">
      <c r="B142" s="437"/>
      <c r="C142" s="300" t="s">
        <v>25</v>
      </c>
      <c r="D142" s="301"/>
      <c r="E142" s="301"/>
      <c r="F142" s="301"/>
      <c r="G142" s="301"/>
      <c r="H142" s="302"/>
      <c r="I142" s="52">
        <f t="shared" ref="I142" si="12">I143+I164+I172</f>
        <v>2</v>
      </c>
      <c r="J142" s="52">
        <f>J143+J164+J172</f>
        <v>0</v>
      </c>
      <c r="K142" s="52"/>
      <c r="L142" s="52"/>
      <c r="M142" s="52"/>
      <c r="N142" s="52"/>
      <c r="O142" s="52"/>
      <c r="P142" s="52"/>
      <c r="Q142" s="52"/>
      <c r="R142" s="52"/>
      <c r="S142" s="52"/>
      <c r="T142" s="52"/>
      <c r="U142" s="309">
        <f t="shared" si="8"/>
        <v>1</v>
      </c>
      <c r="V142" s="310"/>
      <c r="W142" s="309">
        <f t="shared" si="9"/>
        <v>2</v>
      </c>
      <c r="X142" s="310"/>
    </row>
    <row r="143" spans="2:24" x14ac:dyDescent="0.3">
      <c r="B143" s="437"/>
      <c r="C143" s="300" t="s">
        <v>29</v>
      </c>
      <c r="D143" s="301"/>
      <c r="E143" s="301"/>
      <c r="F143" s="301"/>
      <c r="G143" s="301"/>
      <c r="H143" s="302"/>
      <c r="I143" s="52">
        <f>SUM(I144:I163)</f>
        <v>0</v>
      </c>
      <c r="J143" s="52">
        <f>SUM(J144:J163)</f>
        <v>0</v>
      </c>
      <c r="K143" s="52"/>
      <c r="L143" s="52"/>
      <c r="M143" s="52"/>
      <c r="N143" s="52"/>
      <c r="O143" s="52"/>
      <c r="P143" s="52"/>
      <c r="Q143" s="52"/>
      <c r="R143" s="52"/>
      <c r="S143" s="52"/>
      <c r="T143" s="52"/>
      <c r="U143" s="309">
        <f t="shared" si="8"/>
        <v>0</v>
      </c>
      <c r="V143" s="310"/>
      <c r="W143" s="309">
        <f t="shared" si="9"/>
        <v>0</v>
      </c>
      <c r="X143" s="310"/>
    </row>
    <row r="144" spans="2:24" x14ac:dyDescent="0.3">
      <c r="B144" s="437"/>
      <c r="C144" s="321" t="s">
        <v>67</v>
      </c>
      <c r="D144" s="322"/>
      <c r="E144" s="322"/>
      <c r="F144" s="322"/>
      <c r="G144" s="322"/>
      <c r="H144" s="323"/>
      <c r="I144" s="52">
        <v>0</v>
      </c>
      <c r="J144" s="52"/>
      <c r="K144" s="52"/>
      <c r="L144" s="52"/>
      <c r="M144" s="52"/>
      <c r="N144" s="52"/>
      <c r="O144" s="52"/>
      <c r="P144" s="52"/>
      <c r="Q144" s="52"/>
      <c r="R144" s="52"/>
      <c r="S144" s="52"/>
      <c r="T144" s="52"/>
      <c r="U144" s="309">
        <f t="shared" si="8"/>
        <v>0</v>
      </c>
      <c r="V144" s="310"/>
      <c r="W144" s="309">
        <f t="shared" si="9"/>
        <v>0</v>
      </c>
      <c r="X144" s="310"/>
    </row>
    <row r="145" spans="2:24" x14ac:dyDescent="0.3">
      <c r="B145" s="437"/>
      <c r="C145" s="321" t="s">
        <v>68</v>
      </c>
      <c r="D145" s="322"/>
      <c r="E145" s="322"/>
      <c r="F145" s="322"/>
      <c r="G145" s="322"/>
      <c r="H145" s="323"/>
      <c r="I145" s="52">
        <v>0</v>
      </c>
      <c r="J145" s="52"/>
      <c r="K145" s="52"/>
      <c r="L145" s="52"/>
      <c r="M145" s="52"/>
      <c r="N145" s="52"/>
      <c r="O145" s="52"/>
      <c r="P145" s="52"/>
      <c r="Q145" s="52"/>
      <c r="R145" s="52"/>
      <c r="S145" s="52"/>
      <c r="T145" s="52"/>
      <c r="U145" s="309">
        <f t="shared" si="8"/>
        <v>0</v>
      </c>
      <c r="V145" s="310"/>
      <c r="W145" s="309">
        <f t="shared" si="9"/>
        <v>0</v>
      </c>
      <c r="X145" s="310"/>
    </row>
    <row r="146" spans="2:24" x14ac:dyDescent="0.3">
      <c r="B146" s="437"/>
      <c r="C146" s="321" t="s">
        <v>89</v>
      </c>
      <c r="D146" s="322"/>
      <c r="E146" s="322"/>
      <c r="F146" s="322"/>
      <c r="G146" s="322"/>
      <c r="H146" s="323"/>
      <c r="I146" s="52">
        <v>0</v>
      </c>
      <c r="J146" s="136"/>
      <c r="K146" s="52"/>
      <c r="L146" s="52"/>
      <c r="M146" s="52"/>
      <c r="N146" s="52"/>
      <c r="O146" s="52"/>
      <c r="P146" s="52"/>
      <c r="Q146" s="52"/>
      <c r="R146" s="52"/>
      <c r="S146" s="52"/>
      <c r="T146" s="52"/>
      <c r="U146" s="309">
        <f t="shared" si="8"/>
        <v>0</v>
      </c>
      <c r="V146" s="310"/>
      <c r="W146" s="309">
        <f t="shared" si="9"/>
        <v>0</v>
      </c>
      <c r="X146" s="310"/>
    </row>
    <row r="147" spans="2:24" x14ac:dyDescent="0.3">
      <c r="B147" s="437"/>
      <c r="C147" s="321" t="s">
        <v>85</v>
      </c>
      <c r="D147" s="322"/>
      <c r="E147" s="322"/>
      <c r="F147" s="322"/>
      <c r="G147" s="322"/>
      <c r="H147" s="323"/>
      <c r="I147" s="52">
        <v>0</v>
      </c>
      <c r="J147" s="52"/>
      <c r="K147" s="52"/>
      <c r="L147" s="52"/>
      <c r="M147" s="52"/>
      <c r="N147" s="52"/>
      <c r="O147" s="52"/>
      <c r="P147" s="52"/>
      <c r="Q147" s="52"/>
      <c r="R147" s="52"/>
      <c r="S147" s="52"/>
      <c r="T147" s="52"/>
      <c r="U147" s="309">
        <f t="shared" si="8"/>
        <v>0</v>
      </c>
      <c r="V147" s="310"/>
      <c r="W147" s="309">
        <f t="shared" si="9"/>
        <v>0</v>
      </c>
      <c r="X147" s="310"/>
    </row>
    <row r="148" spans="2:24" x14ac:dyDescent="0.3">
      <c r="B148" s="437"/>
      <c r="C148" s="321" t="s">
        <v>90</v>
      </c>
      <c r="D148" s="322"/>
      <c r="E148" s="322"/>
      <c r="F148" s="322"/>
      <c r="G148" s="322"/>
      <c r="H148" s="323"/>
      <c r="I148" s="52">
        <v>0</v>
      </c>
      <c r="J148" s="52"/>
      <c r="K148" s="52"/>
      <c r="L148" s="52"/>
      <c r="M148" s="52"/>
      <c r="N148" s="52"/>
      <c r="O148" s="52"/>
      <c r="P148" s="52"/>
      <c r="Q148" s="52"/>
      <c r="R148" s="52"/>
      <c r="S148" s="52"/>
      <c r="T148" s="52"/>
      <c r="U148" s="309">
        <f t="shared" si="8"/>
        <v>0</v>
      </c>
      <c r="V148" s="310"/>
      <c r="W148" s="309">
        <f t="shared" si="9"/>
        <v>0</v>
      </c>
      <c r="X148" s="310"/>
    </row>
    <row r="149" spans="2:24" x14ac:dyDescent="0.3">
      <c r="B149" s="437"/>
      <c r="C149" s="321" t="s">
        <v>91</v>
      </c>
      <c r="D149" s="322"/>
      <c r="E149" s="322"/>
      <c r="F149" s="322"/>
      <c r="G149" s="322"/>
      <c r="H149" s="323"/>
      <c r="I149" s="52">
        <v>0</v>
      </c>
      <c r="J149" s="52"/>
      <c r="K149" s="52"/>
      <c r="L149" s="52"/>
      <c r="M149" s="52"/>
      <c r="N149" s="52"/>
      <c r="O149" s="52"/>
      <c r="P149" s="52"/>
      <c r="Q149" s="52"/>
      <c r="R149" s="52"/>
      <c r="S149" s="52"/>
      <c r="T149" s="52"/>
      <c r="U149" s="309">
        <f t="shared" si="8"/>
        <v>0</v>
      </c>
      <c r="V149" s="310"/>
      <c r="W149" s="309">
        <f t="shared" si="9"/>
        <v>0</v>
      </c>
      <c r="X149" s="310"/>
    </row>
    <row r="150" spans="2:24" x14ac:dyDescent="0.3">
      <c r="B150" s="437"/>
      <c r="C150" s="321" t="s">
        <v>92</v>
      </c>
      <c r="D150" s="322"/>
      <c r="E150" s="322"/>
      <c r="F150" s="322"/>
      <c r="G150" s="322"/>
      <c r="H150" s="323"/>
      <c r="I150" s="52">
        <v>0</v>
      </c>
      <c r="J150" s="136"/>
      <c r="K150" s="52"/>
      <c r="L150" s="52"/>
      <c r="M150" s="52"/>
      <c r="N150" s="52"/>
      <c r="O150" s="52"/>
      <c r="P150" s="52"/>
      <c r="Q150" s="52"/>
      <c r="R150" s="52"/>
      <c r="S150" s="52"/>
      <c r="T150" s="52"/>
      <c r="U150" s="309">
        <f t="shared" si="8"/>
        <v>0</v>
      </c>
      <c r="V150" s="310"/>
      <c r="W150" s="309">
        <f t="shared" si="9"/>
        <v>0</v>
      </c>
      <c r="X150" s="310"/>
    </row>
    <row r="151" spans="2:24" x14ac:dyDescent="0.3">
      <c r="B151" s="437"/>
      <c r="C151" s="321" t="s">
        <v>93</v>
      </c>
      <c r="D151" s="322"/>
      <c r="E151" s="322"/>
      <c r="F151" s="322"/>
      <c r="G151" s="322"/>
      <c r="H151" s="323"/>
      <c r="I151" s="52">
        <v>0</v>
      </c>
      <c r="J151" s="136"/>
      <c r="K151" s="52"/>
      <c r="L151" s="52"/>
      <c r="M151" s="52"/>
      <c r="N151" s="52"/>
      <c r="O151" s="52"/>
      <c r="P151" s="52"/>
      <c r="Q151" s="52"/>
      <c r="R151" s="52"/>
      <c r="S151" s="52"/>
      <c r="T151" s="52"/>
      <c r="U151" s="309">
        <f t="shared" si="8"/>
        <v>0</v>
      </c>
      <c r="V151" s="310"/>
      <c r="W151" s="309">
        <f t="shared" si="9"/>
        <v>0</v>
      </c>
      <c r="X151" s="310"/>
    </row>
    <row r="152" spans="2:24" x14ac:dyDescent="0.3">
      <c r="B152" s="437"/>
      <c r="C152" s="321" t="s">
        <v>94</v>
      </c>
      <c r="D152" s="322"/>
      <c r="E152" s="322"/>
      <c r="F152" s="322"/>
      <c r="G152" s="322"/>
      <c r="H152" s="323"/>
      <c r="I152" s="52">
        <v>0</v>
      </c>
      <c r="J152" s="136"/>
      <c r="K152" s="52"/>
      <c r="L152" s="52"/>
      <c r="M152" s="52"/>
      <c r="N152" s="52"/>
      <c r="O152" s="52"/>
      <c r="P152" s="52"/>
      <c r="Q152" s="52"/>
      <c r="R152" s="52"/>
      <c r="S152" s="52"/>
      <c r="T152" s="52"/>
      <c r="U152" s="309">
        <f t="shared" si="8"/>
        <v>0</v>
      </c>
      <c r="V152" s="310"/>
      <c r="W152" s="309">
        <f t="shared" si="9"/>
        <v>0</v>
      </c>
      <c r="X152" s="310"/>
    </row>
    <row r="153" spans="2:24" x14ac:dyDescent="0.3">
      <c r="B153" s="437"/>
      <c r="C153" s="321" t="s">
        <v>79</v>
      </c>
      <c r="D153" s="322"/>
      <c r="E153" s="322"/>
      <c r="F153" s="322"/>
      <c r="G153" s="322"/>
      <c r="H153" s="323"/>
      <c r="I153" s="52">
        <v>0</v>
      </c>
      <c r="J153" s="136"/>
      <c r="K153" s="52"/>
      <c r="L153" s="52"/>
      <c r="M153" s="52"/>
      <c r="N153" s="52"/>
      <c r="O153" s="52"/>
      <c r="P153" s="52"/>
      <c r="Q153" s="52"/>
      <c r="R153" s="52"/>
      <c r="S153" s="52"/>
      <c r="T153" s="52"/>
      <c r="U153" s="309">
        <f t="shared" si="8"/>
        <v>0</v>
      </c>
      <c r="V153" s="310"/>
      <c r="W153" s="309">
        <f t="shared" si="9"/>
        <v>0</v>
      </c>
      <c r="X153" s="310"/>
    </row>
    <row r="154" spans="2:24" x14ac:dyDescent="0.3">
      <c r="B154" s="437"/>
      <c r="C154" s="321" t="s">
        <v>80</v>
      </c>
      <c r="D154" s="322"/>
      <c r="E154" s="322"/>
      <c r="F154" s="322"/>
      <c r="G154" s="322"/>
      <c r="H154" s="323"/>
      <c r="I154" s="52">
        <v>0</v>
      </c>
      <c r="J154" s="136"/>
      <c r="K154" s="52"/>
      <c r="L154" s="52"/>
      <c r="M154" s="52"/>
      <c r="N154" s="52"/>
      <c r="O154" s="52"/>
      <c r="P154" s="52"/>
      <c r="Q154" s="52"/>
      <c r="R154" s="52"/>
      <c r="S154" s="52"/>
      <c r="T154" s="52"/>
      <c r="U154" s="309">
        <f t="shared" si="8"/>
        <v>0</v>
      </c>
      <c r="V154" s="310"/>
      <c r="W154" s="309">
        <f t="shared" si="9"/>
        <v>0</v>
      </c>
      <c r="X154" s="310"/>
    </row>
    <row r="155" spans="2:24" x14ac:dyDescent="0.3">
      <c r="B155" s="437"/>
      <c r="C155" s="321" t="s">
        <v>81</v>
      </c>
      <c r="D155" s="322"/>
      <c r="E155" s="322"/>
      <c r="F155" s="322"/>
      <c r="G155" s="322"/>
      <c r="H155" s="323"/>
      <c r="I155" s="52">
        <v>0</v>
      </c>
      <c r="J155" s="136"/>
      <c r="K155" s="52"/>
      <c r="L155" s="52"/>
      <c r="M155" s="52"/>
      <c r="N155" s="52"/>
      <c r="O155" s="52"/>
      <c r="P155" s="52"/>
      <c r="Q155" s="52"/>
      <c r="R155" s="52"/>
      <c r="S155" s="52"/>
      <c r="T155" s="52"/>
      <c r="U155" s="309">
        <f t="shared" si="8"/>
        <v>0</v>
      </c>
      <c r="V155" s="310"/>
      <c r="W155" s="309">
        <f t="shared" si="9"/>
        <v>0</v>
      </c>
      <c r="X155" s="310"/>
    </row>
    <row r="156" spans="2:24" x14ac:dyDescent="0.3">
      <c r="B156" s="437"/>
      <c r="C156" s="321" t="s">
        <v>95</v>
      </c>
      <c r="D156" s="322"/>
      <c r="E156" s="322"/>
      <c r="F156" s="322"/>
      <c r="G156" s="322"/>
      <c r="H156" s="323"/>
      <c r="I156" s="52">
        <v>0</v>
      </c>
      <c r="J156" s="52"/>
      <c r="K156" s="52"/>
      <c r="L156" s="52"/>
      <c r="M156" s="52"/>
      <c r="N156" s="52"/>
      <c r="O156" s="52"/>
      <c r="P156" s="52"/>
      <c r="Q156" s="52"/>
      <c r="R156" s="52"/>
      <c r="S156" s="52"/>
      <c r="T156" s="52"/>
      <c r="U156" s="309">
        <f t="shared" si="8"/>
        <v>0</v>
      </c>
      <c r="V156" s="310"/>
      <c r="W156" s="309">
        <f t="shared" si="9"/>
        <v>0</v>
      </c>
      <c r="X156" s="310"/>
    </row>
    <row r="157" spans="2:24" x14ac:dyDescent="0.3">
      <c r="B157" s="437"/>
      <c r="C157" s="321" t="s">
        <v>83</v>
      </c>
      <c r="D157" s="322"/>
      <c r="E157" s="322"/>
      <c r="F157" s="322"/>
      <c r="G157" s="322"/>
      <c r="H157" s="323"/>
      <c r="I157" s="52">
        <v>0</v>
      </c>
      <c r="J157" s="136"/>
      <c r="K157" s="52"/>
      <c r="L157" s="52"/>
      <c r="M157" s="52"/>
      <c r="N157" s="52"/>
      <c r="O157" s="52"/>
      <c r="P157" s="52"/>
      <c r="Q157" s="52"/>
      <c r="R157" s="52"/>
      <c r="S157" s="52"/>
      <c r="T157" s="52"/>
      <c r="U157" s="309">
        <f t="shared" si="8"/>
        <v>0</v>
      </c>
      <c r="V157" s="310"/>
      <c r="W157" s="309">
        <f t="shared" si="9"/>
        <v>0</v>
      </c>
      <c r="X157" s="310"/>
    </row>
    <row r="158" spans="2:24" x14ac:dyDescent="0.3">
      <c r="B158" s="437"/>
      <c r="C158" s="321" t="s">
        <v>96</v>
      </c>
      <c r="D158" s="322"/>
      <c r="E158" s="322"/>
      <c r="F158" s="322"/>
      <c r="G158" s="322"/>
      <c r="H158" s="323"/>
      <c r="I158" s="52">
        <v>0</v>
      </c>
      <c r="J158" s="52"/>
      <c r="K158" s="52"/>
      <c r="L158" s="52"/>
      <c r="M158" s="52"/>
      <c r="N158" s="52"/>
      <c r="O158" s="52"/>
      <c r="P158" s="52"/>
      <c r="Q158" s="52"/>
      <c r="R158" s="52"/>
      <c r="S158" s="52"/>
      <c r="T158" s="52"/>
      <c r="U158" s="309">
        <f t="shared" si="8"/>
        <v>0</v>
      </c>
      <c r="V158" s="310"/>
      <c r="W158" s="309">
        <f t="shared" si="9"/>
        <v>0</v>
      </c>
      <c r="X158" s="310"/>
    </row>
    <row r="159" spans="2:24" x14ac:dyDescent="0.3">
      <c r="B159" s="437"/>
      <c r="C159" s="321" t="s">
        <v>97</v>
      </c>
      <c r="D159" s="322"/>
      <c r="E159" s="322"/>
      <c r="F159" s="322"/>
      <c r="G159" s="322"/>
      <c r="H159" s="323"/>
      <c r="I159" s="52">
        <v>0</v>
      </c>
      <c r="J159" s="52"/>
      <c r="K159" s="52"/>
      <c r="L159" s="52"/>
      <c r="M159" s="52"/>
      <c r="N159" s="52"/>
      <c r="O159" s="52"/>
      <c r="P159" s="52"/>
      <c r="Q159" s="52"/>
      <c r="R159" s="52"/>
      <c r="S159" s="52"/>
      <c r="T159" s="52"/>
      <c r="U159" s="309">
        <f t="shared" si="8"/>
        <v>0</v>
      </c>
      <c r="V159" s="310"/>
      <c r="W159" s="309">
        <f t="shared" si="9"/>
        <v>0</v>
      </c>
      <c r="X159" s="310"/>
    </row>
    <row r="160" spans="2:24" x14ac:dyDescent="0.3">
      <c r="B160" s="437"/>
      <c r="C160" s="321" t="s">
        <v>71</v>
      </c>
      <c r="D160" s="322"/>
      <c r="E160" s="322"/>
      <c r="F160" s="322"/>
      <c r="G160" s="322"/>
      <c r="H160" s="323"/>
      <c r="I160" s="52">
        <v>0</v>
      </c>
      <c r="J160" s="52"/>
      <c r="K160" s="52"/>
      <c r="L160" s="52"/>
      <c r="M160" s="52"/>
      <c r="N160" s="52"/>
      <c r="O160" s="52"/>
      <c r="P160" s="52"/>
      <c r="Q160" s="52"/>
      <c r="R160" s="52"/>
      <c r="S160" s="52"/>
      <c r="T160" s="52"/>
      <c r="U160" s="309">
        <f t="shared" si="8"/>
        <v>0</v>
      </c>
      <c r="V160" s="310"/>
      <c r="W160" s="309">
        <f t="shared" si="9"/>
        <v>0</v>
      </c>
      <c r="X160" s="310"/>
    </row>
    <row r="161" spans="2:24" x14ac:dyDescent="0.3">
      <c r="B161" s="437"/>
      <c r="C161" s="321" t="s">
        <v>72</v>
      </c>
      <c r="D161" s="322"/>
      <c r="E161" s="322"/>
      <c r="F161" s="322"/>
      <c r="G161" s="322"/>
      <c r="H161" s="323"/>
      <c r="I161" s="52">
        <v>0</v>
      </c>
      <c r="J161" s="52"/>
      <c r="K161" s="52"/>
      <c r="L161" s="52"/>
      <c r="M161" s="52"/>
      <c r="N161" s="52"/>
      <c r="O161" s="52"/>
      <c r="P161" s="52"/>
      <c r="Q161" s="52"/>
      <c r="R161" s="52"/>
      <c r="S161" s="52"/>
      <c r="T161" s="52"/>
      <c r="U161" s="309">
        <f t="shared" si="8"/>
        <v>0</v>
      </c>
      <c r="V161" s="310"/>
      <c r="W161" s="309">
        <f t="shared" si="9"/>
        <v>0</v>
      </c>
      <c r="X161" s="310"/>
    </row>
    <row r="162" spans="2:24" x14ac:dyDescent="0.3">
      <c r="B162" s="437"/>
      <c r="C162" s="321" t="s">
        <v>86</v>
      </c>
      <c r="D162" s="322"/>
      <c r="E162" s="322"/>
      <c r="F162" s="322"/>
      <c r="G162" s="322"/>
      <c r="H162" s="323"/>
      <c r="I162" s="52">
        <v>0</v>
      </c>
      <c r="J162" s="136"/>
      <c r="K162" s="52"/>
      <c r="L162" s="52"/>
      <c r="M162" s="52"/>
      <c r="N162" s="52"/>
      <c r="O162" s="52"/>
      <c r="P162" s="52"/>
      <c r="Q162" s="52"/>
      <c r="R162" s="52"/>
      <c r="S162" s="52"/>
      <c r="T162" s="52"/>
      <c r="U162" s="309">
        <f t="shared" si="8"/>
        <v>0</v>
      </c>
      <c r="V162" s="310"/>
      <c r="W162" s="309">
        <f t="shared" si="9"/>
        <v>0</v>
      </c>
      <c r="X162" s="310"/>
    </row>
    <row r="163" spans="2:24" ht="16.899999999999999" customHeight="1" x14ac:dyDescent="0.3">
      <c r="B163" s="437"/>
      <c r="C163" s="324" t="s">
        <v>73</v>
      </c>
      <c r="D163" s="325"/>
      <c r="E163" s="325"/>
      <c r="F163" s="325"/>
      <c r="G163" s="325"/>
      <c r="H163" s="326"/>
      <c r="I163" s="52">
        <v>0</v>
      </c>
      <c r="J163" s="136"/>
      <c r="K163" s="128"/>
      <c r="L163" s="128"/>
      <c r="M163" s="128"/>
      <c r="N163" s="128"/>
      <c r="O163" s="128"/>
      <c r="P163" s="128"/>
      <c r="Q163" s="128"/>
      <c r="R163" s="128"/>
      <c r="S163" s="128"/>
      <c r="T163" s="208"/>
      <c r="U163" s="314">
        <f t="shared" si="8"/>
        <v>0</v>
      </c>
      <c r="V163" s="315"/>
      <c r="W163" s="314">
        <f t="shared" si="9"/>
        <v>0</v>
      </c>
      <c r="X163" s="315"/>
    </row>
    <row r="164" spans="2:24" x14ac:dyDescent="0.3">
      <c r="B164" s="437"/>
      <c r="C164" s="300" t="s">
        <v>30</v>
      </c>
      <c r="D164" s="301"/>
      <c r="E164" s="301"/>
      <c r="F164" s="301"/>
      <c r="G164" s="301"/>
      <c r="H164" s="302"/>
      <c r="I164" s="136">
        <f>SUM(I165:I171)</f>
        <v>1</v>
      </c>
      <c r="J164" s="251">
        <f>SUM(J165:J171)</f>
        <v>0</v>
      </c>
      <c r="K164" s="136"/>
      <c r="L164" s="136"/>
      <c r="M164" s="136"/>
      <c r="N164" s="136"/>
      <c r="O164" s="136"/>
      <c r="P164" s="136"/>
      <c r="Q164" s="136"/>
      <c r="R164" s="136"/>
      <c r="S164" s="136"/>
      <c r="T164" s="136"/>
      <c r="U164" s="309">
        <f t="shared" si="8"/>
        <v>0.5</v>
      </c>
      <c r="V164" s="310"/>
      <c r="W164" s="309">
        <f t="shared" si="9"/>
        <v>1</v>
      </c>
      <c r="X164" s="310"/>
    </row>
    <row r="165" spans="2:24" x14ac:dyDescent="0.3">
      <c r="B165" s="437"/>
      <c r="C165" s="321" t="s">
        <v>87</v>
      </c>
      <c r="D165" s="322"/>
      <c r="E165" s="322"/>
      <c r="F165" s="322"/>
      <c r="G165" s="322"/>
      <c r="H165" s="323"/>
      <c r="I165" s="52">
        <v>0</v>
      </c>
      <c r="J165" s="136"/>
      <c r="K165" s="136"/>
      <c r="L165" s="136"/>
      <c r="M165" s="136"/>
      <c r="N165" s="136"/>
      <c r="O165" s="136"/>
      <c r="P165" s="136"/>
      <c r="Q165" s="136"/>
      <c r="R165" s="136"/>
      <c r="S165" s="136"/>
      <c r="T165" s="136"/>
      <c r="U165" s="309">
        <f t="shared" ref="U165:U175" si="13">AVERAGE(I165:T165)</f>
        <v>0</v>
      </c>
      <c r="V165" s="310"/>
      <c r="W165" s="309">
        <f t="shared" si="9"/>
        <v>0</v>
      </c>
      <c r="X165" s="310"/>
    </row>
    <row r="166" spans="2:24" x14ac:dyDescent="0.3">
      <c r="B166" s="437"/>
      <c r="C166" s="333" t="s">
        <v>31</v>
      </c>
      <c r="D166" s="334"/>
      <c r="E166" s="334"/>
      <c r="F166" s="334"/>
      <c r="G166" s="334"/>
      <c r="H166" s="335"/>
      <c r="I166" s="52">
        <v>0</v>
      </c>
      <c r="J166" s="136"/>
      <c r="K166" s="136"/>
      <c r="L166" s="136"/>
      <c r="M166" s="136"/>
      <c r="N166" s="136"/>
      <c r="O166" s="136"/>
      <c r="P166" s="136"/>
      <c r="Q166" s="136"/>
      <c r="R166" s="136"/>
      <c r="S166" s="136"/>
      <c r="T166" s="136"/>
      <c r="U166" s="309">
        <f t="shared" si="13"/>
        <v>0</v>
      </c>
      <c r="V166" s="310"/>
      <c r="W166" s="309">
        <f t="shared" ref="W166:W175" si="14">SUM(I166:T166)</f>
        <v>0</v>
      </c>
      <c r="X166" s="310"/>
    </row>
    <row r="167" spans="2:24" x14ac:dyDescent="0.3">
      <c r="B167" s="437"/>
      <c r="C167" s="333" t="s">
        <v>33</v>
      </c>
      <c r="D167" s="334"/>
      <c r="E167" s="334"/>
      <c r="F167" s="334"/>
      <c r="G167" s="334"/>
      <c r="H167" s="335"/>
      <c r="I167" s="52">
        <v>0</v>
      </c>
      <c r="J167" s="136"/>
      <c r="K167" s="136"/>
      <c r="L167" s="136"/>
      <c r="M167" s="136"/>
      <c r="N167" s="136"/>
      <c r="O167" s="136"/>
      <c r="P167" s="136"/>
      <c r="Q167" s="136"/>
      <c r="R167" s="136"/>
      <c r="S167" s="136"/>
      <c r="T167" s="136"/>
      <c r="U167" s="309">
        <f t="shared" si="13"/>
        <v>0</v>
      </c>
      <c r="V167" s="310"/>
      <c r="W167" s="309">
        <f t="shared" si="14"/>
        <v>0</v>
      </c>
      <c r="X167" s="310"/>
    </row>
    <row r="168" spans="2:24" x14ac:dyDescent="0.3">
      <c r="B168" s="437"/>
      <c r="C168" s="321" t="s">
        <v>98</v>
      </c>
      <c r="D168" s="322"/>
      <c r="E168" s="322"/>
      <c r="F168" s="322"/>
      <c r="G168" s="322"/>
      <c r="H168" s="323"/>
      <c r="I168" s="52">
        <v>0</v>
      </c>
      <c r="J168" s="136"/>
      <c r="K168" s="136"/>
      <c r="L168" s="136"/>
      <c r="M168" s="136"/>
      <c r="N168" s="136"/>
      <c r="O168" s="136"/>
      <c r="P168" s="136"/>
      <c r="Q168" s="136"/>
      <c r="R168" s="136"/>
      <c r="S168" s="136"/>
      <c r="T168" s="136"/>
      <c r="U168" s="309">
        <f t="shared" si="13"/>
        <v>0</v>
      </c>
      <c r="V168" s="310"/>
      <c r="W168" s="309">
        <f t="shared" si="14"/>
        <v>0</v>
      </c>
      <c r="X168" s="310"/>
    </row>
    <row r="169" spans="2:24" x14ac:dyDescent="0.3">
      <c r="B169" s="437"/>
      <c r="C169" s="321" t="s">
        <v>99</v>
      </c>
      <c r="D169" s="322"/>
      <c r="E169" s="322"/>
      <c r="F169" s="322"/>
      <c r="G169" s="322"/>
      <c r="H169" s="323"/>
      <c r="I169" s="52">
        <v>0</v>
      </c>
      <c r="J169" s="136"/>
      <c r="K169" s="136"/>
      <c r="L169" s="136"/>
      <c r="M169" s="136"/>
      <c r="N169" s="136"/>
      <c r="O169" s="136"/>
      <c r="P169" s="136"/>
      <c r="Q169" s="136"/>
      <c r="R169" s="136"/>
      <c r="S169" s="136"/>
      <c r="T169" s="136"/>
      <c r="U169" s="309">
        <f t="shared" si="13"/>
        <v>0</v>
      </c>
      <c r="V169" s="310"/>
      <c r="W169" s="309">
        <f t="shared" si="14"/>
        <v>0</v>
      </c>
      <c r="X169" s="310"/>
    </row>
    <row r="170" spans="2:24" x14ac:dyDescent="0.3">
      <c r="B170" s="437"/>
      <c r="C170" s="321" t="s">
        <v>100</v>
      </c>
      <c r="D170" s="322"/>
      <c r="E170" s="322"/>
      <c r="F170" s="322"/>
      <c r="G170" s="322"/>
      <c r="H170" s="323"/>
      <c r="I170" s="136">
        <v>1</v>
      </c>
      <c r="J170" s="136"/>
      <c r="K170" s="136"/>
      <c r="L170" s="136"/>
      <c r="M170" s="136"/>
      <c r="N170" s="136"/>
      <c r="O170" s="136"/>
      <c r="P170" s="136"/>
      <c r="Q170" s="136"/>
      <c r="R170" s="136"/>
      <c r="S170" s="136"/>
      <c r="T170" s="136"/>
      <c r="U170" s="309">
        <f t="shared" si="13"/>
        <v>1</v>
      </c>
      <c r="V170" s="310"/>
      <c r="W170" s="309">
        <f t="shared" si="14"/>
        <v>1</v>
      </c>
      <c r="X170" s="310"/>
    </row>
    <row r="171" spans="2:24" x14ac:dyDescent="0.3">
      <c r="B171" s="437"/>
      <c r="C171" s="324" t="s">
        <v>101</v>
      </c>
      <c r="D171" s="325"/>
      <c r="E171" s="325"/>
      <c r="F171" s="325"/>
      <c r="G171" s="325"/>
      <c r="H171" s="326"/>
      <c r="I171" s="52">
        <v>0</v>
      </c>
      <c r="J171" s="140"/>
      <c r="K171" s="140"/>
      <c r="L171" s="140"/>
      <c r="M171" s="140"/>
      <c r="N171" s="140"/>
      <c r="O171" s="140"/>
      <c r="P171" s="140"/>
      <c r="Q171" s="140"/>
      <c r="R171" s="140"/>
      <c r="S171" s="140"/>
      <c r="T171" s="141"/>
      <c r="U171" s="314">
        <f t="shared" si="13"/>
        <v>0</v>
      </c>
      <c r="V171" s="315"/>
      <c r="W171" s="314">
        <f t="shared" si="14"/>
        <v>0</v>
      </c>
      <c r="X171" s="315"/>
    </row>
    <row r="172" spans="2:24" x14ac:dyDescent="0.3">
      <c r="B172" s="437"/>
      <c r="C172" s="300" t="s">
        <v>34</v>
      </c>
      <c r="D172" s="301"/>
      <c r="E172" s="301"/>
      <c r="F172" s="301"/>
      <c r="G172" s="301"/>
      <c r="H172" s="302"/>
      <c r="I172" s="136">
        <v>1</v>
      </c>
      <c r="J172" s="136">
        <v>0</v>
      </c>
      <c r="K172" s="136"/>
      <c r="L172" s="136"/>
      <c r="M172" s="136"/>
      <c r="N172" s="136"/>
      <c r="O172" s="136"/>
      <c r="P172" s="136"/>
      <c r="Q172" s="136"/>
      <c r="R172" s="136"/>
      <c r="S172" s="136"/>
      <c r="T172" s="136"/>
      <c r="U172" s="309">
        <f t="shared" si="13"/>
        <v>0.5</v>
      </c>
      <c r="V172" s="310"/>
      <c r="W172" s="309">
        <f t="shared" si="14"/>
        <v>1</v>
      </c>
      <c r="X172" s="310"/>
    </row>
    <row r="173" spans="2:24" x14ac:dyDescent="0.3">
      <c r="B173" s="437"/>
      <c r="C173" s="327" t="s">
        <v>26</v>
      </c>
      <c r="D173" s="328"/>
      <c r="E173" s="328"/>
      <c r="F173" s="328"/>
      <c r="G173" s="328"/>
      <c r="H173" s="329"/>
      <c r="I173" s="52">
        <v>0</v>
      </c>
      <c r="J173" s="155"/>
      <c r="K173" s="155"/>
      <c r="L173" s="155"/>
      <c r="M173" s="155"/>
      <c r="N173" s="155"/>
      <c r="O173" s="155"/>
      <c r="P173" s="155"/>
      <c r="Q173" s="155"/>
      <c r="R173" s="155"/>
      <c r="S173" s="155"/>
      <c r="T173" s="155"/>
      <c r="U173" s="316">
        <f t="shared" si="13"/>
        <v>0</v>
      </c>
      <c r="V173" s="317"/>
      <c r="W173" s="316">
        <f t="shared" si="14"/>
        <v>0</v>
      </c>
      <c r="X173" s="317"/>
    </row>
    <row r="174" spans="2:24" x14ac:dyDescent="0.3">
      <c r="B174" s="437"/>
      <c r="C174" s="330" t="s">
        <v>161</v>
      </c>
      <c r="D174" s="331"/>
      <c r="E174" s="331"/>
      <c r="F174" s="331"/>
      <c r="G174" s="331"/>
      <c r="H174" s="332"/>
      <c r="I174" s="146">
        <f t="shared" ref="I174:J174" si="15">SUM(I175:I175)</f>
        <v>6</v>
      </c>
      <c r="J174" s="146">
        <f t="shared" si="15"/>
        <v>3</v>
      </c>
      <c r="K174" s="146"/>
      <c r="L174" s="146"/>
      <c r="M174" s="146"/>
      <c r="N174" s="146"/>
      <c r="O174" s="146"/>
      <c r="P174" s="146"/>
      <c r="Q174" s="146"/>
      <c r="R174" s="146"/>
      <c r="S174" s="146"/>
      <c r="T174" s="146"/>
      <c r="U174" s="309">
        <f t="shared" si="13"/>
        <v>4.5</v>
      </c>
      <c r="V174" s="310"/>
      <c r="W174" s="309">
        <f t="shared" si="14"/>
        <v>9</v>
      </c>
      <c r="X174" s="310"/>
    </row>
    <row r="175" spans="2:24" x14ac:dyDescent="0.3">
      <c r="B175" s="437"/>
      <c r="C175" s="447" t="s">
        <v>30</v>
      </c>
      <c r="D175" s="448"/>
      <c r="E175" s="448"/>
      <c r="F175" s="448"/>
      <c r="G175" s="448"/>
      <c r="H175" s="449"/>
      <c r="I175" s="146">
        <v>6</v>
      </c>
      <c r="J175" s="146">
        <v>3</v>
      </c>
      <c r="K175" s="146"/>
      <c r="L175" s="146"/>
      <c r="M175" s="146"/>
      <c r="N175" s="146"/>
      <c r="O175" s="146"/>
      <c r="P175" s="146"/>
      <c r="Q175" s="146"/>
      <c r="R175" s="146"/>
      <c r="S175" s="146"/>
      <c r="T175" s="146"/>
      <c r="U175" s="445">
        <f t="shared" si="13"/>
        <v>4.5</v>
      </c>
      <c r="V175" s="446"/>
      <c r="W175" s="309">
        <f t="shared" si="14"/>
        <v>9</v>
      </c>
      <c r="X175" s="310"/>
    </row>
    <row r="176" spans="2:24" x14ac:dyDescent="0.3">
      <c r="B176" s="437"/>
      <c r="C176" s="340" t="s">
        <v>2</v>
      </c>
      <c r="D176" s="341"/>
      <c r="E176" s="341"/>
      <c r="F176" s="341"/>
      <c r="G176" s="341"/>
      <c r="H176" s="342"/>
      <c r="I176" s="159"/>
      <c r="J176" s="159"/>
      <c r="K176" s="159"/>
      <c r="L176" s="159"/>
      <c r="M176" s="159"/>
      <c r="N176" s="159"/>
      <c r="O176" s="159"/>
      <c r="P176" s="159"/>
      <c r="Q176" s="159"/>
      <c r="R176" s="159"/>
      <c r="S176" s="159"/>
      <c r="T176" s="159"/>
      <c r="U176" s="343"/>
      <c r="V176" s="344"/>
      <c r="W176" s="345"/>
      <c r="X176" s="346"/>
    </row>
    <row r="177" spans="2:24" x14ac:dyDescent="0.3">
      <c r="B177" s="437"/>
      <c r="C177" s="347" t="s">
        <v>102</v>
      </c>
      <c r="D177" s="348"/>
      <c r="E177" s="348"/>
      <c r="F177" s="348"/>
      <c r="G177" s="348"/>
      <c r="H177" s="349"/>
      <c r="I177" s="163">
        <f t="shared" ref="I177:J177" si="16">I102/I85</f>
        <v>2.0731707317073171</v>
      </c>
      <c r="J177" s="163">
        <f t="shared" si="16"/>
        <v>2.7192982456140351</v>
      </c>
      <c r="K177" s="163"/>
      <c r="L177" s="163"/>
      <c r="M177" s="163"/>
      <c r="N177" s="163"/>
      <c r="O177" s="163"/>
      <c r="P177" s="163"/>
      <c r="Q177" s="163"/>
      <c r="R177" s="163"/>
      <c r="S177" s="163"/>
      <c r="T177" s="163"/>
      <c r="U177" s="350" t="s">
        <v>62</v>
      </c>
      <c r="V177" s="351"/>
      <c r="W177" s="350">
        <f t="shared" ref="W177:X177" si="17">W102/W85</f>
        <v>2.3381294964028778</v>
      </c>
      <c r="X177" s="351" t="e">
        <f t="shared" si="17"/>
        <v>#DIV/0!</v>
      </c>
    </row>
    <row r="178" spans="2:24" x14ac:dyDescent="0.3">
      <c r="B178" s="437"/>
      <c r="C178" s="273" t="s">
        <v>103</v>
      </c>
      <c r="D178" s="274"/>
      <c r="E178" s="274"/>
      <c r="F178" s="274"/>
      <c r="G178" s="274"/>
      <c r="H178" s="275"/>
      <c r="I178" s="167">
        <f t="shared" ref="I178:J178" si="18">(I104+I108+I142+I173+I174)/I85</f>
        <v>0.6097560975609756</v>
      </c>
      <c r="J178" s="167">
        <f t="shared" si="18"/>
        <v>0.91228070175438591</v>
      </c>
      <c r="K178" s="167"/>
      <c r="L178" s="167"/>
      <c r="M178" s="167"/>
      <c r="N178" s="167"/>
      <c r="O178" s="167"/>
      <c r="P178" s="167"/>
      <c r="Q178" s="167"/>
      <c r="R178" s="167"/>
      <c r="S178" s="167"/>
      <c r="T178" s="167"/>
      <c r="U178" s="352" t="s">
        <v>62</v>
      </c>
      <c r="V178" s="353"/>
      <c r="W178" s="352">
        <f t="shared" ref="W178:X178" si="19">(W104+W108+W142+W173+W174)/W85</f>
        <v>0.73381294964028776</v>
      </c>
      <c r="X178" s="353" t="e">
        <f t="shared" si="19"/>
        <v>#DIV/0!</v>
      </c>
    </row>
    <row r="179" spans="2:24" x14ac:dyDescent="0.3">
      <c r="B179" s="437"/>
      <c r="C179" s="291" t="s">
        <v>8</v>
      </c>
      <c r="D179" s="292"/>
      <c r="E179" s="292"/>
      <c r="F179" s="292"/>
      <c r="G179" s="292"/>
      <c r="H179" s="293"/>
      <c r="I179" s="169">
        <f>I181/I180</f>
        <v>0</v>
      </c>
      <c r="J179" s="169">
        <f>J181/J180</f>
        <v>0</v>
      </c>
      <c r="K179" s="169"/>
      <c r="L179" s="169"/>
      <c r="M179" s="169"/>
      <c r="N179" s="169"/>
      <c r="O179" s="169"/>
      <c r="P179" s="169"/>
      <c r="Q179" s="169"/>
      <c r="R179" s="169"/>
      <c r="S179" s="169"/>
      <c r="T179" s="169"/>
      <c r="U179" s="336" t="s">
        <v>62</v>
      </c>
      <c r="V179" s="337"/>
      <c r="W179" s="338">
        <f>W181/W180</f>
        <v>0</v>
      </c>
      <c r="X179" s="339"/>
    </row>
    <row r="180" spans="2:24" x14ac:dyDescent="0.3">
      <c r="B180" s="437"/>
      <c r="C180" s="358" t="s">
        <v>20</v>
      </c>
      <c r="D180" s="359"/>
      <c r="E180" s="359"/>
      <c r="F180" s="359"/>
      <c r="G180" s="359"/>
      <c r="H180" s="360"/>
      <c r="I180" s="90">
        <f t="shared" ref="I180:J180" si="20">I85</f>
        <v>82</v>
      </c>
      <c r="J180" s="90">
        <f t="shared" si="20"/>
        <v>57</v>
      </c>
      <c r="K180" s="90"/>
      <c r="L180" s="90"/>
      <c r="M180" s="90"/>
      <c r="N180" s="90"/>
      <c r="O180" s="90"/>
      <c r="P180" s="90"/>
      <c r="Q180" s="90"/>
      <c r="R180" s="90"/>
      <c r="S180" s="90"/>
      <c r="T180" s="90"/>
      <c r="U180" s="361" t="s">
        <v>62</v>
      </c>
      <c r="V180" s="362"/>
      <c r="W180" s="361">
        <f>SUM(I180:T180)</f>
        <v>139</v>
      </c>
      <c r="X180" s="362"/>
    </row>
    <row r="181" spans="2:24" ht="15" thickBot="1" x14ac:dyDescent="0.35">
      <c r="B181" s="437"/>
      <c r="C181" s="358" t="s">
        <v>104</v>
      </c>
      <c r="D181" s="359"/>
      <c r="E181" s="359"/>
      <c r="F181" s="359"/>
      <c r="G181" s="359"/>
      <c r="H181" s="360"/>
      <c r="I181" s="52"/>
      <c r="J181" s="52"/>
      <c r="K181" s="52"/>
      <c r="L181" s="52"/>
      <c r="M181" s="52"/>
      <c r="N181" s="52"/>
      <c r="O181" s="52"/>
      <c r="P181" s="52"/>
      <c r="Q181" s="52"/>
      <c r="R181" s="52"/>
      <c r="S181" s="52"/>
      <c r="T181" s="52"/>
      <c r="U181" s="366" t="s">
        <v>62</v>
      </c>
      <c r="V181" s="367"/>
      <c r="W181" s="311">
        <f>SUM(I181:T181)</f>
        <v>0</v>
      </c>
      <c r="X181" s="312"/>
    </row>
    <row r="182" spans="2:24" ht="15" thickBot="1" x14ac:dyDescent="0.35">
      <c r="B182" s="288" t="s">
        <v>9</v>
      </c>
      <c r="C182" s="297" t="s">
        <v>108</v>
      </c>
      <c r="D182" s="298"/>
      <c r="E182" s="298"/>
      <c r="F182" s="298"/>
      <c r="G182" s="298"/>
      <c r="H182" s="299"/>
      <c r="I182" s="176">
        <f>I185/I184</f>
        <v>0.35616438356164382</v>
      </c>
      <c r="J182" s="176">
        <f>J185/J184</f>
        <v>0.35849056603773582</v>
      </c>
      <c r="K182" s="176"/>
      <c r="L182" s="176"/>
      <c r="M182" s="176"/>
      <c r="N182" s="176"/>
      <c r="O182" s="176"/>
      <c r="P182" s="176"/>
      <c r="Q182" s="176"/>
      <c r="R182" s="176"/>
      <c r="S182" s="176"/>
      <c r="T182" s="176"/>
      <c r="U182" s="484">
        <f t="shared" ref="U182:V182" si="21">U185/U184</f>
        <v>0.35714285714285715</v>
      </c>
      <c r="V182" s="485" t="e">
        <f t="shared" si="21"/>
        <v>#DIV/0!</v>
      </c>
      <c r="W182" s="370" t="s">
        <v>62</v>
      </c>
      <c r="X182" s="371"/>
    </row>
    <row r="183" spans="2:24" x14ac:dyDescent="0.3">
      <c r="B183" s="289"/>
      <c r="C183" s="297" t="s">
        <v>43</v>
      </c>
      <c r="D183" s="298"/>
      <c r="E183" s="298"/>
      <c r="F183" s="298"/>
      <c r="G183" s="298"/>
      <c r="H183" s="299"/>
      <c r="I183" s="180">
        <f>I186/I184</f>
        <v>0.21917808219178081</v>
      </c>
      <c r="J183" s="180">
        <f>J186/J184</f>
        <v>0.32075471698113206</v>
      </c>
      <c r="K183" s="180"/>
      <c r="L183" s="180"/>
      <c r="M183" s="180"/>
      <c r="N183" s="180"/>
      <c r="O183" s="180"/>
      <c r="P183" s="180"/>
      <c r="Q183" s="180"/>
      <c r="R183" s="180"/>
      <c r="S183" s="180"/>
      <c r="T183" s="180"/>
      <c r="U183" s="484">
        <f t="shared" ref="U183:V183" si="22">U186/U184</f>
        <v>0.26190476190476192</v>
      </c>
      <c r="V183" s="485" t="e">
        <f t="shared" si="22"/>
        <v>#DIV/0!</v>
      </c>
      <c r="W183" s="370" t="s">
        <v>62</v>
      </c>
      <c r="X183" s="371"/>
    </row>
    <row r="184" spans="2:24" x14ac:dyDescent="0.3">
      <c r="B184" s="289"/>
      <c r="C184" s="270" t="s">
        <v>65</v>
      </c>
      <c r="D184" s="271"/>
      <c r="E184" s="271"/>
      <c r="F184" s="271"/>
      <c r="G184" s="271"/>
      <c r="H184" s="272"/>
      <c r="I184" s="52">
        <v>73</v>
      </c>
      <c r="J184" s="52">
        <v>53</v>
      </c>
      <c r="K184" s="52"/>
      <c r="L184" s="52"/>
      <c r="M184" s="52"/>
      <c r="N184" s="52"/>
      <c r="O184" s="52"/>
      <c r="P184" s="52"/>
      <c r="Q184" s="52"/>
      <c r="R184" s="52"/>
      <c r="S184" s="52"/>
      <c r="T184" s="52"/>
      <c r="U184" s="361">
        <f>AVERAGE(I184:T184)</f>
        <v>63</v>
      </c>
      <c r="V184" s="362"/>
      <c r="W184" s="481" t="s">
        <v>62</v>
      </c>
      <c r="X184" s="482"/>
    </row>
    <row r="185" spans="2:24" x14ac:dyDescent="0.3">
      <c r="B185" s="289"/>
      <c r="C185" s="300" t="s">
        <v>27</v>
      </c>
      <c r="D185" s="301"/>
      <c r="E185" s="301"/>
      <c r="F185" s="301"/>
      <c r="G185" s="301"/>
      <c r="H185" s="302"/>
      <c r="I185" s="52">
        <v>26</v>
      </c>
      <c r="J185" s="52">
        <v>19</v>
      </c>
      <c r="K185" s="52"/>
      <c r="L185" s="52"/>
      <c r="M185" s="52"/>
      <c r="N185" s="52"/>
      <c r="O185" s="52"/>
      <c r="P185" s="52"/>
      <c r="Q185" s="52"/>
      <c r="R185" s="52"/>
      <c r="S185" s="52"/>
      <c r="T185" s="52"/>
      <c r="U185" s="361">
        <f>AVERAGE(I185:T185)</f>
        <v>22.5</v>
      </c>
      <c r="V185" s="362"/>
      <c r="W185" s="361" t="s">
        <v>62</v>
      </c>
      <c r="X185" s="362"/>
    </row>
    <row r="186" spans="2:24" x14ac:dyDescent="0.3">
      <c r="B186" s="289"/>
      <c r="C186" s="273" t="s">
        <v>28</v>
      </c>
      <c r="D186" s="274"/>
      <c r="E186" s="274"/>
      <c r="F186" s="274"/>
      <c r="G186" s="274"/>
      <c r="H186" s="275"/>
      <c r="I186" s="184">
        <v>16</v>
      </c>
      <c r="J186" s="184">
        <v>17</v>
      </c>
      <c r="K186" s="184"/>
      <c r="L186" s="184"/>
      <c r="M186" s="184"/>
      <c r="N186" s="184"/>
      <c r="O186" s="184"/>
      <c r="P186" s="184"/>
      <c r="Q186" s="184"/>
      <c r="R186" s="184"/>
      <c r="S186" s="184"/>
      <c r="T186" s="184"/>
      <c r="U186" s="372">
        <f>AVERAGE(I186:T186)</f>
        <v>16.5</v>
      </c>
      <c r="V186" s="373"/>
      <c r="W186" s="372" t="s">
        <v>62</v>
      </c>
      <c r="X186" s="373"/>
    </row>
    <row r="187" spans="2:24" x14ac:dyDescent="0.3">
      <c r="B187" s="289"/>
      <c r="C187" s="276" t="s">
        <v>10</v>
      </c>
      <c r="D187" s="277"/>
      <c r="E187" s="277"/>
      <c r="F187" s="277"/>
      <c r="G187" s="277"/>
      <c r="H187" s="278"/>
      <c r="I187" s="188">
        <f>I190/I189</f>
        <v>1.3698630136986301E-2</v>
      </c>
      <c r="J187" s="188">
        <f>J190/J189</f>
        <v>7.5471698113207544E-2</v>
      </c>
      <c r="K187" s="188"/>
      <c r="L187" s="188"/>
      <c r="M187" s="188"/>
      <c r="N187" s="188"/>
      <c r="O187" s="188"/>
      <c r="P187" s="188"/>
      <c r="Q187" s="188"/>
      <c r="R187" s="188"/>
      <c r="S187" s="188"/>
      <c r="T187" s="188"/>
      <c r="U187" s="354">
        <f>U190/U189</f>
        <v>3.968253968253968E-2</v>
      </c>
      <c r="V187" s="355"/>
      <c r="W187" s="356" t="s">
        <v>62</v>
      </c>
      <c r="X187" s="357"/>
    </row>
    <row r="188" spans="2:24" x14ac:dyDescent="0.3">
      <c r="B188" s="289"/>
      <c r="C188" s="291" t="s">
        <v>11</v>
      </c>
      <c r="D188" s="292"/>
      <c r="E188" s="292"/>
      <c r="F188" s="292"/>
      <c r="G188" s="292"/>
      <c r="H188" s="293"/>
      <c r="I188" s="192">
        <f>I191/I189</f>
        <v>1.3698630136986301E-2</v>
      </c>
      <c r="J188" s="192">
        <f>J191/J189</f>
        <v>3.7735849056603772E-2</v>
      </c>
      <c r="K188" s="192"/>
      <c r="L188" s="192"/>
      <c r="M188" s="192"/>
      <c r="N188" s="192"/>
      <c r="O188" s="192"/>
      <c r="P188" s="192"/>
      <c r="Q188" s="192"/>
      <c r="R188" s="192"/>
      <c r="S188" s="192"/>
      <c r="T188" s="192"/>
      <c r="U188" s="378">
        <f>U191/U189</f>
        <v>2.3809523809523808E-2</v>
      </c>
      <c r="V188" s="379"/>
      <c r="W188" s="380" t="s">
        <v>62</v>
      </c>
      <c r="X188" s="381"/>
    </row>
    <row r="189" spans="2:24" x14ac:dyDescent="0.3">
      <c r="B189" s="289"/>
      <c r="C189" s="270" t="s">
        <v>65</v>
      </c>
      <c r="D189" s="271"/>
      <c r="E189" s="271"/>
      <c r="F189" s="271"/>
      <c r="G189" s="271"/>
      <c r="H189" s="272"/>
      <c r="I189" s="52">
        <v>73</v>
      </c>
      <c r="J189" s="52">
        <v>53</v>
      </c>
      <c r="K189" s="52"/>
      <c r="L189" s="52"/>
      <c r="M189" s="52"/>
      <c r="N189" s="52"/>
      <c r="O189" s="52"/>
      <c r="P189" s="52"/>
      <c r="Q189" s="52"/>
      <c r="R189" s="52"/>
      <c r="S189" s="52"/>
      <c r="T189" s="52"/>
      <c r="U189" s="311">
        <f>AVERAGE(I189:T189)</f>
        <v>63</v>
      </c>
      <c r="V189" s="312"/>
      <c r="W189" s="311" t="s">
        <v>62</v>
      </c>
      <c r="X189" s="312"/>
    </row>
    <row r="190" spans="2:24" x14ac:dyDescent="0.3">
      <c r="B190" s="289"/>
      <c r="C190" s="270" t="s">
        <v>21</v>
      </c>
      <c r="D190" s="271"/>
      <c r="E190" s="271"/>
      <c r="F190" s="271"/>
      <c r="G190" s="271"/>
      <c r="H190" s="272"/>
      <c r="I190" s="52">
        <v>1</v>
      </c>
      <c r="J190" s="52">
        <v>4</v>
      </c>
      <c r="K190" s="52"/>
      <c r="L190" s="52"/>
      <c r="M190" s="52"/>
      <c r="N190" s="52"/>
      <c r="O190" s="52"/>
      <c r="P190" s="52"/>
      <c r="Q190" s="52"/>
      <c r="R190" s="52"/>
      <c r="S190" s="52"/>
      <c r="T190" s="52"/>
      <c r="U190" s="311">
        <f>AVERAGE(I190:T190)</f>
        <v>2.5</v>
      </c>
      <c r="V190" s="312"/>
      <c r="W190" s="311" t="s">
        <v>62</v>
      </c>
      <c r="X190" s="312"/>
    </row>
    <row r="191" spans="2:24" ht="15" thickBot="1" x14ac:dyDescent="0.35">
      <c r="B191" s="290"/>
      <c r="C191" s="2" t="s">
        <v>22</v>
      </c>
      <c r="D191" s="3"/>
      <c r="E191" s="3"/>
      <c r="F191" s="3"/>
      <c r="G191" s="3"/>
      <c r="H191" s="193"/>
      <c r="I191" s="197">
        <v>1</v>
      </c>
      <c r="J191" s="197">
        <v>2</v>
      </c>
      <c r="K191" s="197"/>
      <c r="L191" s="197"/>
      <c r="M191" s="197"/>
      <c r="N191" s="197"/>
      <c r="O191" s="197"/>
      <c r="P191" s="197"/>
      <c r="Q191" s="197"/>
      <c r="R191" s="197"/>
      <c r="S191" s="197"/>
      <c r="T191" s="197"/>
      <c r="U191" s="366">
        <f>AVERAGE(I191:T191)</f>
        <v>1.5</v>
      </c>
      <c r="V191" s="367"/>
      <c r="W191" s="366" t="s">
        <v>62</v>
      </c>
      <c r="X191" s="367"/>
    </row>
    <row r="192" spans="2:24" x14ac:dyDescent="0.3">
      <c r="R192" s="44"/>
    </row>
    <row r="193" spans="2:24" x14ac:dyDescent="0.3">
      <c r="R193" s="44"/>
    </row>
    <row r="194" spans="2:24" ht="15" thickBot="1" x14ac:dyDescent="0.35"/>
    <row r="195" spans="2:24" ht="15" thickBot="1" x14ac:dyDescent="0.35">
      <c r="B195" s="279">
        <v>2025</v>
      </c>
      <c r="C195" s="280"/>
      <c r="D195" s="280"/>
      <c r="E195" s="280"/>
      <c r="F195" s="280"/>
      <c r="G195" s="280"/>
      <c r="H195" s="281"/>
      <c r="I195" s="5" t="s">
        <v>46</v>
      </c>
      <c r="J195" s="5" t="s">
        <v>168</v>
      </c>
      <c r="K195" s="5" t="s">
        <v>169</v>
      </c>
      <c r="L195" s="5" t="s">
        <v>51</v>
      </c>
      <c r="M195" s="5" t="s">
        <v>52</v>
      </c>
      <c r="N195" s="5" t="s">
        <v>53</v>
      </c>
      <c r="O195" s="5" t="s">
        <v>54</v>
      </c>
      <c r="P195" s="5" t="s">
        <v>55</v>
      </c>
      <c r="Q195" s="5" t="s">
        <v>56</v>
      </c>
      <c r="R195" s="5" t="s">
        <v>57</v>
      </c>
      <c r="S195" s="5" t="s">
        <v>58</v>
      </c>
      <c r="T195" s="5" t="s">
        <v>59</v>
      </c>
      <c r="U195" s="279" t="s">
        <v>60</v>
      </c>
      <c r="V195" s="281"/>
      <c r="W195" s="279" t="s">
        <v>61</v>
      </c>
      <c r="X195" s="281"/>
    </row>
    <row r="196" spans="2:24" ht="15" thickBot="1" x14ac:dyDescent="0.35">
      <c r="B196" s="421"/>
      <c r="C196" s="421"/>
      <c r="D196" s="421"/>
      <c r="E196" s="421"/>
      <c r="F196" s="421"/>
      <c r="G196" s="421"/>
      <c r="H196" s="421"/>
    </row>
    <row r="197" spans="2:24" x14ac:dyDescent="0.3">
      <c r="B197" s="282" t="s">
        <v>4</v>
      </c>
      <c r="C197" s="285" t="s">
        <v>12</v>
      </c>
      <c r="D197" s="286"/>
      <c r="E197" s="286"/>
      <c r="F197" s="286"/>
      <c r="G197" s="286"/>
      <c r="H197" s="287"/>
      <c r="I197" s="45"/>
      <c r="J197" s="46"/>
      <c r="K197" s="47"/>
      <c r="L197" s="47"/>
      <c r="M197" s="47"/>
      <c r="N197" s="47"/>
      <c r="O197" s="47"/>
      <c r="P197" s="47"/>
      <c r="Q197" s="47"/>
      <c r="R197" s="48"/>
      <c r="S197" s="48"/>
      <c r="T197" s="48"/>
      <c r="U197" s="422"/>
      <c r="V197" s="423"/>
      <c r="W197" s="424"/>
      <c r="X197" s="423"/>
    </row>
    <row r="198" spans="2:24" x14ac:dyDescent="0.3">
      <c r="B198" s="283"/>
      <c r="C198" s="270" t="s">
        <v>48</v>
      </c>
      <c r="D198" s="271"/>
      <c r="E198" s="271"/>
      <c r="F198" s="271"/>
      <c r="G198" s="271"/>
      <c r="H198" s="272"/>
      <c r="I198" s="49"/>
      <c r="J198" s="50"/>
      <c r="K198" s="51"/>
      <c r="L198" s="51"/>
      <c r="M198" s="51"/>
      <c r="N198" s="51"/>
      <c r="O198" s="51"/>
      <c r="P198" s="51"/>
      <c r="Q198" s="51"/>
      <c r="R198" s="52">
        <v>813</v>
      </c>
      <c r="S198" s="52">
        <v>520</v>
      </c>
      <c r="T198" s="52">
        <v>212</v>
      </c>
      <c r="U198" s="311">
        <f t="shared" ref="U198:U210" si="23">AVERAGE(I198:T198)</f>
        <v>515</v>
      </c>
      <c r="V198" s="312"/>
      <c r="W198" s="410">
        <f t="shared" ref="W198:W210" si="24">SUM(I198:T198)</f>
        <v>1545</v>
      </c>
      <c r="X198" s="312"/>
    </row>
    <row r="199" spans="2:24" x14ac:dyDescent="0.3">
      <c r="B199" s="283"/>
      <c r="C199" s="270" t="s">
        <v>64</v>
      </c>
      <c r="D199" s="271"/>
      <c r="E199" s="271"/>
      <c r="F199" s="271"/>
      <c r="G199" s="271"/>
      <c r="H199" s="272"/>
      <c r="I199" s="49"/>
      <c r="J199" s="50"/>
      <c r="K199" s="51"/>
      <c r="L199" s="51"/>
      <c r="M199" s="51"/>
      <c r="N199" s="51"/>
      <c r="O199" s="51"/>
      <c r="P199" s="51"/>
      <c r="Q199" s="51"/>
      <c r="R199" s="52">
        <v>11</v>
      </c>
      <c r="S199" s="52">
        <v>85</v>
      </c>
      <c r="T199" s="52">
        <v>63</v>
      </c>
      <c r="U199" s="311">
        <f t="shared" si="23"/>
        <v>53</v>
      </c>
      <c r="V199" s="312"/>
      <c r="W199" s="410">
        <f t="shared" si="24"/>
        <v>159</v>
      </c>
      <c r="X199" s="312"/>
    </row>
    <row r="200" spans="2:24" x14ac:dyDescent="0.3">
      <c r="B200" s="283"/>
      <c r="C200" s="425" t="s">
        <v>0</v>
      </c>
      <c r="D200" s="426"/>
      <c r="E200" s="426"/>
      <c r="F200" s="426"/>
      <c r="G200" s="426"/>
      <c r="H200" s="427"/>
      <c r="I200" s="53"/>
      <c r="J200" s="54"/>
      <c r="K200" s="55"/>
      <c r="L200" s="55"/>
      <c r="M200" s="55"/>
      <c r="N200" s="55"/>
      <c r="O200" s="55"/>
      <c r="P200" s="55"/>
      <c r="Q200" s="55"/>
      <c r="R200" s="56"/>
      <c r="S200" s="56"/>
      <c r="T200" s="56"/>
      <c r="U200" s="428"/>
      <c r="V200" s="420"/>
      <c r="W200" s="419"/>
      <c r="X200" s="420"/>
    </row>
    <row r="201" spans="2:24" x14ac:dyDescent="0.3">
      <c r="B201" s="283"/>
      <c r="C201" s="318" t="s">
        <v>23</v>
      </c>
      <c r="D201" s="319"/>
      <c r="E201" s="319"/>
      <c r="F201" s="319"/>
      <c r="G201" s="319"/>
      <c r="H201" s="320"/>
      <c r="I201" s="226"/>
      <c r="J201" s="227"/>
      <c r="K201" s="228"/>
      <c r="L201" s="228"/>
      <c r="M201" s="228"/>
      <c r="N201" s="228"/>
      <c r="O201" s="228"/>
      <c r="P201" s="228"/>
      <c r="Q201" s="228"/>
      <c r="R201" s="219">
        <v>931</v>
      </c>
      <c r="S201" s="219">
        <v>561</v>
      </c>
      <c r="T201" s="219">
        <v>250</v>
      </c>
      <c r="U201" s="509">
        <f t="shared" si="23"/>
        <v>580.66666666666663</v>
      </c>
      <c r="V201" s="510"/>
      <c r="W201" s="558">
        <f t="shared" si="24"/>
        <v>1742</v>
      </c>
      <c r="X201" s="512"/>
    </row>
    <row r="202" spans="2:24" x14ac:dyDescent="0.3">
      <c r="B202" s="283"/>
      <c r="C202" s="318" t="s">
        <v>166</v>
      </c>
      <c r="D202" s="319"/>
      <c r="E202" s="319"/>
      <c r="F202" s="319"/>
      <c r="G202" s="319"/>
      <c r="H202" s="320"/>
      <c r="I202" s="222"/>
      <c r="J202" s="223"/>
      <c r="K202" s="224"/>
      <c r="L202" s="224"/>
      <c r="M202" s="224"/>
      <c r="N202" s="224"/>
      <c r="O202" s="224"/>
      <c r="P202" s="224"/>
      <c r="Q202" s="224"/>
      <c r="R202" s="220">
        <v>7</v>
      </c>
      <c r="S202" s="220">
        <v>90</v>
      </c>
      <c r="T202" s="220">
        <v>71</v>
      </c>
      <c r="U202" s="509">
        <f t="shared" si="23"/>
        <v>56</v>
      </c>
      <c r="V202" s="510"/>
      <c r="W202" s="558">
        <f t="shared" si="24"/>
        <v>168</v>
      </c>
      <c r="X202" s="512"/>
    </row>
    <row r="203" spans="2:24" x14ac:dyDescent="0.3">
      <c r="B203" s="283"/>
      <c r="C203" s="270" t="s">
        <v>13</v>
      </c>
      <c r="D203" s="271"/>
      <c r="E203" s="271"/>
      <c r="F203" s="271"/>
      <c r="G203" s="271"/>
      <c r="H203" s="272"/>
      <c r="I203" s="49"/>
      <c r="J203" s="50"/>
      <c r="K203" s="225"/>
      <c r="L203" s="225"/>
      <c r="M203" s="225"/>
      <c r="N203" s="225"/>
      <c r="O203" s="225"/>
      <c r="P203" s="225"/>
      <c r="Q203" s="225"/>
      <c r="R203" s="221">
        <f t="shared" ref="R203:T203" si="25">R202-R204</f>
        <v>3</v>
      </c>
      <c r="S203" s="221">
        <f t="shared" si="25"/>
        <v>31</v>
      </c>
      <c r="T203" s="221">
        <f t="shared" si="25"/>
        <v>37</v>
      </c>
      <c r="U203" s="509">
        <f t="shared" si="23"/>
        <v>23.666666666666668</v>
      </c>
      <c r="V203" s="510"/>
      <c r="W203" s="559">
        <f>W202-W204</f>
        <v>71</v>
      </c>
      <c r="X203" s="510"/>
    </row>
    <row r="204" spans="2:24" x14ac:dyDescent="0.3">
      <c r="B204" s="283"/>
      <c r="C204" s="270" t="s">
        <v>14</v>
      </c>
      <c r="D204" s="271"/>
      <c r="E204" s="271"/>
      <c r="F204" s="271"/>
      <c r="G204" s="271"/>
      <c r="H204" s="272"/>
      <c r="I204" s="49"/>
      <c r="J204" s="50"/>
      <c r="K204" s="51"/>
      <c r="L204" s="51"/>
      <c r="M204" s="51"/>
      <c r="N204" s="51"/>
      <c r="O204" s="51"/>
      <c r="P204" s="51"/>
      <c r="Q204" s="51"/>
      <c r="R204" s="52">
        <v>4</v>
      </c>
      <c r="S204" s="52">
        <v>59</v>
      </c>
      <c r="T204" s="52">
        <v>34</v>
      </c>
      <c r="U204" s="509">
        <f t="shared" si="23"/>
        <v>32.333333333333336</v>
      </c>
      <c r="V204" s="510"/>
      <c r="W204" s="558">
        <f>SUM(I204:T204)</f>
        <v>97</v>
      </c>
      <c r="X204" s="512"/>
    </row>
    <row r="205" spans="2:24" x14ac:dyDescent="0.3">
      <c r="B205" s="283"/>
      <c r="C205" s="300" t="s">
        <v>5</v>
      </c>
      <c r="D205" s="301"/>
      <c r="E205" s="301"/>
      <c r="F205" s="301"/>
      <c r="G205" s="301"/>
      <c r="H205" s="302"/>
      <c r="I205" s="133"/>
      <c r="J205" s="134"/>
      <c r="K205" s="135"/>
      <c r="L205" s="135"/>
      <c r="M205" s="135"/>
      <c r="N205" s="135"/>
      <c r="O205" s="135"/>
      <c r="P205" s="135"/>
      <c r="Q205" s="135"/>
      <c r="R205" s="136">
        <v>1</v>
      </c>
      <c r="S205" s="136">
        <v>52</v>
      </c>
      <c r="T205" s="136">
        <v>22</v>
      </c>
      <c r="U205" s="509">
        <f t="shared" si="23"/>
        <v>25</v>
      </c>
      <c r="V205" s="510"/>
      <c r="W205" s="558">
        <f>SUM(I205:T205)</f>
        <v>75</v>
      </c>
      <c r="X205" s="512"/>
    </row>
    <row r="206" spans="2:24" x14ac:dyDescent="0.3">
      <c r="B206" s="283"/>
      <c r="C206" s="363" t="s">
        <v>49</v>
      </c>
      <c r="D206" s="364"/>
      <c r="E206" s="364"/>
      <c r="F206" s="364"/>
      <c r="G206" s="364"/>
      <c r="H206" s="365"/>
      <c r="I206" s="137"/>
      <c r="J206" s="138"/>
      <c r="K206" s="139"/>
      <c r="L206" s="139"/>
      <c r="M206" s="139"/>
      <c r="N206" s="139"/>
      <c r="O206" s="139"/>
      <c r="P206" s="139"/>
      <c r="Q206" s="139"/>
      <c r="R206" s="140">
        <f t="shared" ref="R206:T206" si="26">R202-R203-R205</f>
        <v>3</v>
      </c>
      <c r="S206" s="140">
        <f t="shared" si="26"/>
        <v>7</v>
      </c>
      <c r="T206" s="140">
        <f t="shared" si="26"/>
        <v>12</v>
      </c>
      <c r="U206" s="563">
        <f t="shared" si="23"/>
        <v>7.333333333333333</v>
      </c>
      <c r="V206" s="564"/>
      <c r="W206" s="565">
        <f>SUM(I206:T206)</f>
        <v>22</v>
      </c>
      <c r="X206" s="566"/>
    </row>
    <row r="207" spans="2:24" x14ac:dyDescent="0.3">
      <c r="B207" s="283"/>
      <c r="C207" s="411" t="s">
        <v>107</v>
      </c>
      <c r="D207" s="412"/>
      <c r="E207" s="412"/>
      <c r="F207" s="412"/>
      <c r="G207" s="412"/>
      <c r="H207" s="413"/>
      <c r="I207" s="79"/>
      <c r="J207" s="80"/>
      <c r="K207" s="81"/>
      <c r="L207" s="81"/>
      <c r="M207" s="81"/>
      <c r="N207" s="81"/>
      <c r="O207" s="81"/>
      <c r="P207" s="81"/>
      <c r="Q207" s="81"/>
      <c r="R207" s="82">
        <v>5</v>
      </c>
      <c r="S207" s="82">
        <v>69</v>
      </c>
      <c r="T207" s="82">
        <v>59</v>
      </c>
      <c r="U207" s="414">
        <f t="shared" si="23"/>
        <v>44.333333333333336</v>
      </c>
      <c r="V207" s="415"/>
      <c r="W207" s="416">
        <f>SUM(I207:T207)</f>
        <v>133</v>
      </c>
      <c r="X207" s="415"/>
    </row>
    <row r="208" spans="2:24" x14ac:dyDescent="0.3">
      <c r="B208" s="283"/>
      <c r="C208" s="395" t="s">
        <v>1</v>
      </c>
      <c r="D208" s="396"/>
      <c r="E208" s="396"/>
      <c r="F208" s="396"/>
      <c r="G208" s="396"/>
      <c r="H208" s="397"/>
      <c r="I208" s="83"/>
      <c r="J208" s="84"/>
      <c r="K208" s="85"/>
      <c r="L208" s="85"/>
      <c r="M208" s="85"/>
      <c r="N208" s="85"/>
      <c r="O208" s="85"/>
      <c r="P208" s="85"/>
      <c r="Q208" s="85"/>
      <c r="R208" s="86"/>
      <c r="S208" s="86"/>
      <c r="T208" s="86"/>
      <c r="U208" s="417"/>
      <c r="V208" s="418"/>
      <c r="W208" s="419"/>
      <c r="X208" s="420"/>
    </row>
    <row r="209" spans="2:24" x14ac:dyDescent="0.3">
      <c r="B209" s="283"/>
      <c r="C209" s="347" t="s">
        <v>23</v>
      </c>
      <c r="D209" s="348"/>
      <c r="E209" s="348"/>
      <c r="F209" s="348"/>
      <c r="G209" s="348"/>
      <c r="H209" s="349"/>
      <c r="I209" s="87"/>
      <c r="J209" s="88"/>
      <c r="K209" s="89"/>
      <c r="L209" s="89"/>
      <c r="M209" s="89"/>
      <c r="N209" s="89"/>
      <c r="O209" s="89"/>
      <c r="P209" s="89"/>
      <c r="Q209" s="89"/>
      <c r="R209" s="90">
        <v>539</v>
      </c>
      <c r="S209" s="90">
        <v>316</v>
      </c>
      <c r="T209" s="90">
        <v>163</v>
      </c>
      <c r="U209" s="361">
        <f t="shared" si="23"/>
        <v>339.33333333333331</v>
      </c>
      <c r="V209" s="362"/>
      <c r="W209" s="409">
        <f t="shared" si="24"/>
        <v>1018</v>
      </c>
      <c r="X209" s="362"/>
    </row>
    <row r="210" spans="2:24" x14ac:dyDescent="0.3">
      <c r="B210" s="283"/>
      <c r="C210" s="270" t="s">
        <v>65</v>
      </c>
      <c r="D210" s="271"/>
      <c r="E210" s="271"/>
      <c r="F210" s="271"/>
      <c r="G210" s="271"/>
      <c r="H210" s="272"/>
      <c r="I210" s="49"/>
      <c r="J210" s="50"/>
      <c r="K210" s="51"/>
      <c r="L210" s="51"/>
      <c r="M210" s="51"/>
      <c r="N210" s="51"/>
      <c r="O210" s="51"/>
      <c r="P210" s="51"/>
      <c r="Q210" s="51"/>
      <c r="R210" s="52">
        <v>2</v>
      </c>
      <c r="S210" s="52">
        <v>46</v>
      </c>
      <c r="T210" s="52">
        <v>19</v>
      </c>
      <c r="U210" s="311">
        <f t="shared" si="23"/>
        <v>22.333333333333332</v>
      </c>
      <c r="V210" s="312"/>
      <c r="W210" s="410">
        <f t="shared" si="24"/>
        <v>67</v>
      </c>
      <c r="X210" s="312"/>
    </row>
    <row r="211" spans="2:24" x14ac:dyDescent="0.3">
      <c r="B211" s="283"/>
      <c r="C211" s="306" t="s">
        <v>6</v>
      </c>
      <c r="D211" s="307"/>
      <c r="E211" s="307"/>
      <c r="F211" s="307"/>
      <c r="G211" s="307"/>
      <c r="H211" s="308"/>
      <c r="I211" s="91"/>
      <c r="J211" s="92"/>
      <c r="K211" s="93"/>
      <c r="L211" s="93"/>
      <c r="M211" s="93"/>
      <c r="N211" s="93"/>
      <c r="O211" s="93"/>
      <c r="P211" s="93"/>
      <c r="Q211" s="93"/>
      <c r="R211" s="94"/>
      <c r="S211" s="94"/>
      <c r="T211" s="94"/>
      <c r="U211" s="404"/>
      <c r="V211" s="405"/>
      <c r="W211" s="406"/>
      <c r="X211" s="407"/>
    </row>
    <row r="212" spans="2:24" x14ac:dyDescent="0.3">
      <c r="B212" s="283"/>
      <c r="C212" s="347" t="s">
        <v>23</v>
      </c>
      <c r="D212" s="348"/>
      <c r="E212" s="348"/>
      <c r="F212" s="348"/>
      <c r="G212" s="348"/>
      <c r="H212" s="349"/>
      <c r="I212" s="95"/>
      <c r="J212" s="96"/>
      <c r="K212" s="97"/>
      <c r="L212" s="97"/>
      <c r="M212" s="97"/>
      <c r="N212" s="97"/>
      <c r="O212" s="97"/>
      <c r="P212" s="97"/>
      <c r="Q212" s="97"/>
      <c r="R212" s="98">
        <f t="shared" ref="R212:T212" si="27">R198/R201</f>
        <v>0.87325456498388832</v>
      </c>
      <c r="S212" s="98">
        <f t="shared" si="27"/>
        <v>0.92691622103386806</v>
      </c>
      <c r="T212" s="98">
        <f t="shared" si="27"/>
        <v>0.84799999999999998</v>
      </c>
      <c r="U212" s="361" t="s">
        <v>62</v>
      </c>
      <c r="V212" s="362"/>
      <c r="W212" s="408">
        <f>SUM(I212:T212)</f>
        <v>2.6481707860177561</v>
      </c>
      <c r="X212" s="351"/>
    </row>
    <row r="213" spans="2:24" x14ac:dyDescent="0.3">
      <c r="B213" s="283"/>
      <c r="C213" s="270" t="s">
        <v>167</v>
      </c>
      <c r="D213" s="271"/>
      <c r="E213" s="271"/>
      <c r="F213" s="271"/>
      <c r="G213" s="271"/>
      <c r="H213" s="272"/>
      <c r="I213" s="95"/>
      <c r="J213" s="96"/>
      <c r="K213" s="99"/>
      <c r="L213" s="99"/>
      <c r="M213" s="99"/>
      <c r="N213" s="99"/>
      <c r="O213" s="99"/>
      <c r="P213" s="99"/>
      <c r="Q213" s="99"/>
      <c r="R213" s="100">
        <f t="shared" ref="R213:T213" si="28">R199/R202</f>
        <v>1.5714285714285714</v>
      </c>
      <c r="S213" s="100">
        <f t="shared" si="28"/>
        <v>0.94444444444444442</v>
      </c>
      <c r="T213" s="100">
        <f t="shared" si="28"/>
        <v>0.88732394366197187</v>
      </c>
      <c r="U213" s="372" t="s">
        <v>62</v>
      </c>
      <c r="V213" s="373"/>
      <c r="W213" s="408">
        <f>SUM(I213:T213)</f>
        <v>3.4031969595349878</v>
      </c>
      <c r="X213" s="351"/>
    </row>
    <row r="214" spans="2:24" s="231" customFormat="1" x14ac:dyDescent="0.3">
      <c r="B214" s="283"/>
      <c r="C214" s="430" t="s">
        <v>106</v>
      </c>
      <c r="D214" s="431"/>
      <c r="E214" s="431"/>
      <c r="F214" s="431"/>
      <c r="G214" s="431"/>
      <c r="H214" s="432"/>
      <c r="I214" s="101"/>
      <c r="J214" s="102"/>
      <c r="K214" s="229"/>
      <c r="L214" s="229"/>
      <c r="M214" s="229"/>
      <c r="N214" s="229"/>
      <c r="O214" s="229"/>
      <c r="P214" s="229"/>
      <c r="Q214" s="229"/>
      <c r="R214" s="230">
        <f t="shared" ref="R214:T214" si="29">R207/R202</f>
        <v>0.7142857142857143</v>
      </c>
      <c r="S214" s="230">
        <f t="shared" si="29"/>
        <v>0.76666666666666672</v>
      </c>
      <c r="T214" s="230">
        <f t="shared" si="29"/>
        <v>0.83098591549295775</v>
      </c>
      <c r="U214" s="433" t="s">
        <v>62</v>
      </c>
      <c r="V214" s="403"/>
      <c r="W214" s="402">
        <f t="shared" ref="W214:X214" si="30">W207/W202</f>
        <v>0.79166666666666663</v>
      </c>
      <c r="X214" s="403" t="e">
        <f t="shared" si="30"/>
        <v>#DIV/0!</v>
      </c>
    </row>
    <row r="215" spans="2:24" x14ac:dyDescent="0.3">
      <c r="B215" s="283"/>
      <c r="C215" s="291" t="s">
        <v>3</v>
      </c>
      <c r="D215" s="292"/>
      <c r="E215" s="292"/>
      <c r="F215" s="292"/>
      <c r="G215" s="292"/>
      <c r="H215" s="293"/>
      <c r="I215" s="105"/>
      <c r="J215" s="106"/>
      <c r="K215" s="107"/>
      <c r="L215" s="107"/>
      <c r="M215" s="107"/>
      <c r="N215" s="107"/>
      <c r="O215" s="107"/>
      <c r="P215" s="107"/>
      <c r="Q215" s="107"/>
      <c r="R215" s="108"/>
      <c r="S215" s="108"/>
      <c r="T215" s="108"/>
      <c r="U215" s="380"/>
      <c r="V215" s="381"/>
      <c r="W215" s="394"/>
      <c r="X215" s="339"/>
    </row>
    <row r="216" spans="2:24" x14ac:dyDescent="0.3">
      <c r="B216" s="283"/>
      <c r="C216" s="347" t="s">
        <v>23</v>
      </c>
      <c r="D216" s="348"/>
      <c r="E216" s="348"/>
      <c r="F216" s="348"/>
      <c r="G216" s="348"/>
      <c r="H216" s="349"/>
      <c r="I216" s="109"/>
      <c r="J216" s="110"/>
      <c r="K216" s="111"/>
      <c r="L216" s="111"/>
      <c r="M216" s="111"/>
      <c r="N216" s="111"/>
      <c r="O216" s="111"/>
      <c r="P216" s="111"/>
      <c r="Q216" s="111"/>
      <c r="R216" s="112">
        <f t="shared" ref="R216:T216" si="31">R209/R201</f>
        <v>0.57894736842105265</v>
      </c>
      <c r="S216" s="112">
        <f t="shared" si="31"/>
        <v>0.56327985739750441</v>
      </c>
      <c r="T216" s="112">
        <f t="shared" si="31"/>
        <v>0.65200000000000002</v>
      </c>
      <c r="U216" s="361" t="s">
        <v>62</v>
      </c>
      <c r="V216" s="362"/>
      <c r="W216" s="392">
        <f>W209/W201</f>
        <v>0.58438576349024107</v>
      </c>
      <c r="X216" s="393"/>
    </row>
    <row r="217" spans="2:24" ht="15" thickBot="1" x14ac:dyDescent="0.35">
      <c r="B217" s="284"/>
      <c r="C217" s="294" t="s">
        <v>65</v>
      </c>
      <c r="D217" s="295"/>
      <c r="E217" s="295"/>
      <c r="F217" s="295"/>
      <c r="G217" s="295"/>
      <c r="H217" s="296"/>
      <c r="I217" s="113"/>
      <c r="J217" s="114"/>
      <c r="K217" s="115"/>
      <c r="L217" s="115"/>
      <c r="M217" s="115"/>
      <c r="N217" s="115"/>
      <c r="O217" s="115"/>
      <c r="P217" s="115"/>
      <c r="Q217" s="115"/>
      <c r="R217" s="116">
        <f t="shared" ref="R217:T217" si="32">R210/R202</f>
        <v>0.2857142857142857</v>
      </c>
      <c r="S217" s="116">
        <f t="shared" si="32"/>
        <v>0.51111111111111107</v>
      </c>
      <c r="T217" s="116">
        <f t="shared" si="32"/>
        <v>0.26760563380281688</v>
      </c>
      <c r="U217" s="366" t="s">
        <v>62</v>
      </c>
      <c r="V217" s="367"/>
      <c r="W217" s="392">
        <f>W210/W202</f>
        <v>0.39880952380952384</v>
      </c>
      <c r="X217" s="393"/>
    </row>
    <row r="218" spans="2:24" x14ac:dyDescent="0.3">
      <c r="B218" s="436" t="s">
        <v>7</v>
      </c>
      <c r="C218" s="303" t="s">
        <v>15</v>
      </c>
      <c r="D218" s="304"/>
      <c r="E218" s="304"/>
      <c r="F218" s="304"/>
      <c r="G218" s="304"/>
      <c r="H218" s="305"/>
      <c r="I218" s="117"/>
      <c r="J218" s="118"/>
      <c r="K218" s="119"/>
      <c r="L218" s="119"/>
      <c r="M218" s="119"/>
      <c r="N218" s="119"/>
      <c r="O218" s="119"/>
      <c r="P218" s="119"/>
      <c r="Q218" s="119"/>
      <c r="R218" s="120">
        <v>1109</v>
      </c>
      <c r="S218" s="120">
        <v>207</v>
      </c>
      <c r="T218" s="120">
        <v>15</v>
      </c>
      <c r="U218" s="400">
        <f t="shared" ref="U218:U281" si="33">AVERAGE(I218:T218)</f>
        <v>443.66666666666669</v>
      </c>
      <c r="V218" s="401"/>
      <c r="W218" s="400" t="s">
        <v>62</v>
      </c>
      <c r="X218" s="401"/>
    </row>
    <row r="219" spans="2:24" x14ac:dyDescent="0.3">
      <c r="B219" s="437"/>
      <c r="C219" s="395" t="s">
        <v>66</v>
      </c>
      <c r="D219" s="396"/>
      <c r="E219" s="396"/>
      <c r="F219" s="396"/>
      <c r="G219" s="396"/>
      <c r="H219" s="397"/>
      <c r="I219" s="121"/>
      <c r="J219" s="122"/>
      <c r="K219" s="123"/>
      <c r="L219" s="123"/>
      <c r="M219" s="123"/>
      <c r="N219" s="123"/>
      <c r="O219" s="123"/>
      <c r="P219" s="123"/>
      <c r="Q219" s="123"/>
      <c r="R219" s="124">
        <v>134</v>
      </c>
      <c r="S219" s="124">
        <v>216</v>
      </c>
      <c r="T219" s="124">
        <v>139</v>
      </c>
      <c r="U219" s="398">
        <f t="shared" si="33"/>
        <v>163</v>
      </c>
      <c r="V219" s="399"/>
      <c r="W219" s="398">
        <f t="shared" ref="W219:W282" si="34">SUM(I219:T219)</f>
        <v>489</v>
      </c>
      <c r="X219" s="399"/>
    </row>
    <row r="220" spans="2:24" x14ac:dyDescent="0.3">
      <c r="B220" s="437"/>
      <c r="C220" s="387" t="s">
        <v>17</v>
      </c>
      <c r="D220" s="388"/>
      <c r="E220" s="388"/>
      <c r="F220" s="388"/>
      <c r="G220" s="388"/>
      <c r="H220" s="389"/>
      <c r="I220" s="125"/>
      <c r="J220" s="126"/>
      <c r="K220" s="127"/>
      <c r="L220" s="127"/>
      <c r="M220" s="127"/>
      <c r="N220" s="127"/>
      <c r="O220" s="127"/>
      <c r="P220" s="127"/>
      <c r="Q220" s="127"/>
      <c r="R220" s="128"/>
      <c r="S220" s="128"/>
      <c r="T220" s="128"/>
      <c r="U220" s="390" t="e">
        <f t="shared" si="33"/>
        <v>#DIV/0!</v>
      </c>
      <c r="V220" s="391"/>
      <c r="W220" s="382">
        <f t="shared" si="34"/>
        <v>0</v>
      </c>
      <c r="X220" s="383"/>
    </row>
    <row r="221" spans="2:24" x14ac:dyDescent="0.3">
      <c r="B221" s="437"/>
      <c r="C221" s="438" t="s">
        <v>18</v>
      </c>
      <c r="D221" s="439"/>
      <c r="E221" s="439"/>
      <c r="F221" s="439"/>
      <c r="G221" s="439"/>
      <c r="H221" s="440"/>
      <c r="I221" s="129"/>
      <c r="J221" s="130"/>
      <c r="K221" s="131"/>
      <c r="L221" s="131"/>
      <c r="M221" s="131"/>
      <c r="N221" s="131"/>
      <c r="O221" s="131"/>
      <c r="P221" s="131"/>
      <c r="Q221" s="131"/>
      <c r="R221" s="132">
        <f t="shared" ref="R221:T221" si="35">SUM(R222:R223)</f>
        <v>0</v>
      </c>
      <c r="S221" s="132">
        <f t="shared" si="35"/>
        <v>19</v>
      </c>
      <c r="T221" s="132">
        <f t="shared" si="35"/>
        <v>8</v>
      </c>
      <c r="U221" s="434">
        <f t="shared" si="33"/>
        <v>9</v>
      </c>
      <c r="V221" s="435"/>
      <c r="W221" s="309">
        <f t="shared" si="34"/>
        <v>27</v>
      </c>
      <c r="X221" s="310"/>
    </row>
    <row r="222" spans="2:24" x14ac:dyDescent="0.3">
      <c r="B222" s="437"/>
      <c r="C222" s="300" t="s">
        <v>24</v>
      </c>
      <c r="D222" s="301"/>
      <c r="E222" s="301"/>
      <c r="F222" s="301"/>
      <c r="G222" s="301"/>
      <c r="H222" s="302"/>
      <c r="I222" s="133"/>
      <c r="J222" s="134"/>
      <c r="K222" s="135"/>
      <c r="L222" s="135"/>
      <c r="M222" s="135"/>
      <c r="N222" s="135"/>
      <c r="O222" s="135"/>
      <c r="P222" s="135"/>
      <c r="Q222" s="135"/>
      <c r="R222" s="136"/>
      <c r="S222" s="136">
        <v>15</v>
      </c>
      <c r="T222" s="136">
        <v>5</v>
      </c>
      <c r="U222" s="309">
        <f t="shared" si="33"/>
        <v>10</v>
      </c>
      <c r="V222" s="310"/>
      <c r="W222" s="309">
        <f t="shared" si="34"/>
        <v>20</v>
      </c>
      <c r="X222" s="310"/>
    </row>
    <row r="223" spans="2:24" x14ac:dyDescent="0.3">
      <c r="B223" s="437"/>
      <c r="C223" s="363" t="s">
        <v>25</v>
      </c>
      <c r="D223" s="364"/>
      <c r="E223" s="364"/>
      <c r="F223" s="364"/>
      <c r="G223" s="364"/>
      <c r="H223" s="365"/>
      <c r="I223" s="137"/>
      <c r="J223" s="138"/>
      <c r="K223" s="139"/>
      <c r="L223" s="139"/>
      <c r="M223" s="139"/>
      <c r="N223" s="139"/>
      <c r="O223" s="139"/>
      <c r="P223" s="139"/>
      <c r="Q223" s="139"/>
      <c r="R223" s="140"/>
      <c r="S223" s="140">
        <v>4</v>
      </c>
      <c r="T223" s="140">
        <v>3</v>
      </c>
      <c r="U223" s="314">
        <f t="shared" si="33"/>
        <v>3.5</v>
      </c>
      <c r="V223" s="315"/>
      <c r="W223" s="314">
        <f t="shared" si="34"/>
        <v>7</v>
      </c>
      <c r="X223" s="315"/>
    </row>
    <row r="224" spans="2:24" x14ac:dyDescent="0.3">
      <c r="B224" s="437"/>
      <c r="C224" s="384" t="s">
        <v>19</v>
      </c>
      <c r="D224" s="385"/>
      <c r="E224" s="385"/>
      <c r="F224" s="385"/>
      <c r="G224" s="385"/>
      <c r="H224" s="386"/>
      <c r="I224" s="49"/>
      <c r="J224" s="142"/>
      <c r="K224" s="51"/>
      <c r="L224" s="51"/>
      <c r="M224" s="51"/>
      <c r="N224" s="51"/>
      <c r="O224" s="51"/>
      <c r="P224" s="51"/>
      <c r="Q224" s="51"/>
      <c r="R224" s="52">
        <f t="shared" ref="R224:T224" si="36">SUM(R225+R259)</f>
        <v>0</v>
      </c>
      <c r="S224" s="52">
        <f t="shared" si="36"/>
        <v>57</v>
      </c>
      <c r="T224" s="52">
        <f t="shared" si="36"/>
        <v>15</v>
      </c>
      <c r="U224" s="309">
        <f t="shared" si="33"/>
        <v>24</v>
      </c>
      <c r="V224" s="310"/>
      <c r="W224" s="309">
        <f t="shared" si="34"/>
        <v>72</v>
      </c>
      <c r="X224" s="310"/>
    </row>
    <row r="225" spans="2:24" x14ac:dyDescent="0.3">
      <c r="B225" s="437"/>
      <c r="C225" s="300" t="s">
        <v>24</v>
      </c>
      <c r="D225" s="301"/>
      <c r="E225" s="301"/>
      <c r="F225" s="301"/>
      <c r="G225" s="301"/>
      <c r="H225" s="302"/>
      <c r="I225" s="49"/>
      <c r="J225" s="142"/>
      <c r="K225" s="51"/>
      <c r="L225" s="51"/>
      <c r="M225" s="51"/>
      <c r="N225" s="51"/>
      <c r="O225" s="51"/>
      <c r="P225" s="51"/>
      <c r="Q225" s="51"/>
      <c r="R225" s="52">
        <f t="shared" ref="R225:T225" si="37">R226+R247+R258</f>
        <v>0</v>
      </c>
      <c r="S225" s="52">
        <f t="shared" si="37"/>
        <v>46</v>
      </c>
      <c r="T225" s="52">
        <f t="shared" si="37"/>
        <v>14</v>
      </c>
      <c r="U225" s="309">
        <f t="shared" si="33"/>
        <v>20</v>
      </c>
      <c r="V225" s="310"/>
      <c r="W225" s="309">
        <f t="shared" si="34"/>
        <v>60</v>
      </c>
      <c r="X225" s="310"/>
    </row>
    <row r="226" spans="2:24" x14ac:dyDescent="0.3">
      <c r="B226" s="437"/>
      <c r="C226" s="300" t="s">
        <v>29</v>
      </c>
      <c r="D226" s="301"/>
      <c r="E226" s="301"/>
      <c r="F226" s="301"/>
      <c r="G226" s="301"/>
      <c r="H226" s="302"/>
      <c r="I226" s="49"/>
      <c r="J226" s="142"/>
      <c r="K226" s="51"/>
      <c r="L226" s="51"/>
      <c r="M226" s="51"/>
      <c r="N226" s="51"/>
      <c r="O226" s="51"/>
      <c r="P226" s="51"/>
      <c r="Q226" s="51"/>
      <c r="R226" s="52">
        <f t="shared" ref="R226:T226" si="38">SUM(R227:R246)</f>
        <v>0</v>
      </c>
      <c r="S226" s="52">
        <f t="shared" si="38"/>
        <v>33</v>
      </c>
      <c r="T226" s="52">
        <f t="shared" si="38"/>
        <v>0</v>
      </c>
      <c r="U226" s="309">
        <f t="shared" si="33"/>
        <v>11</v>
      </c>
      <c r="V226" s="310"/>
      <c r="W226" s="309">
        <f t="shared" si="34"/>
        <v>33</v>
      </c>
      <c r="X226" s="310"/>
    </row>
    <row r="227" spans="2:24" x14ac:dyDescent="0.3">
      <c r="B227" s="437"/>
      <c r="C227" s="321" t="s">
        <v>67</v>
      </c>
      <c r="D227" s="322"/>
      <c r="E227" s="322"/>
      <c r="F227" s="322"/>
      <c r="G227" s="322"/>
      <c r="H227" s="323"/>
      <c r="I227" s="49"/>
      <c r="J227" s="142"/>
      <c r="K227" s="51"/>
      <c r="L227" s="51"/>
      <c r="M227" s="51"/>
      <c r="N227" s="51"/>
      <c r="O227" s="51"/>
      <c r="P227" s="51"/>
      <c r="Q227" s="51"/>
      <c r="R227" s="52"/>
      <c r="S227" s="52">
        <v>2</v>
      </c>
      <c r="T227" s="52">
        <v>0</v>
      </c>
      <c r="U227" s="309">
        <f t="shared" si="33"/>
        <v>1</v>
      </c>
      <c r="V227" s="310"/>
      <c r="W227" s="309">
        <f t="shared" si="34"/>
        <v>2</v>
      </c>
      <c r="X227" s="310"/>
    </row>
    <row r="228" spans="2:24" x14ac:dyDescent="0.3">
      <c r="B228" s="437"/>
      <c r="C228" s="321" t="s">
        <v>68</v>
      </c>
      <c r="D228" s="322"/>
      <c r="E228" s="322"/>
      <c r="F228" s="322"/>
      <c r="G228" s="322"/>
      <c r="H228" s="323"/>
      <c r="I228" s="49"/>
      <c r="J228" s="142"/>
      <c r="K228" s="51"/>
      <c r="L228" s="51"/>
      <c r="M228" s="51"/>
      <c r="N228" s="51"/>
      <c r="O228" s="51"/>
      <c r="P228" s="51"/>
      <c r="Q228" s="51"/>
      <c r="R228" s="52"/>
      <c r="S228" s="52">
        <v>2</v>
      </c>
      <c r="T228" s="52">
        <v>0</v>
      </c>
      <c r="U228" s="309">
        <f t="shared" si="33"/>
        <v>1</v>
      </c>
      <c r="V228" s="310"/>
      <c r="W228" s="309">
        <f t="shared" si="34"/>
        <v>2</v>
      </c>
      <c r="X228" s="310"/>
    </row>
    <row r="229" spans="2:24" x14ac:dyDescent="0.3">
      <c r="B229" s="437"/>
      <c r="C229" s="321" t="s">
        <v>69</v>
      </c>
      <c r="D229" s="322"/>
      <c r="E229" s="322"/>
      <c r="F229" s="322"/>
      <c r="G229" s="322"/>
      <c r="H229" s="323"/>
      <c r="I229" s="49"/>
      <c r="J229" s="142"/>
      <c r="K229" s="51"/>
      <c r="L229" s="51"/>
      <c r="M229" s="51"/>
      <c r="N229" s="51"/>
      <c r="O229" s="51"/>
      <c r="P229" s="51"/>
      <c r="Q229" s="51"/>
      <c r="R229" s="52"/>
      <c r="S229" s="52">
        <v>2</v>
      </c>
      <c r="T229" s="52">
        <v>0</v>
      </c>
      <c r="U229" s="309">
        <f t="shared" si="33"/>
        <v>1</v>
      </c>
      <c r="V229" s="310"/>
      <c r="W229" s="309">
        <f t="shared" si="34"/>
        <v>2</v>
      </c>
      <c r="X229" s="310"/>
    </row>
    <row r="230" spans="2:24" x14ac:dyDescent="0.3">
      <c r="B230" s="437"/>
      <c r="C230" s="321" t="s">
        <v>70</v>
      </c>
      <c r="D230" s="322"/>
      <c r="E230" s="322"/>
      <c r="F230" s="322"/>
      <c r="G230" s="322"/>
      <c r="H230" s="323"/>
      <c r="I230" s="49"/>
      <c r="J230" s="142"/>
      <c r="K230" s="51"/>
      <c r="L230" s="51"/>
      <c r="M230" s="51"/>
      <c r="N230" s="51"/>
      <c r="O230" s="51"/>
      <c r="P230" s="51"/>
      <c r="Q230" s="51"/>
      <c r="R230" s="52"/>
      <c r="S230" s="52"/>
      <c r="T230" s="52">
        <v>0</v>
      </c>
      <c r="U230" s="309">
        <f t="shared" si="33"/>
        <v>0</v>
      </c>
      <c r="V230" s="310"/>
      <c r="W230" s="309">
        <f t="shared" si="34"/>
        <v>0</v>
      </c>
      <c r="X230" s="310"/>
    </row>
    <row r="231" spans="2:24" x14ac:dyDescent="0.3">
      <c r="B231" s="437"/>
      <c r="C231" s="321" t="s">
        <v>71</v>
      </c>
      <c r="D231" s="322"/>
      <c r="E231" s="322"/>
      <c r="F231" s="322"/>
      <c r="G231" s="322"/>
      <c r="H231" s="323"/>
      <c r="I231" s="49"/>
      <c r="J231" s="142"/>
      <c r="K231" s="51"/>
      <c r="L231" s="51"/>
      <c r="M231" s="51"/>
      <c r="N231" s="51"/>
      <c r="O231" s="51"/>
      <c r="P231" s="51"/>
      <c r="Q231" s="51"/>
      <c r="R231" s="52"/>
      <c r="S231" s="52">
        <v>1</v>
      </c>
      <c r="T231" s="52">
        <v>0</v>
      </c>
      <c r="U231" s="309">
        <f t="shared" si="33"/>
        <v>0.5</v>
      </c>
      <c r="V231" s="310"/>
      <c r="W231" s="309">
        <f t="shared" si="34"/>
        <v>1</v>
      </c>
      <c r="X231" s="310"/>
    </row>
    <row r="232" spans="2:24" x14ac:dyDescent="0.3">
      <c r="B232" s="437"/>
      <c r="C232" s="321" t="s">
        <v>72</v>
      </c>
      <c r="D232" s="322"/>
      <c r="E232" s="322"/>
      <c r="F232" s="322"/>
      <c r="G232" s="322"/>
      <c r="H232" s="323"/>
      <c r="I232" s="49"/>
      <c r="J232" s="142"/>
      <c r="K232" s="51"/>
      <c r="L232" s="51"/>
      <c r="M232" s="51"/>
      <c r="N232" s="51"/>
      <c r="O232" s="51"/>
      <c r="P232" s="51"/>
      <c r="Q232" s="51"/>
      <c r="R232" s="52"/>
      <c r="S232" s="52">
        <v>3</v>
      </c>
      <c r="T232" s="52">
        <v>0</v>
      </c>
      <c r="U232" s="309">
        <f t="shared" si="33"/>
        <v>1.5</v>
      </c>
      <c r="V232" s="310"/>
      <c r="W232" s="309">
        <f t="shared" si="34"/>
        <v>3</v>
      </c>
      <c r="X232" s="310"/>
    </row>
    <row r="233" spans="2:24" x14ac:dyDescent="0.3">
      <c r="B233" s="437"/>
      <c r="C233" s="321" t="s">
        <v>73</v>
      </c>
      <c r="D233" s="322"/>
      <c r="E233" s="322"/>
      <c r="F233" s="322"/>
      <c r="G233" s="322"/>
      <c r="H233" s="323"/>
      <c r="I233" s="49"/>
      <c r="J233" s="142"/>
      <c r="K233" s="51"/>
      <c r="L233" s="51"/>
      <c r="M233" s="51"/>
      <c r="N233" s="51"/>
      <c r="O233" s="51"/>
      <c r="P233" s="51"/>
      <c r="Q233" s="51"/>
      <c r="R233" s="52"/>
      <c r="S233" s="52">
        <v>1</v>
      </c>
      <c r="T233" s="52">
        <v>0</v>
      </c>
      <c r="U233" s="309">
        <f t="shared" si="33"/>
        <v>0.5</v>
      </c>
      <c r="V233" s="310"/>
      <c r="W233" s="309">
        <f t="shared" si="34"/>
        <v>1</v>
      </c>
      <c r="X233" s="310"/>
    </row>
    <row r="234" spans="2:24" x14ac:dyDescent="0.3">
      <c r="B234" s="437"/>
      <c r="C234" s="321" t="s">
        <v>86</v>
      </c>
      <c r="D234" s="322"/>
      <c r="E234" s="322"/>
      <c r="F234" s="322"/>
      <c r="G234" s="322"/>
      <c r="H234" s="323"/>
      <c r="I234" s="49"/>
      <c r="J234" s="142"/>
      <c r="K234" s="51"/>
      <c r="L234" s="51"/>
      <c r="M234" s="51"/>
      <c r="N234" s="51"/>
      <c r="O234" s="51"/>
      <c r="P234" s="51"/>
      <c r="Q234" s="51"/>
      <c r="R234" s="52"/>
      <c r="S234" s="52"/>
      <c r="T234" s="52">
        <v>0</v>
      </c>
      <c r="U234" s="309">
        <f t="shared" si="33"/>
        <v>0</v>
      </c>
      <c r="V234" s="310"/>
      <c r="W234" s="309">
        <f t="shared" si="34"/>
        <v>0</v>
      </c>
      <c r="X234" s="310"/>
    </row>
    <row r="235" spans="2:24" x14ac:dyDescent="0.3">
      <c r="B235" s="437"/>
      <c r="C235" s="321" t="s">
        <v>74</v>
      </c>
      <c r="D235" s="322"/>
      <c r="E235" s="322"/>
      <c r="F235" s="322"/>
      <c r="G235" s="322"/>
      <c r="H235" s="323"/>
      <c r="I235" s="49"/>
      <c r="J235" s="142"/>
      <c r="K235" s="51"/>
      <c r="L235" s="51"/>
      <c r="M235" s="51"/>
      <c r="N235" s="51"/>
      <c r="O235" s="51"/>
      <c r="P235" s="51"/>
      <c r="Q235" s="51"/>
      <c r="R235" s="52"/>
      <c r="S235" s="52">
        <v>6</v>
      </c>
      <c r="T235" s="52">
        <v>0</v>
      </c>
      <c r="U235" s="309">
        <f t="shared" si="33"/>
        <v>3</v>
      </c>
      <c r="V235" s="310"/>
      <c r="W235" s="309">
        <f t="shared" si="34"/>
        <v>6</v>
      </c>
      <c r="X235" s="310"/>
    </row>
    <row r="236" spans="2:24" x14ac:dyDescent="0.3">
      <c r="B236" s="437"/>
      <c r="C236" s="321" t="s">
        <v>75</v>
      </c>
      <c r="D236" s="322"/>
      <c r="E236" s="322"/>
      <c r="F236" s="322"/>
      <c r="G236" s="322"/>
      <c r="H236" s="323"/>
      <c r="I236" s="49"/>
      <c r="J236" s="142"/>
      <c r="K236" s="51"/>
      <c r="L236" s="51"/>
      <c r="M236" s="51"/>
      <c r="N236" s="51"/>
      <c r="O236" s="51"/>
      <c r="P236" s="51"/>
      <c r="Q236" s="51"/>
      <c r="R236" s="52"/>
      <c r="S236" s="52">
        <v>2</v>
      </c>
      <c r="T236" s="52">
        <v>0</v>
      </c>
      <c r="U236" s="309">
        <f t="shared" si="33"/>
        <v>1</v>
      </c>
      <c r="V236" s="310"/>
      <c r="W236" s="309">
        <f t="shared" si="34"/>
        <v>2</v>
      </c>
      <c r="X236" s="310"/>
    </row>
    <row r="237" spans="2:24" x14ac:dyDescent="0.3">
      <c r="B237" s="437"/>
      <c r="C237" s="321" t="s">
        <v>76</v>
      </c>
      <c r="D237" s="322"/>
      <c r="E237" s="322"/>
      <c r="F237" s="322"/>
      <c r="G237" s="322"/>
      <c r="H237" s="323"/>
      <c r="I237" s="49"/>
      <c r="J237" s="142"/>
      <c r="K237" s="51"/>
      <c r="L237" s="51"/>
      <c r="M237" s="51"/>
      <c r="N237" s="51"/>
      <c r="O237" s="51"/>
      <c r="P237" s="51"/>
      <c r="Q237" s="51"/>
      <c r="R237" s="52"/>
      <c r="S237" s="52">
        <v>2</v>
      </c>
      <c r="T237" s="52">
        <v>0</v>
      </c>
      <c r="U237" s="309">
        <f t="shared" si="33"/>
        <v>1</v>
      </c>
      <c r="V237" s="310"/>
      <c r="W237" s="309">
        <f t="shared" si="34"/>
        <v>2</v>
      </c>
      <c r="X237" s="310"/>
    </row>
    <row r="238" spans="2:24" x14ac:dyDescent="0.3">
      <c r="B238" s="437"/>
      <c r="C238" s="321" t="s">
        <v>77</v>
      </c>
      <c r="D238" s="322"/>
      <c r="E238" s="322"/>
      <c r="F238" s="322"/>
      <c r="G238" s="322"/>
      <c r="H238" s="323"/>
      <c r="I238" s="49"/>
      <c r="J238" s="142"/>
      <c r="K238" s="51"/>
      <c r="L238" s="51"/>
      <c r="M238" s="51"/>
      <c r="N238" s="51"/>
      <c r="O238" s="51"/>
      <c r="P238" s="51"/>
      <c r="Q238" s="51"/>
      <c r="R238" s="52"/>
      <c r="S238" s="52">
        <v>1</v>
      </c>
      <c r="T238" s="52">
        <v>0</v>
      </c>
      <c r="U238" s="309">
        <f t="shared" si="33"/>
        <v>0.5</v>
      </c>
      <c r="V238" s="310"/>
      <c r="W238" s="309">
        <f t="shared" si="34"/>
        <v>1</v>
      </c>
      <c r="X238" s="310"/>
    </row>
    <row r="239" spans="2:24" x14ac:dyDescent="0.3">
      <c r="B239" s="437"/>
      <c r="C239" s="321" t="s">
        <v>78</v>
      </c>
      <c r="D239" s="322"/>
      <c r="E239" s="322"/>
      <c r="F239" s="322"/>
      <c r="G239" s="322"/>
      <c r="H239" s="323"/>
      <c r="I239" s="49"/>
      <c r="J239" s="142"/>
      <c r="K239" s="51"/>
      <c r="L239" s="51"/>
      <c r="M239" s="51"/>
      <c r="N239" s="51"/>
      <c r="O239" s="51"/>
      <c r="P239" s="51"/>
      <c r="Q239" s="51"/>
      <c r="R239" s="52"/>
      <c r="S239" s="52">
        <v>1</v>
      </c>
      <c r="T239" s="52">
        <v>0</v>
      </c>
      <c r="U239" s="309">
        <f t="shared" si="33"/>
        <v>0.5</v>
      </c>
      <c r="V239" s="310"/>
      <c r="W239" s="309">
        <f t="shared" si="34"/>
        <v>1</v>
      </c>
      <c r="X239" s="310"/>
    </row>
    <row r="240" spans="2:24" x14ac:dyDescent="0.3">
      <c r="B240" s="437"/>
      <c r="C240" s="321" t="s">
        <v>79</v>
      </c>
      <c r="D240" s="322"/>
      <c r="E240" s="322"/>
      <c r="F240" s="322"/>
      <c r="G240" s="322"/>
      <c r="H240" s="323"/>
      <c r="I240" s="49"/>
      <c r="J240" s="142"/>
      <c r="K240" s="51"/>
      <c r="L240" s="51"/>
      <c r="M240" s="51"/>
      <c r="N240" s="51"/>
      <c r="O240" s="51"/>
      <c r="P240" s="51"/>
      <c r="Q240" s="51"/>
      <c r="R240" s="52"/>
      <c r="S240" s="52"/>
      <c r="T240" s="52">
        <v>0</v>
      </c>
      <c r="U240" s="309">
        <f t="shared" si="33"/>
        <v>0</v>
      </c>
      <c r="V240" s="310"/>
      <c r="W240" s="309">
        <f t="shared" si="34"/>
        <v>0</v>
      </c>
      <c r="X240" s="310"/>
    </row>
    <row r="241" spans="2:24" x14ac:dyDescent="0.3">
      <c r="B241" s="437"/>
      <c r="C241" s="321" t="s">
        <v>80</v>
      </c>
      <c r="D241" s="322"/>
      <c r="E241" s="322"/>
      <c r="F241" s="322"/>
      <c r="G241" s="322"/>
      <c r="H241" s="323"/>
      <c r="I241" s="49"/>
      <c r="J241" s="142"/>
      <c r="K241" s="51"/>
      <c r="L241" s="51"/>
      <c r="M241" s="51"/>
      <c r="N241" s="51"/>
      <c r="O241" s="51"/>
      <c r="P241" s="51"/>
      <c r="Q241" s="51"/>
      <c r="R241" s="52"/>
      <c r="S241" s="52">
        <v>2</v>
      </c>
      <c r="T241" s="52">
        <v>0</v>
      </c>
      <c r="U241" s="309">
        <f t="shared" si="33"/>
        <v>1</v>
      </c>
      <c r="V241" s="310"/>
      <c r="W241" s="309">
        <f t="shared" si="34"/>
        <v>2</v>
      </c>
      <c r="X241" s="310"/>
    </row>
    <row r="242" spans="2:24" x14ac:dyDescent="0.3">
      <c r="B242" s="437"/>
      <c r="C242" s="321" t="s">
        <v>81</v>
      </c>
      <c r="D242" s="322"/>
      <c r="E242" s="322"/>
      <c r="F242" s="322"/>
      <c r="G242" s="322"/>
      <c r="H242" s="323"/>
      <c r="I242" s="49"/>
      <c r="J242" s="142"/>
      <c r="K242" s="51"/>
      <c r="L242" s="51"/>
      <c r="M242" s="51"/>
      <c r="N242" s="51"/>
      <c r="O242" s="51"/>
      <c r="P242" s="51"/>
      <c r="Q242" s="51"/>
      <c r="R242" s="52"/>
      <c r="S242" s="52">
        <v>2</v>
      </c>
      <c r="T242" s="52">
        <v>0</v>
      </c>
      <c r="U242" s="309">
        <f t="shared" si="33"/>
        <v>1</v>
      </c>
      <c r="V242" s="310"/>
      <c r="W242" s="309">
        <f t="shared" si="34"/>
        <v>2</v>
      </c>
      <c r="X242" s="310"/>
    </row>
    <row r="243" spans="2:24" x14ac:dyDescent="0.3">
      <c r="B243" s="437"/>
      <c r="C243" s="321" t="s">
        <v>82</v>
      </c>
      <c r="D243" s="322"/>
      <c r="E243" s="322"/>
      <c r="F243" s="322"/>
      <c r="G243" s="322"/>
      <c r="H243" s="323"/>
      <c r="I243" s="49"/>
      <c r="J243" s="142"/>
      <c r="K243" s="51"/>
      <c r="L243" s="51"/>
      <c r="M243" s="51"/>
      <c r="N243" s="51"/>
      <c r="O243" s="51"/>
      <c r="P243" s="51"/>
      <c r="Q243" s="51"/>
      <c r="R243" s="52"/>
      <c r="S243" s="52"/>
      <c r="T243" s="52">
        <v>0</v>
      </c>
      <c r="U243" s="309">
        <f t="shared" si="33"/>
        <v>0</v>
      </c>
      <c r="V243" s="310"/>
      <c r="W243" s="309">
        <f t="shared" si="34"/>
        <v>0</v>
      </c>
      <c r="X243" s="310"/>
    </row>
    <row r="244" spans="2:24" x14ac:dyDescent="0.3">
      <c r="B244" s="437"/>
      <c r="C244" s="321" t="s">
        <v>83</v>
      </c>
      <c r="D244" s="322"/>
      <c r="E244" s="322"/>
      <c r="F244" s="322"/>
      <c r="G244" s="322"/>
      <c r="H244" s="323"/>
      <c r="I244" s="49"/>
      <c r="J244" s="142"/>
      <c r="K244" s="51"/>
      <c r="L244" s="51"/>
      <c r="M244" s="51"/>
      <c r="N244" s="51"/>
      <c r="O244" s="51"/>
      <c r="P244" s="51"/>
      <c r="Q244" s="51"/>
      <c r="R244" s="52"/>
      <c r="S244" s="52">
        <v>2</v>
      </c>
      <c r="T244" s="52">
        <v>0</v>
      </c>
      <c r="U244" s="309">
        <f t="shared" si="33"/>
        <v>1</v>
      </c>
      <c r="V244" s="310"/>
      <c r="W244" s="309">
        <f t="shared" si="34"/>
        <v>2</v>
      </c>
      <c r="X244" s="310"/>
    </row>
    <row r="245" spans="2:24" x14ac:dyDescent="0.3">
      <c r="B245" s="437"/>
      <c r="C245" s="321" t="s">
        <v>84</v>
      </c>
      <c r="D245" s="322"/>
      <c r="E245" s="322"/>
      <c r="F245" s="322"/>
      <c r="G245" s="322"/>
      <c r="H245" s="323"/>
      <c r="I245" s="49"/>
      <c r="J245" s="142"/>
      <c r="K245" s="51"/>
      <c r="L245" s="51"/>
      <c r="M245" s="51"/>
      <c r="N245" s="51"/>
      <c r="O245" s="51"/>
      <c r="P245" s="51"/>
      <c r="Q245" s="51"/>
      <c r="R245" s="52"/>
      <c r="S245" s="52">
        <v>2</v>
      </c>
      <c r="T245" s="52">
        <v>0</v>
      </c>
      <c r="U245" s="309">
        <f t="shared" si="33"/>
        <v>1</v>
      </c>
      <c r="V245" s="310"/>
      <c r="W245" s="309">
        <f t="shared" si="34"/>
        <v>2</v>
      </c>
      <c r="X245" s="310"/>
    </row>
    <row r="246" spans="2:24" x14ac:dyDescent="0.3">
      <c r="B246" s="437"/>
      <c r="C246" s="324" t="s">
        <v>85</v>
      </c>
      <c r="D246" s="325"/>
      <c r="E246" s="325"/>
      <c r="F246" s="325"/>
      <c r="G246" s="325"/>
      <c r="H246" s="326"/>
      <c r="I246" s="125"/>
      <c r="J246" s="207"/>
      <c r="K246" s="127"/>
      <c r="L246" s="127"/>
      <c r="M246" s="127"/>
      <c r="N246" s="127"/>
      <c r="O246" s="127"/>
      <c r="P246" s="127"/>
      <c r="Q246" s="127"/>
      <c r="R246" s="128"/>
      <c r="S246" s="128">
        <v>2</v>
      </c>
      <c r="T246" s="52">
        <v>0</v>
      </c>
      <c r="U246" s="314">
        <f t="shared" si="33"/>
        <v>1</v>
      </c>
      <c r="V246" s="315"/>
      <c r="W246" s="314">
        <f t="shared" si="34"/>
        <v>2</v>
      </c>
      <c r="X246" s="315"/>
    </row>
    <row r="247" spans="2:24" x14ac:dyDescent="0.3">
      <c r="B247" s="437"/>
      <c r="C247" s="300" t="s">
        <v>30</v>
      </c>
      <c r="D247" s="301"/>
      <c r="E247" s="301"/>
      <c r="F247" s="301"/>
      <c r="G247" s="301"/>
      <c r="H247" s="302"/>
      <c r="I247" s="133"/>
      <c r="J247" s="134"/>
      <c r="K247" s="135"/>
      <c r="L247" s="135"/>
      <c r="M247" s="135"/>
      <c r="N247" s="135"/>
      <c r="O247" s="135"/>
      <c r="P247" s="135"/>
      <c r="Q247" s="135"/>
      <c r="R247" s="136">
        <f t="shared" ref="R247:T247" si="39">SUM(R248:R257)</f>
        <v>0</v>
      </c>
      <c r="S247" s="136">
        <f t="shared" si="39"/>
        <v>0</v>
      </c>
      <c r="T247" s="136">
        <f t="shared" si="39"/>
        <v>5</v>
      </c>
      <c r="U247" s="309">
        <f t="shared" si="33"/>
        <v>1.6666666666666667</v>
      </c>
      <c r="V247" s="310"/>
      <c r="W247" s="309">
        <f t="shared" si="34"/>
        <v>5</v>
      </c>
      <c r="X247" s="310"/>
    </row>
    <row r="248" spans="2:24" x14ac:dyDescent="0.3">
      <c r="B248" s="437"/>
      <c r="C248" s="321" t="s">
        <v>87</v>
      </c>
      <c r="D248" s="322"/>
      <c r="E248" s="322"/>
      <c r="F248" s="322"/>
      <c r="G248" s="322"/>
      <c r="H248" s="323"/>
      <c r="I248" s="133"/>
      <c r="J248" s="134"/>
      <c r="K248" s="135"/>
      <c r="L248" s="135"/>
      <c r="M248" s="135"/>
      <c r="N248" s="135"/>
      <c r="O248" s="135"/>
      <c r="P248" s="135"/>
      <c r="Q248" s="135"/>
      <c r="R248" s="136"/>
      <c r="S248" s="136"/>
      <c r="T248" s="52">
        <v>0</v>
      </c>
      <c r="U248" s="309">
        <f t="shared" si="33"/>
        <v>0</v>
      </c>
      <c r="V248" s="310"/>
      <c r="W248" s="309">
        <f t="shared" si="34"/>
        <v>0</v>
      </c>
      <c r="X248" s="310"/>
    </row>
    <row r="249" spans="2:24" x14ac:dyDescent="0.3">
      <c r="B249" s="437"/>
      <c r="C249" s="333" t="s">
        <v>31</v>
      </c>
      <c r="D249" s="334"/>
      <c r="E249" s="334"/>
      <c r="F249" s="334"/>
      <c r="G249" s="334"/>
      <c r="H249" s="335"/>
      <c r="I249" s="133"/>
      <c r="J249" s="134"/>
      <c r="K249" s="135"/>
      <c r="L249" s="135"/>
      <c r="M249" s="135"/>
      <c r="N249" s="135"/>
      <c r="O249" s="135"/>
      <c r="P249" s="135"/>
      <c r="Q249" s="135"/>
      <c r="R249" s="136"/>
      <c r="S249" s="136"/>
      <c r="T249" s="52">
        <v>0</v>
      </c>
      <c r="U249" s="309">
        <f t="shared" si="33"/>
        <v>0</v>
      </c>
      <c r="V249" s="310"/>
      <c r="W249" s="309">
        <f t="shared" si="34"/>
        <v>0</v>
      </c>
      <c r="X249" s="310"/>
    </row>
    <row r="250" spans="2:24" x14ac:dyDescent="0.3">
      <c r="B250" s="437"/>
      <c r="C250" s="333" t="s">
        <v>32</v>
      </c>
      <c r="D250" s="334"/>
      <c r="E250" s="334"/>
      <c r="F250" s="334"/>
      <c r="G250" s="334"/>
      <c r="H250" s="335"/>
      <c r="I250" s="133"/>
      <c r="J250" s="134"/>
      <c r="K250" s="135"/>
      <c r="L250" s="135"/>
      <c r="M250" s="135"/>
      <c r="N250" s="135"/>
      <c r="O250" s="135"/>
      <c r="P250" s="135"/>
      <c r="Q250" s="135"/>
      <c r="R250" s="136"/>
      <c r="S250" s="136"/>
      <c r="T250" s="52">
        <v>0</v>
      </c>
      <c r="U250" s="309">
        <f t="shared" si="33"/>
        <v>0</v>
      </c>
      <c r="V250" s="310"/>
      <c r="W250" s="309">
        <f t="shared" si="34"/>
        <v>0</v>
      </c>
      <c r="X250" s="310"/>
    </row>
    <row r="251" spans="2:24" x14ac:dyDescent="0.3">
      <c r="B251" s="437"/>
      <c r="C251" s="321" t="s">
        <v>110</v>
      </c>
      <c r="D251" s="322"/>
      <c r="E251" s="322"/>
      <c r="F251" s="322"/>
      <c r="G251" s="322"/>
      <c r="H251" s="323"/>
      <c r="I251" s="133"/>
      <c r="J251" s="134"/>
      <c r="K251" s="135"/>
      <c r="L251" s="135"/>
      <c r="M251" s="135"/>
      <c r="N251" s="135"/>
      <c r="O251" s="135"/>
      <c r="P251" s="135"/>
      <c r="Q251" s="135"/>
      <c r="R251" s="136"/>
      <c r="S251" s="136"/>
      <c r="T251" s="136">
        <v>1</v>
      </c>
      <c r="U251" s="309">
        <f t="shared" si="33"/>
        <v>1</v>
      </c>
      <c r="V251" s="310"/>
      <c r="W251" s="309">
        <f t="shared" si="34"/>
        <v>1</v>
      </c>
      <c r="X251" s="310"/>
    </row>
    <row r="252" spans="2:24" x14ac:dyDescent="0.3">
      <c r="B252" s="437"/>
      <c r="C252" s="321" t="s">
        <v>111</v>
      </c>
      <c r="D252" s="322"/>
      <c r="E252" s="322"/>
      <c r="F252" s="322"/>
      <c r="G252" s="322"/>
      <c r="H252" s="323"/>
      <c r="I252" s="133"/>
      <c r="J252" s="134"/>
      <c r="K252" s="135"/>
      <c r="L252" s="135"/>
      <c r="M252" s="135"/>
      <c r="N252" s="135"/>
      <c r="O252" s="135"/>
      <c r="P252" s="135"/>
      <c r="Q252" s="135"/>
      <c r="R252" s="136"/>
      <c r="S252" s="136"/>
      <c r="T252" s="136">
        <v>2</v>
      </c>
      <c r="U252" s="309">
        <f t="shared" si="33"/>
        <v>2</v>
      </c>
      <c r="V252" s="310"/>
      <c r="W252" s="309">
        <f t="shared" si="34"/>
        <v>2</v>
      </c>
      <c r="X252" s="310"/>
    </row>
    <row r="253" spans="2:24" x14ac:dyDescent="0.3">
      <c r="B253" s="437"/>
      <c r="C253" s="321" t="s">
        <v>112</v>
      </c>
      <c r="D253" s="322"/>
      <c r="E253" s="322"/>
      <c r="F253" s="322"/>
      <c r="G253" s="322"/>
      <c r="H253" s="323"/>
      <c r="I253" s="133"/>
      <c r="J253" s="134"/>
      <c r="K253" s="135"/>
      <c r="L253" s="135"/>
      <c r="M253" s="135"/>
      <c r="N253" s="135"/>
      <c r="O253" s="135"/>
      <c r="P253" s="135"/>
      <c r="Q253" s="135"/>
      <c r="R253" s="136"/>
      <c r="S253" s="136"/>
      <c r="T253" s="136">
        <v>1</v>
      </c>
      <c r="U253" s="309">
        <f t="shared" si="33"/>
        <v>1</v>
      </c>
      <c r="V253" s="310"/>
      <c r="W253" s="309">
        <f t="shared" si="34"/>
        <v>1</v>
      </c>
      <c r="X253" s="310"/>
    </row>
    <row r="254" spans="2:24" x14ac:dyDescent="0.3">
      <c r="B254" s="437"/>
      <c r="C254" s="321" t="s">
        <v>113</v>
      </c>
      <c r="D254" s="322"/>
      <c r="E254" s="322"/>
      <c r="F254" s="322"/>
      <c r="G254" s="322"/>
      <c r="H254" s="323"/>
      <c r="I254" s="133"/>
      <c r="J254" s="134"/>
      <c r="K254" s="135"/>
      <c r="L254" s="135"/>
      <c r="M254" s="135"/>
      <c r="N254" s="135"/>
      <c r="O254" s="135"/>
      <c r="P254" s="135"/>
      <c r="Q254" s="135"/>
      <c r="R254" s="136"/>
      <c r="S254" s="136"/>
      <c r="T254" s="52">
        <v>0</v>
      </c>
      <c r="U254" s="309">
        <f t="shared" si="33"/>
        <v>0</v>
      </c>
      <c r="V254" s="310"/>
      <c r="W254" s="309">
        <f t="shared" si="34"/>
        <v>0</v>
      </c>
      <c r="X254" s="310"/>
    </row>
    <row r="255" spans="2:24" x14ac:dyDescent="0.3">
      <c r="B255" s="437"/>
      <c r="C255" s="321" t="s">
        <v>114</v>
      </c>
      <c r="D255" s="322"/>
      <c r="E255" s="322"/>
      <c r="F255" s="322"/>
      <c r="G255" s="322"/>
      <c r="H255" s="323"/>
      <c r="I255" s="133"/>
      <c r="J255" s="134"/>
      <c r="K255" s="135"/>
      <c r="L255" s="135"/>
      <c r="M255" s="135"/>
      <c r="N255" s="135"/>
      <c r="O255" s="135"/>
      <c r="P255" s="135"/>
      <c r="Q255" s="135"/>
      <c r="R255" s="136"/>
      <c r="S255" s="136"/>
      <c r="T255" s="136">
        <v>1</v>
      </c>
      <c r="U255" s="309">
        <f t="shared" si="33"/>
        <v>1</v>
      </c>
      <c r="V255" s="310"/>
      <c r="W255" s="309">
        <f t="shared" si="34"/>
        <v>1</v>
      </c>
      <c r="X255" s="310"/>
    </row>
    <row r="256" spans="2:24" x14ac:dyDescent="0.3">
      <c r="B256" s="437"/>
      <c r="C256" s="321" t="s">
        <v>115</v>
      </c>
      <c r="D256" s="322"/>
      <c r="E256" s="322"/>
      <c r="F256" s="322"/>
      <c r="G256" s="322"/>
      <c r="H256" s="323"/>
      <c r="I256" s="133"/>
      <c r="J256" s="134"/>
      <c r="K256" s="135"/>
      <c r="L256" s="135"/>
      <c r="M256" s="135"/>
      <c r="N256" s="135"/>
      <c r="O256" s="135"/>
      <c r="P256" s="135"/>
      <c r="Q256" s="135"/>
      <c r="R256" s="136"/>
      <c r="S256" s="136"/>
      <c r="T256" s="52">
        <v>0</v>
      </c>
      <c r="U256" s="309">
        <f t="shared" si="33"/>
        <v>0</v>
      </c>
      <c r="V256" s="310"/>
      <c r="W256" s="309">
        <f t="shared" si="34"/>
        <v>0</v>
      </c>
      <c r="X256" s="310"/>
    </row>
    <row r="257" spans="2:24" x14ac:dyDescent="0.3">
      <c r="B257" s="437"/>
      <c r="C257" s="324" t="s">
        <v>88</v>
      </c>
      <c r="D257" s="325"/>
      <c r="E257" s="325"/>
      <c r="F257" s="325"/>
      <c r="G257" s="325"/>
      <c r="H257" s="326"/>
      <c r="I257" s="137"/>
      <c r="J257" s="138"/>
      <c r="K257" s="139"/>
      <c r="L257" s="139"/>
      <c r="M257" s="139"/>
      <c r="N257" s="139"/>
      <c r="O257" s="139"/>
      <c r="P257" s="139"/>
      <c r="Q257" s="139"/>
      <c r="R257" s="140"/>
      <c r="S257" s="140"/>
      <c r="T257" s="52">
        <v>0</v>
      </c>
      <c r="U257" s="314">
        <f t="shared" si="33"/>
        <v>0</v>
      </c>
      <c r="V257" s="315"/>
      <c r="W257" s="314">
        <f t="shared" si="34"/>
        <v>0</v>
      </c>
      <c r="X257" s="315"/>
    </row>
    <row r="258" spans="2:24" x14ac:dyDescent="0.3">
      <c r="B258" s="437"/>
      <c r="C258" s="300" t="s">
        <v>34</v>
      </c>
      <c r="D258" s="301"/>
      <c r="E258" s="301"/>
      <c r="F258" s="301"/>
      <c r="G258" s="301"/>
      <c r="H258" s="302"/>
      <c r="I258" s="133"/>
      <c r="J258" s="134"/>
      <c r="K258" s="135"/>
      <c r="L258" s="135"/>
      <c r="M258" s="135"/>
      <c r="N258" s="135"/>
      <c r="O258" s="135"/>
      <c r="P258" s="135"/>
      <c r="Q258" s="135"/>
      <c r="R258" s="136"/>
      <c r="S258" s="136">
        <v>13</v>
      </c>
      <c r="T258" s="136">
        <v>9</v>
      </c>
      <c r="U258" s="309">
        <f t="shared" si="33"/>
        <v>11</v>
      </c>
      <c r="V258" s="310"/>
      <c r="W258" s="309">
        <f t="shared" si="34"/>
        <v>22</v>
      </c>
      <c r="X258" s="310"/>
    </row>
    <row r="259" spans="2:24" x14ac:dyDescent="0.3">
      <c r="B259" s="437"/>
      <c r="C259" s="300" t="s">
        <v>25</v>
      </c>
      <c r="D259" s="301"/>
      <c r="E259" s="301"/>
      <c r="F259" s="301"/>
      <c r="G259" s="301"/>
      <c r="H259" s="302"/>
      <c r="I259" s="49"/>
      <c r="J259" s="142"/>
      <c r="K259" s="51"/>
      <c r="L259" s="51"/>
      <c r="M259" s="51"/>
      <c r="N259" s="51"/>
      <c r="O259" s="51"/>
      <c r="P259" s="51"/>
      <c r="Q259" s="51"/>
      <c r="R259" s="52">
        <f t="shared" ref="R259:T259" si="40">R260+R281+R289</f>
        <v>0</v>
      </c>
      <c r="S259" s="52">
        <f t="shared" si="40"/>
        <v>11</v>
      </c>
      <c r="T259" s="52">
        <f t="shared" si="40"/>
        <v>1</v>
      </c>
      <c r="U259" s="309">
        <f t="shared" si="33"/>
        <v>4</v>
      </c>
      <c r="V259" s="310"/>
      <c r="W259" s="309">
        <f t="shared" si="34"/>
        <v>12</v>
      </c>
      <c r="X259" s="310"/>
    </row>
    <row r="260" spans="2:24" x14ac:dyDescent="0.3">
      <c r="B260" s="437"/>
      <c r="C260" s="300" t="s">
        <v>29</v>
      </c>
      <c r="D260" s="301"/>
      <c r="E260" s="301"/>
      <c r="F260" s="301"/>
      <c r="G260" s="301"/>
      <c r="H260" s="302"/>
      <c r="I260" s="49"/>
      <c r="J260" s="142"/>
      <c r="K260" s="51"/>
      <c r="L260" s="51"/>
      <c r="M260" s="51"/>
      <c r="N260" s="51"/>
      <c r="O260" s="51"/>
      <c r="P260" s="51"/>
      <c r="Q260" s="51"/>
      <c r="R260" s="52">
        <f t="shared" ref="R260:T260" si="41">SUM(R261:R280)</f>
        <v>0</v>
      </c>
      <c r="S260" s="52">
        <f t="shared" si="41"/>
        <v>0</v>
      </c>
      <c r="T260" s="52">
        <f t="shared" si="41"/>
        <v>0</v>
      </c>
      <c r="U260" s="309">
        <f t="shared" si="33"/>
        <v>0</v>
      </c>
      <c r="V260" s="310"/>
      <c r="W260" s="309">
        <f t="shared" si="34"/>
        <v>0</v>
      </c>
      <c r="X260" s="310"/>
    </row>
    <row r="261" spans="2:24" x14ac:dyDescent="0.3">
      <c r="B261" s="437"/>
      <c r="C261" s="321" t="s">
        <v>67</v>
      </c>
      <c r="D261" s="322"/>
      <c r="E261" s="322"/>
      <c r="F261" s="322"/>
      <c r="G261" s="322"/>
      <c r="H261" s="323"/>
      <c r="I261" s="49"/>
      <c r="J261" s="142"/>
      <c r="K261" s="51"/>
      <c r="L261" s="51"/>
      <c r="M261" s="51"/>
      <c r="N261" s="51"/>
      <c r="O261" s="51"/>
      <c r="P261" s="51"/>
      <c r="Q261" s="51"/>
      <c r="R261" s="52"/>
      <c r="S261" s="52"/>
      <c r="T261" s="52">
        <v>0</v>
      </c>
      <c r="U261" s="309">
        <f t="shared" si="33"/>
        <v>0</v>
      </c>
      <c r="V261" s="310"/>
      <c r="W261" s="309">
        <f t="shared" si="34"/>
        <v>0</v>
      </c>
      <c r="X261" s="310"/>
    </row>
    <row r="262" spans="2:24" x14ac:dyDescent="0.3">
      <c r="B262" s="437"/>
      <c r="C262" s="321" t="s">
        <v>68</v>
      </c>
      <c r="D262" s="322"/>
      <c r="E262" s="322"/>
      <c r="F262" s="322"/>
      <c r="G262" s="322"/>
      <c r="H262" s="323"/>
      <c r="I262" s="49"/>
      <c r="J262" s="142"/>
      <c r="K262" s="51"/>
      <c r="L262" s="51"/>
      <c r="M262" s="51"/>
      <c r="N262" s="51"/>
      <c r="O262" s="51"/>
      <c r="P262" s="51"/>
      <c r="Q262" s="51"/>
      <c r="R262" s="52"/>
      <c r="S262" s="52"/>
      <c r="T262" s="52">
        <v>0</v>
      </c>
      <c r="U262" s="309">
        <f t="shared" si="33"/>
        <v>0</v>
      </c>
      <c r="V262" s="310"/>
      <c r="W262" s="309">
        <f t="shared" si="34"/>
        <v>0</v>
      </c>
      <c r="X262" s="310"/>
    </row>
    <row r="263" spans="2:24" x14ac:dyDescent="0.3">
      <c r="B263" s="437"/>
      <c r="C263" s="321" t="s">
        <v>89</v>
      </c>
      <c r="D263" s="322"/>
      <c r="E263" s="322"/>
      <c r="F263" s="322"/>
      <c r="G263" s="322"/>
      <c r="H263" s="323"/>
      <c r="I263" s="49"/>
      <c r="J263" s="142"/>
      <c r="K263" s="51"/>
      <c r="L263" s="51"/>
      <c r="M263" s="51"/>
      <c r="N263" s="51"/>
      <c r="O263" s="51"/>
      <c r="P263" s="51"/>
      <c r="Q263" s="51"/>
      <c r="R263" s="52"/>
      <c r="S263" s="52"/>
      <c r="T263" s="52">
        <v>0</v>
      </c>
      <c r="U263" s="309">
        <f t="shared" si="33"/>
        <v>0</v>
      </c>
      <c r="V263" s="310"/>
      <c r="W263" s="309">
        <f t="shared" si="34"/>
        <v>0</v>
      </c>
      <c r="X263" s="310"/>
    </row>
    <row r="264" spans="2:24" x14ac:dyDescent="0.3">
      <c r="B264" s="437"/>
      <c r="C264" s="321" t="s">
        <v>85</v>
      </c>
      <c r="D264" s="322"/>
      <c r="E264" s="322"/>
      <c r="F264" s="322"/>
      <c r="G264" s="322"/>
      <c r="H264" s="323"/>
      <c r="I264" s="49"/>
      <c r="J264" s="142"/>
      <c r="K264" s="51"/>
      <c r="L264" s="51"/>
      <c r="M264" s="51"/>
      <c r="N264" s="51"/>
      <c r="O264" s="51"/>
      <c r="P264" s="51"/>
      <c r="Q264" s="51"/>
      <c r="R264" s="52"/>
      <c r="S264" s="52"/>
      <c r="T264" s="52">
        <v>0</v>
      </c>
      <c r="U264" s="309">
        <f t="shared" si="33"/>
        <v>0</v>
      </c>
      <c r="V264" s="310"/>
      <c r="W264" s="309">
        <f t="shared" si="34"/>
        <v>0</v>
      </c>
      <c r="X264" s="310"/>
    </row>
    <row r="265" spans="2:24" x14ac:dyDescent="0.3">
      <c r="B265" s="437"/>
      <c r="C265" s="321" t="s">
        <v>90</v>
      </c>
      <c r="D265" s="322"/>
      <c r="E265" s="322"/>
      <c r="F265" s="322"/>
      <c r="G265" s="322"/>
      <c r="H265" s="323"/>
      <c r="I265" s="49"/>
      <c r="J265" s="142"/>
      <c r="K265" s="51"/>
      <c r="L265" s="51"/>
      <c r="M265" s="51"/>
      <c r="N265" s="51"/>
      <c r="O265" s="51"/>
      <c r="P265" s="51"/>
      <c r="Q265" s="51"/>
      <c r="R265" s="52"/>
      <c r="S265" s="52"/>
      <c r="T265" s="52">
        <v>0</v>
      </c>
      <c r="U265" s="309">
        <f t="shared" si="33"/>
        <v>0</v>
      </c>
      <c r="V265" s="310"/>
      <c r="W265" s="309">
        <f t="shared" si="34"/>
        <v>0</v>
      </c>
      <c r="X265" s="310"/>
    </row>
    <row r="266" spans="2:24" x14ac:dyDescent="0.3">
      <c r="B266" s="437"/>
      <c r="C266" s="321" t="s">
        <v>91</v>
      </c>
      <c r="D266" s="322"/>
      <c r="E266" s="322"/>
      <c r="F266" s="322"/>
      <c r="G266" s="322"/>
      <c r="H266" s="323"/>
      <c r="I266" s="49"/>
      <c r="J266" s="142"/>
      <c r="K266" s="51"/>
      <c r="L266" s="51"/>
      <c r="M266" s="51"/>
      <c r="N266" s="51"/>
      <c r="O266" s="51"/>
      <c r="P266" s="51"/>
      <c r="Q266" s="51"/>
      <c r="R266" s="52"/>
      <c r="S266" s="52"/>
      <c r="T266" s="52">
        <v>0</v>
      </c>
      <c r="U266" s="309">
        <f t="shared" si="33"/>
        <v>0</v>
      </c>
      <c r="V266" s="310"/>
      <c r="W266" s="309">
        <f t="shared" si="34"/>
        <v>0</v>
      </c>
      <c r="X266" s="310"/>
    </row>
    <row r="267" spans="2:24" x14ac:dyDescent="0.3">
      <c r="B267" s="437"/>
      <c r="C267" s="321" t="s">
        <v>92</v>
      </c>
      <c r="D267" s="322"/>
      <c r="E267" s="322"/>
      <c r="F267" s="322"/>
      <c r="G267" s="322"/>
      <c r="H267" s="323"/>
      <c r="I267" s="49"/>
      <c r="J267" s="142"/>
      <c r="K267" s="51"/>
      <c r="L267" s="51"/>
      <c r="M267" s="51"/>
      <c r="N267" s="51"/>
      <c r="O267" s="51"/>
      <c r="P267" s="51"/>
      <c r="Q267" s="51"/>
      <c r="R267" s="52"/>
      <c r="S267" s="52"/>
      <c r="T267" s="52">
        <v>0</v>
      </c>
      <c r="U267" s="309">
        <f t="shared" si="33"/>
        <v>0</v>
      </c>
      <c r="V267" s="310"/>
      <c r="W267" s="309">
        <f t="shared" si="34"/>
        <v>0</v>
      </c>
      <c r="X267" s="310"/>
    </row>
    <row r="268" spans="2:24" x14ac:dyDescent="0.3">
      <c r="B268" s="437"/>
      <c r="C268" s="321" t="s">
        <v>93</v>
      </c>
      <c r="D268" s="322"/>
      <c r="E268" s="322"/>
      <c r="F268" s="322"/>
      <c r="G268" s="322"/>
      <c r="H268" s="323"/>
      <c r="I268" s="49"/>
      <c r="J268" s="142"/>
      <c r="K268" s="51"/>
      <c r="L268" s="51"/>
      <c r="M268" s="51"/>
      <c r="N268" s="51"/>
      <c r="O268" s="51"/>
      <c r="P268" s="51"/>
      <c r="Q268" s="51"/>
      <c r="R268" s="52"/>
      <c r="S268" s="52"/>
      <c r="T268" s="52">
        <v>0</v>
      </c>
      <c r="U268" s="309">
        <f t="shared" si="33"/>
        <v>0</v>
      </c>
      <c r="V268" s="310"/>
      <c r="W268" s="309">
        <f t="shared" si="34"/>
        <v>0</v>
      </c>
      <c r="X268" s="310"/>
    </row>
    <row r="269" spans="2:24" x14ac:dyDescent="0.3">
      <c r="B269" s="437"/>
      <c r="C269" s="321" t="s">
        <v>94</v>
      </c>
      <c r="D269" s="322"/>
      <c r="E269" s="322"/>
      <c r="F269" s="322"/>
      <c r="G269" s="322"/>
      <c r="H269" s="323"/>
      <c r="I269" s="49"/>
      <c r="J269" s="142"/>
      <c r="K269" s="51"/>
      <c r="L269" s="51"/>
      <c r="M269" s="51"/>
      <c r="N269" s="51"/>
      <c r="O269" s="51"/>
      <c r="P269" s="51"/>
      <c r="Q269" s="51"/>
      <c r="R269" s="52"/>
      <c r="S269" s="52"/>
      <c r="T269" s="52">
        <v>0</v>
      </c>
      <c r="U269" s="309">
        <f t="shared" si="33"/>
        <v>0</v>
      </c>
      <c r="V269" s="310"/>
      <c r="W269" s="309">
        <f t="shared" si="34"/>
        <v>0</v>
      </c>
      <c r="X269" s="310"/>
    </row>
    <row r="270" spans="2:24" x14ac:dyDescent="0.3">
      <c r="B270" s="437"/>
      <c r="C270" s="321" t="s">
        <v>79</v>
      </c>
      <c r="D270" s="322"/>
      <c r="E270" s="322"/>
      <c r="F270" s="322"/>
      <c r="G270" s="322"/>
      <c r="H270" s="323"/>
      <c r="I270" s="49"/>
      <c r="J270" s="142"/>
      <c r="K270" s="51"/>
      <c r="L270" s="51"/>
      <c r="M270" s="51"/>
      <c r="N270" s="51"/>
      <c r="O270" s="51"/>
      <c r="P270" s="51"/>
      <c r="Q270" s="51"/>
      <c r="R270" s="52"/>
      <c r="S270" s="52"/>
      <c r="T270" s="52">
        <v>0</v>
      </c>
      <c r="U270" s="309">
        <f t="shared" si="33"/>
        <v>0</v>
      </c>
      <c r="V270" s="310"/>
      <c r="W270" s="309">
        <f t="shared" si="34"/>
        <v>0</v>
      </c>
      <c r="X270" s="310"/>
    </row>
    <row r="271" spans="2:24" x14ac:dyDescent="0.3">
      <c r="B271" s="437"/>
      <c r="C271" s="321" t="s">
        <v>80</v>
      </c>
      <c r="D271" s="322"/>
      <c r="E271" s="322"/>
      <c r="F271" s="322"/>
      <c r="G271" s="322"/>
      <c r="H271" s="323"/>
      <c r="I271" s="49"/>
      <c r="J271" s="142"/>
      <c r="K271" s="51"/>
      <c r="L271" s="51"/>
      <c r="M271" s="51"/>
      <c r="N271" s="51"/>
      <c r="O271" s="51"/>
      <c r="P271" s="51"/>
      <c r="Q271" s="51"/>
      <c r="R271" s="52"/>
      <c r="S271" s="52"/>
      <c r="T271" s="52">
        <v>0</v>
      </c>
      <c r="U271" s="309">
        <f t="shared" si="33"/>
        <v>0</v>
      </c>
      <c r="V271" s="310"/>
      <c r="W271" s="309">
        <f t="shared" si="34"/>
        <v>0</v>
      </c>
      <c r="X271" s="310"/>
    </row>
    <row r="272" spans="2:24" x14ac:dyDescent="0.3">
      <c r="B272" s="437"/>
      <c r="C272" s="321" t="s">
        <v>81</v>
      </c>
      <c r="D272" s="322"/>
      <c r="E272" s="322"/>
      <c r="F272" s="322"/>
      <c r="G272" s="322"/>
      <c r="H272" s="323"/>
      <c r="I272" s="49"/>
      <c r="J272" s="142"/>
      <c r="K272" s="51"/>
      <c r="L272" s="51"/>
      <c r="M272" s="51"/>
      <c r="N272" s="51"/>
      <c r="O272" s="51"/>
      <c r="P272" s="51"/>
      <c r="Q272" s="51"/>
      <c r="R272" s="52"/>
      <c r="S272" s="52"/>
      <c r="T272" s="52">
        <v>0</v>
      </c>
      <c r="U272" s="309">
        <f t="shared" si="33"/>
        <v>0</v>
      </c>
      <c r="V272" s="310"/>
      <c r="W272" s="309">
        <f t="shared" si="34"/>
        <v>0</v>
      </c>
      <c r="X272" s="310"/>
    </row>
    <row r="273" spans="2:24" x14ac:dyDescent="0.3">
      <c r="B273" s="437"/>
      <c r="C273" s="321" t="s">
        <v>95</v>
      </c>
      <c r="D273" s="322"/>
      <c r="E273" s="322"/>
      <c r="F273" s="322"/>
      <c r="G273" s="322"/>
      <c r="H273" s="323"/>
      <c r="I273" s="49"/>
      <c r="J273" s="142"/>
      <c r="K273" s="51"/>
      <c r="L273" s="51"/>
      <c r="M273" s="51"/>
      <c r="N273" s="51"/>
      <c r="O273" s="51"/>
      <c r="P273" s="51"/>
      <c r="Q273" s="51"/>
      <c r="R273" s="52"/>
      <c r="S273" s="52"/>
      <c r="T273" s="52">
        <v>0</v>
      </c>
      <c r="U273" s="309">
        <f t="shared" si="33"/>
        <v>0</v>
      </c>
      <c r="V273" s="310"/>
      <c r="W273" s="309">
        <f t="shared" si="34"/>
        <v>0</v>
      </c>
      <c r="X273" s="310"/>
    </row>
    <row r="274" spans="2:24" x14ac:dyDescent="0.3">
      <c r="B274" s="437"/>
      <c r="C274" s="321" t="s">
        <v>83</v>
      </c>
      <c r="D274" s="322"/>
      <c r="E274" s="322"/>
      <c r="F274" s="322"/>
      <c r="G274" s="322"/>
      <c r="H274" s="323"/>
      <c r="I274" s="49"/>
      <c r="J274" s="142"/>
      <c r="K274" s="51"/>
      <c r="L274" s="51"/>
      <c r="M274" s="51"/>
      <c r="N274" s="51"/>
      <c r="O274" s="51"/>
      <c r="P274" s="51"/>
      <c r="Q274" s="51"/>
      <c r="R274" s="52"/>
      <c r="S274" s="52"/>
      <c r="T274" s="52">
        <v>0</v>
      </c>
      <c r="U274" s="309">
        <f t="shared" si="33"/>
        <v>0</v>
      </c>
      <c r="V274" s="310"/>
      <c r="W274" s="309">
        <f t="shared" si="34"/>
        <v>0</v>
      </c>
      <c r="X274" s="310"/>
    </row>
    <row r="275" spans="2:24" x14ac:dyDescent="0.3">
      <c r="B275" s="437"/>
      <c r="C275" s="321" t="s">
        <v>96</v>
      </c>
      <c r="D275" s="322"/>
      <c r="E275" s="322"/>
      <c r="F275" s="322"/>
      <c r="G275" s="322"/>
      <c r="H275" s="323"/>
      <c r="I275" s="49"/>
      <c r="J275" s="142"/>
      <c r="K275" s="51"/>
      <c r="L275" s="51"/>
      <c r="M275" s="51"/>
      <c r="N275" s="51"/>
      <c r="O275" s="51"/>
      <c r="P275" s="51"/>
      <c r="Q275" s="51"/>
      <c r="R275" s="52"/>
      <c r="S275" s="52"/>
      <c r="T275" s="52">
        <v>0</v>
      </c>
      <c r="U275" s="309">
        <f t="shared" si="33"/>
        <v>0</v>
      </c>
      <c r="V275" s="310"/>
      <c r="W275" s="309">
        <f t="shared" si="34"/>
        <v>0</v>
      </c>
      <c r="X275" s="310"/>
    </row>
    <row r="276" spans="2:24" x14ac:dyDescent="0.3">
      <c r="B276" s="437"/>
      <c r="C276" s="321" t="s">
        <v>97</v>
      </c>
      <c r="D276" s="322"/>
      <c r="E276" s="322"/>
      <c r="F276" s="322"/>
      <c r="G276" s="322"/>
      <c r="H276" s="323"/>
      <c r="I276" s="49"/>
      <c r="J276" s="142"/>
      <c r="K276" s="51"/>
      <c r="L276" s="51"/>
      <c r="M276" s="51"/>
      <c r="N276" s="51"/>
      <c r="O276" s="51"/>
      <c r="P276" s="51"/>
      <c r="Q276" s="51"/>
      <c r="R276" s="52"/>
      <c r="S276" s="52"/>
      <c r="T276" s="52">
        <v>0</v>
      </c>
      <c r="U276" s="309">
        <f t="shared" si="33"/>
        <v>0</v>
      </c>
      <c r="V276" s="310"/>
      <c r="W276" s="309">
        <f t="shared" si="34"/>
        <v>0</v>
      </c>
      <c r="X276" s="310"/>
    </row>
    <row r="277" spans="2:24" x14ac:dyDescent="0.3">
      <c r="B277" s="437"/>
      <c r="C277" s="321" t="s">
        <v>71</v>
      </c>
      <c r="D277" s="322"/>
      <c r="E277" s="322"/>
      <c r="F277" s="322"/>
      <c r="G277" s="322"/>
      <c r="H277" s="323"/>
      <c r="I277" s="49"/>
      <c r="J277" s="142"/>
      <c r="K277" s="51"/>
      <c r="L277" s="51"/>
      <c r="M277" s="51"/>
      <c r="N277" s="51"/>
      <c r="O277" s="51"/>
      <c r="P277" s="51"/>
      <c r="Q277" s="51"/>
      <c r="R277" s="52"/>
      <c r="S277" s="52"/>
      <c r="T277" s="52">
        <v>0</v>
      </c>
      <c r="U277" s="309">
        <f t="shared" si="33"/>
        <v>0</v>
      </c>
      <c r="V277" s="310"/>
      <c r="W277" s="309">
        <f t="shared" si="34"/>
        <v>0</v>
      </c>
      <c r="X277" s="310"/>
    </row>
    <row r="278" spans="2:24" x14ac:dyDescent="0.3">
      <c r="B278" s="437"/>
      <c r="C278" s="321" t="s">
        <v>72</v>
      </c>
      <c r="D278" s="322"/>
      <c r="E278" s="322"/>
      <c r="F278" s="322"/>
      <c r="G278" s="322"/>
      <c r="H278" s="323"/>
      <c r="I278" s="49"/>
      <c r="J278" s="142"/>
      <c r="K278" s="51"/>
      <c r="L278" s="51"/>
      <c r="M278" s="51"/>
      <c r="N278" s="51"/>
      <c r="O278" s="51"/>
      <c r="P278" s="51"/>
      <c r="Q278" s="51"/>
      <c r="R278" s="52"/>
      <c r="S278" s="52"/>
      <c r="T278" s="52">
        <v>0</v>
      </c>
      <c r="U278" s="309">
        <f t="shared" si="33"/>
        <v>0</v>
      </c>
      <c r="V278" s="310"/>
      <c r="W278" s="309">
        <f t="shared" si="34"/>
        <v>0</v>
      </c>
      <c r="X278" s="310"/>
    </row>
    <row r="279" spans="2:24" x14ac:dyDescent="0.3">
      <c r="B279" s="437"/>
      <c r="C279" s="321" t="s">
        <v>86</v>
      </c>
      <c r="D279" s="322"/>
      <c r="E279" s="322"/>
      <c r="F279" s="322"/>
      <c r="G279" s="322"/>
      <c r="H279" s="323"/>
      <c r="I279" s="49"/>
      <c r="J279" s="142"/>
      <c r="K279" s="51"/>
      <c r="L279" s="51"/>
      <c r="M279" s="51"/>
      <c r="N279" s="51"/>
      <c r="O279" s="51"/>
      <c r="P279" s="51"/>
      <c r="Q279" s="51"/>
      <c r="R279" s="52"/>
      <c r="S279" s="52"/>
      <c r="T279" s="52">
        <v>0</v>
      </c>
      <c r="U279" s="309">
        <f t="shared" si="33"/>
        <v>0</v>
      </c>
      <c r="V279" s="310"/>
      <c r="W279" s="309">
        <f t="shared" si="34"/>
        <v>0</v>
      </c>
      <c r="X279" s="310"/>
    </row>
    <row r="280" spans="2:24" ht="16.899999999999999" customHeight="1" x14ac:dyDescent="0.3">
      <c r="B280" s="437"/>
      <c r="C280" s="324" t="s">
        <v>73</v>
      </c>
      <c r="D280" s="325"/>
      <c r="E280" s="325"/>
      <c r="F280" s="325"/>
      <c r="G280" s="325"/>
      <c r="H280" s="326"/>
      <c r="I280" s="125"/>
      <c r="J280" s="207"/>
      <c r="K280" s="127"/>
      <c r="L280" s="127"/>
      <c r="M280" s="127"/>
      <c r="N280" s="127"/>
      <c r="O280" s="127"/>
      <c r="P280" s="127"/>
      <c r="Q280" s="127"/>
      <c r="R280" s="128"/>
      <c r="S280" s="128"/>
      <c r="T280" s="52">
        <v>0</v>
      </c>
      <c r="U280" s="314">
        <f t="shared" si="33"/>
        <v>0</v>
      </c>
      <c r="V280" s="315"/>
      <c r="W280" s="314">
        <f t="shared" si="34"/>
        <v>0</v>
      </c>
      <c r="X280" s="315"/>
    </row>
    <row r="281" spans="2:24" x14ac:dyDescent="0.3">
      <c r="B281" s="437"/>
      <c r="C281" s="300" t="s">
        <v>30</v>
      </c>
      <c r="D281" s="301"/>
      <c r="E281" s="301"/>
      <c r="F281" s="301"/>
      <c r="G281" s="301"/>
      <c r="H281" s="302"/>
      <c r="I281" s="133"/>
      <c r="J281" s="134"/>
      <c r="K281" s="135"/>
      <c r="L281" s="135"/>
      <c r="M281" s="135"/>
      <c r="N281" s="135"/>
      <c r="O281" s="135"/>
      <c r="P281" s="135"/>
      <c r="Q281" s="135"/>
      <c r="R281" s="136">
        <f t="shared" ref="R281:T281" si="42">SUM(R282:R288)</f>
        <v>0</v>
      </c>
      <c r="S281" s="136">
        <f t="shared" si="42"/>
        <v>0</v>
      </c>
      <c r="T281" s="136">
        <f t="shared" si="42"/>
        <v>0</v>
      </c>
      <c r="U281" s="309">
        <f t="shared" si="33"/>
        <v>0</v>
      </c>
      <c r="V281" s="310"/>
      <c r="W281" s="309">
        <f t="shared" si="34"/>
        <v>0</v>
      </c>
      <c r="X281" s="310"/>
    </row>
    <row r="282" spans="2:24" x14ac:dyDescent="0.3">
      <c r="B282" s="437"/>
      <c r="C282" s="321" t="s">
        <v>87</v>
      </c>
      <c r="D282" s="322"/>
      <c r="E282" s="322"/>
      <c r="F282" s="322"/>
      <c r="G282" s="322"/>
      <c r="H282" s="323"/>
      <c r="I282" s="133"/>
      <c r="J282" s="134"/>
      <c r="K282" s="135"/>
      <c r="L282" s="135"/>
      <c r="M282" s="135"/>
      <c r="N282" s="135"/>
      <c r="O282" s="135"/>
      <c r="P282" s="135"/>
      <c r="Q282" s="135"/>
      <c r="R282" s="136"/>
      <c r="S282" s="136"/>
      <c r="T282" s="52">
        <v>0</v>
      </c>
      <c r="U282" s="309">
        <f t="shared" ref="U282:U292" si="43">AVERAGE(I282:T282)</f>
        <v>0</v>
      </c>
      <c r="V282" s="310"/>
      <c r="W282" s="309">
        <f t="shared" si="34"/>
        <v>0</v>
      </c>
      <c r="X282" s="310"/>
    </row>
    <row r="283" spans="2:24" x14ac:dyDescent="0.3">
      <c r="B283" s="437"/>
      <c r="C283" s="333" t="s">
        <v>31</v>
      </c>
      <c r="D283" s="334"/>
      <c r="E283" s="334"/>
      <c r="F283" s="334"/>
      <c r="G283" s="334"/>
      <c r="H283" s="335"/>
      <c r="I283" s="133"/>
      <c r="J283" s="134"/>
      <c r="K283" s="135"/>
      <c r="L283" s="135"/>
      <c r="M283" s="135"/>
      <c r="N283" s="135"/>
      <c r="O283" s="135"/>
      <c r="P283" s="135"/>
      <c r="Q283" s="135"/>
      <c r="R283" s="136"/>
      <c r="S283" s="136"/>
      <c r="T283" s="52">
        <v>0</v>
      </c>
      <c r="U283" s="309">
        <f t="shared" si="43"/>
        <v>0</v>
      </c>
      <c r="V283" s="310"/>
      <c r="W283" s="309">
        <f t="shared" ref="W283:W292" si="44">SUM(I283:T283)</f>
        <v>0</v>
      </c>
      <c r="X283" s="310"/>
    </row>
    <row r="284" spans="2:24" x14ac:dyDescent="0.3">
      <c r="B284" s="437"/>
      <c r="C284" s="333" t="s">
        <v>33</v>
      </c>
      <c r="D284" s="334"/>
      <c r="E284" s="334"/>
      <c r="F284" s="334"/>
      <c r="G284" s="334"/>
      <c r="H284" s="335"/>
      <c r="I284" s="133"/>
      <c r="J284" s="134"/>
      <c r="K284" s="135"/>
      <c r="L284" s="135"/>
      <c r="M284" s="135"/>
      <c r="N284" s="135"/>
      <c r="O284" s="135"/>
      <c r="P284" s="135"/>
      <c r="Q284" s="135"/>
      <c r="R284" s="136"/>
      <c r="S284" s="136"/>
      <c r="T284" s="52">
        <v>0</v>
      </c>
      <c r="U284" s="309">
        <f t="shared" si="43"/>
        <v>0</v>
      </c>
      <c r="V284" s="310"/>
      <c r="W284" s="309">
        <f t="shared" si="44"/>
        <v>0</v>
      </c>
      <c r="X284" s="310"/>
    </row>
    <row r="285" spans="2:24" x14ac:dyDescent="0.3">
      <c r="B285" s="437"/>
      <c r="C285" s="321" t="s">
        <v>98</v>
      </c>
      <c r="D285" s="322"/>
      <c r="E285" s="322"/>
      <c r="F285" s="322"/>
      <c r="G285" s="322"/>
      <c r="H285" s="323"/>
      <c r="I285" s="133"/>
      <c r="J285" s="134"/>
      <c r="K285" s="135"/>
      <c r="L285" s="135"/>
      <c r="M285" s="135"/>
      <c r="N285" s="135"/>
      <c r="O285" s="135"/>
      <c r="P285" s="135"/>
      <c r="Q285" s="135"/>
      <c r="R285" s="136"/>
      <c r="S285" s="136"/>
      <c r="T285" s="52">
        <v>0</v>
      </c>
      <c r="U285" s="309">
        <f t="shared" si="43"/>
        <v>0</v>
      </c>
      <c r="V285" s="310"/>
      <c r="W285" s="309">
        <f t="shared" si="44"/>
        <v>0</v>
      </c>
      <c r="X285" s="310"/>
    </row>
    <row r="286" spans="2:24" x14ac:dyDescent="0.3">
      <c r="B286" s="437"/>
      <c r="C286" s="321" t="s">
        <v>99</v>
      </c>
      <c r="D286" s="322"/>
      <c r="E286" s="322"/>
      <c r="F286" s="322"/>
      <c r="G286" s="322"/>
      <c r="H286" s="323"/>
      <c r="I286" s="133"/>
      <c r="J286" s="134"/>
      <c r="K286" s="135"/>
      <c r="L286" s="135"/>
      <c r="M286" s="135"/>
      <c r="N286" s="135"/>
      <c r="O286" s="135"/>
      <c r="P286" s="135"/>
      <c r="Q286" s="135"/>
      <c r="R286" s="136"/>
      <c r="S286" s="136"/>
      <c r="T286" s="52">
        <v>0</v>
      </c>
      <c r="U286" s="309">
        <f t="shared" si="43"/>
        <v>0</v>
      </c>
      <c r="V286" s="310"/>
      <c r="W286" s="309">
        <f t="shared" si="44"/>
        <v>0</v>
      </c>
      <c r="X286" s="310"/>
    </row>
    <row r="287" spans="2:24" x14ac:dyDescent="0.3">
      <c r="B287" s="437"/>
      <c r="C287" s="321" t="s">
        <v>100</v>
      </c>
      <c r="D287" s="322"/>
      <c r="E287" s="322"/>
      <c r="F287" s="322"/>
      <c r="G287" s="322"/>
      <c r="H287" s="323"/>
      <c r="I287" s="133"/>
      <c r="J287" s="134"/>
      <c r="K287" s="135"/>
      <c r="L287" s="135"/>
      <c r="M287" s="135"/>
      <c r="N287" s="135"/>
      <c r="O287" s="135"/>
      <c r="P287" s="135"/>
      <c r="Q287" s="135"/>
      <c r="R287" s="136"/>
      <c r="S287" s="136"/>
      <c r="T287" s="52">
        <v>0</v>
      </c>
      <c r="U287" s="309">
        <f t="shared" si="43"/>
        <v>0</v>
      </c>
      <c r="V287" s="310"/>
      <c r="W287" s="309">
        <f t="shared" si="44"/>
        <v>0</v>
      </c>
      <c r="X287" s="310"/>
    </row>
    <row r="288" spans="2:24" x14ac:dyDescent="0.3">
      <c r="B288" s="437"/>
      <c r="C288" s="324" t="s">
        <v>101</v>
      </c>
      <c r="D288" s="325"/>
      <c r="E288" s="325"/>
      <c r="F288" s="325"/>
      <c r="G288" s="325"/>
      <c r="H288" s="326"/>
      <c r="I288" s="137"/>
      <c r="J288" s="138"/>
      <c r="K288" s="139"/>
      <c r="L288" s="139"/>
      <c r="M288" s="139"/>
      <c r="N288" s="139"/>
      <c r="O288" s="139"/>
      <c r="P288" s="139"/>
      <c r="Q288" s="139"/>
      <c r="R288" s="140"/>
      <c r="S288" s="140"/>
      <c r="T288" s="52">
        <v>0</v>
      </c>
      <c r="U288" s="314">
        <f t="shared" si="43"/>
        <v>0</v>
      </c>
      <c r="V288" s="315"/>
      <c r="W288" s="314">
        <f t="shared" si="44"/>
        <v>0</v>
      </c>
      <c r="X288" s="315"/>
    </row>
    <row r="289" spans="2:24" x14ac:dyDescent="0.3">
      <c r="B289" s="437"/>
      <c r="C289" s="300" t="s">
        <v>34</v>
      </c>
      <c r="D289" s="301"/>
      <c r="E289" s="301"/>
      <c r="F289" s="301"/>
      <c r="G289" s="301"/>
      <c r="H289" s="302"/>
      <c r="I289" s="133"/>
      <c r="J289" s="134"/>
      <c r="K289" s="135"/>
      <c r="L289" s="135"/>
      <c r="M289" s="135"/>
      <c r="N289" s="135"/>
      <c r="O289" s="135"/>
      <c r="P289" s="135"/>
      <c r="Q289" s="135"/>
      <c r="R289" s="136"/>
      <c r="S289" s="136">
        <v>11</v>
      </c>
      <c r="T289" s="136">
        <v>1</v>
      </c>
      <c r="U289" s="309">
        <f t="shared" si="43"/>
        <v>6</v>
      </c>
      <c r="V289" s="310"/>
      <c r="W289" s="309">
        <f t="shared" si="44"/>
        <v>12</v>
      </c>
      <c r="X289" s="310"/>
    </row>
    <row r="290" spans="2:24" x14ac:dyDescent="0.3">
      <c r="B290" s="437"/>
      <c r="C290" s="327" t="s">
        <v>26</v>
      </c>
      <c r="D290" s="328"/>
      <c r="E290" s="328"/>
      <c r="F290" s="328"/>
      <c r="G290" s="328"/>
      <c r="H290" s="329"/>
      <c r="I290" s="152"/>
      <c r="J290" s="153"/>
      <c r="K290" s="154"/>
      <c r="L290" s="154"/>
      <c r="M290" s="154"/>
      <c r="N290" s="154"/>
      <c r="O290" s="154"/>
      <c r="P290" s="154"/>
      <c r="Q290" s="154"/>
      <c r="R290" s="155">
        <v>3</v>
      </c>
      <c r="S290" s="155"/>
      <c r="T290" s="155">
        <v>2</v>
      </c>
      <c r="U290" s="316">
        <f t="shared" si="43"/>
        <v>2.5</v>
      </c>
      <c r="V290" s="317"/>
      <c r="W290" s="316">
        <f t="shared" si="44"/>
        <v>5</v>
      </c>
      <c r="X290" s="317"/>
    </row>
    <row r="291" spans="2:24" x14ac:dyDescent="0.3">
      <c r="B291" s="437"/>
      <c r="C291" s="330" t="s">
        <v>161</v>
      </c>
      <c r="D291" s="331"/>
      <c r="E291" s="331"/>
      <c r="F291" s="331"/>
      <c r="G291" s="331"/>
      <c r="H291" s="332"/>
      <c r="I291" s="143"/>
      <c r="J291" s="144"/>
      <c r="K291" s="145"/>
      <c r="L291" s="145"/>
      <c r="M291" s="145"/>
      <c r="N291" s="145"/>
      <c r="O291" s="145"/>
      <c r="P291" s="145"/>
      <c r="Q291" s="145"/>
      <c r="R291" s="146">
        <f t="shared" ref="R291:T291" si="45">SUM(R292:R292)</f>
        <v>10</v>
      </c>
      <c r="S291" s="146">
        <f t="shared" si="45"/>
        <v>12</v>
      </c>
      <c r="T291" s="146">
        <f t="shared" si="45"/>
        <v>6</v>
      </c>
      <c r="U291" s="309">
        <f t="shared" si="43"/>
        <v>9.3333333333333339</v>
      </c>
      <c r="V291" s="310"/>
      <c r="W291" s="309">
        <f t="shared" si="44"/>
        <v>28</v>
      </c>
      <c r="X291" s="310"/>
    </row>
    <row r="292" spans="2:24" x14ac:dyDescent="0.3">
      <c r="B292" s="437"/>
      <c r="C292" s="300" t="s">
        <v>30</v>
      </c>
      <c r="D292" s="301"/>
      <c r="E292" s="301"/>
      <c r="F292" s="301"/>
      <c r="G292" s="301"/>
      <c r="H292" s="302"/>
      <c r="I292" s="143"/>
      <c r="J292" s="144"/>
      <c r="K292" s="145"/>
      <c r="L292" s="145"/>
      <c r="M292" s="145"/>
      <c r="N292" s="145"/>
      <c r="O292" s="145"/>
      <c r="P292" s="145"/>
      <c r="Q292" s="145"/>
      <c r="R292" s="146">
        <v>10</v>
      </c>
      <c r="S292" s="146">
        <v>12</v>
      </c>
      <c r="T292" s="146">
        <v>6</v>
      </c>
      <c r="U292" s="309">
        <f t="shared" si="43"/>
        <v>9.3333333333333339</v>
      </c>
      <c r="V292" s="310"/>
      <c r="W292" s="309">
        <f t="shared" si="44"/>
        <v>28</v>
      </c>
      <c r="X292" s="310"/>
    </row>
    <row r="293" spans="2:24" x14ac:dyDescent="0.3">
      <c r="B293" s="437"/>
      <c r="C293" s="340" t="s">
        <v>2</v>
      </c>
      <c r="D293" s="341"/>
      <c r="E293" s="341"/>
      <c r="F293" s="341"/>
      <c r="G293" s="341"/>
      <c r="H293" s="342"/>
      <c r="I293" s="156"/>
      <c r="J293" s="157"/>
      <c r="K293" s="158"/>
      <c r="L293" s="158"/>
      <c r="M293" s="158"/>
      <c r="N293" s="158"/>
      <c r="O293" s="158"/>
      <c r="P293" s="158"/>
      <c r="Q293" s="158"/>
      <c r="R293" s="159"/>
      <c r="S293" s="159"/>
      <c r="T293" s="159"/>
      <c r="U293" s="343"/>
      <c r="V293" s="344"/>
      <c r="W293" s="345"/>
      <c r="X293" s="346"/>
    </row>
    <row r="294" spans="2:24" x14ac:dyDescent="0.3">
      <c r="B294" s="437"/>
      <c r="C294" s="347" t="s">
        <v>102</v>
      </c>
      <c r="D294" s="348"/>
      <c r="E294" s="348"/>
      <c r="F294" s="348"/>
      <c r="G294" s="348"/>
      <c r="H294" s="349"/>
      <c r="I294" s="160"/>
      <c r="J294" s="161"/>
      <c r="K294" s="162"/>
      <c r="L294" s="162"/>
      <c r="M294" s="162"/>
      <c r="N294" s="162"/>
      <c r="O294" s="162"/>
      <c r="P294" s="162"/>
      <c r="Q294" s="162"/>
      <c r="R294" s="163">
        <f t="shared" ref="R294:T294" si="46">R219/R202</f>
        <v>19.142857142857142</v>
      </c>
      <c r="S294" s="163">
        <f t="shared" si="46"/>
        <v>2.4</v>
      </c>
      <c r="T294" s="163">
        <f t="shared" si="46"/>
        <v>1.9577464788732395</v>
      </c>
      <c r="U294" s="350" t="s">
        <v>62</v>
      </c>
      <c r="V294" s="351"/>
      <c r="W294" s="350">
        <f t="shared" ref="W294:X294" si="47">W219/W202</f>
        <v>2.9107142857142856</v>
      </c>
      <c r="X294" s="351" t="e">
        <f t="shared" si="47"/>
        <v>#DIV/0!</v>
      </c>
    </row>
    <row r="295" spans="2:24" x14ac:dyDescent="0.3">
      <c r="B295" s="437"/>
      <c r="C295" s="273" t="s">
        <v>103</v>
      </c>
      <c r="D295" s="274"/>
      <c r="E295" s="274"/>
      <c r="F295" s="274"/>
      <c r="G295" s="274"/>
      <c r="H295" s="275"/>
      <c r="I295" s="164"/>
      <c r="J295" s="165"/>
      <c r="K295" s="166"/>
      <c r="L295" s="166"/>
      <c r="M295" s="166"/>
      <c r="N295" s="166"/>
      <c r="O295" s="166"/>
      <c r="P295" s="166"/>
      <c r="Q295" s="166"/>
      <c r="R295" s="167">
        <f t="shared" ref="R295:T295" si="48">(R221+R225+R259+R290+R291)/R202</f>
        <v>1.8571428571428572</v>
      </c>
      <c r="S295" s="167">
        <f t="shared" si="48"/>
        <v>0.97777777777777775</v>
      </c>
      <c r="T295" s="167">
        <f t="shared" si="48"/>
        <v>0.43661971830985913</v>
      </c>
      <c r="U295" s="352" t="s">
        <v>62</v>
      </c>
      <c r="V295" s="353"/>
      <c r="W295" s="352">
        <f t="shared" ref="W295:X295" si="49">(W221+W225+W259+W290+W291)/W202</f>
        <v>0.7857142857142857</v>
      </c>
      <c r="X295" s="353" t="e">
        <f t="shared" si="49"/>
        <v>#DIV/0!</v>
      </c>
    </row>
    <row r="296" spans="2:24" x14ac:dyDescent="0.3">
      <c r="B296" s="437"/>
      <c r="C296" s="291" t="s">
        <v>8</v>
      </c>
      <c r="D296" s="292"/>
      <c r="E296" s="292"/>
      <c r="F296" s="292"/>
      <c r="G296" s="292"/>
      <c r="H296" s="293"/>
      <c r="I296" s="105"/>
      <c r="J296" s="106"/>
      <c r="K296" s="168"/>
      <c r="L296" s="168"/>
      <c r="M296" s="168"/>
      <c r="N296" s="168"/>
      <c r="O296" s="168"/>
      <c r="P296" s="168"/>
      <c r="Q296" s="168"/>
      <c r="R296" s="169">
        <f t="shared" ref="R296:T296" si="50">R298/R297</f>
        <v>0</v>
      </c>
      <c r="S296" s="169">
        <f t="shared" si="50"/>
        <v>0</v>
      </c>
      <c r="T296" s="169">
        <f t="shared" si="50"/>
        <v>0</v>
      </c>
      <c r="U296" s="336" t="s">
        <v>62</v>
      </c>
      <c r="V296" s="337"/>
      <c r="W296" s="338">
        <f>W298/W297</f>
        <v>0</v>
      </c>
      <c r="X296" s="339"/>
    </row>
    <row r="297" spans="2:24" x14ac:dyDescent="0.3">
      <c r="B297" s="437"/>
      <c r="C297" s="358" t="s">
        <v>20</v>
      </c>
      <c r="D297" s="359"/>
      <c r="E297" s="359"/>
      <c r="F297" s="359"/>
      <c r="G297" s="359"/>
      <c r="H297" s="360"/>
      <c r="I297" s="170"/>
      <c r="J297" s="171"/>
      <c r="K297" s="89"/>
      <c r="L297" s="89"/>
      <c r="M297" s="89"/>
      <c r="N297" s="89"/>
      <c r="O297" s="89"/>
      <c r="P297" s="89"/>
      <c r="Q297" s="89"/>
      <c r="R297" s="90">
        <f t="shared" ref="R297:T297" si="51">R202</f>
        <v>7</v>
      </c>
      <c r="S297" s="90">
        <f t="shared" si="51"/>
        <v>90</v>
      </c>
      <c r="T297" s="90">
        <f t="shared" si="51"/>
        <v>71</v>
      </c>
      <c r="U297" s="361" t="s">
        <v>62</v>
      </c>
      <c r="V297" s="362"/>
      <c r="W297" s="361">
        <f>SUM(I297:T297)</f>
        <v>168</v>
      </c>
      <c r="X297" s="362"/>
    </row>
    <row r="298" spans="2:24" ht="15" thickBot="1" x14ac:dyDescent="0.35">
      <c r="B298" s="437"/>
      <c r="C298" s="358" t="s">
        <v>104</v>
      </c>
      <c r="D298" s="359"/>
      <c r="E298" s="359"/>
      <c r="F298" s="359"/>
      <c r="G298" s="359"/>
      <c r="H298" s="360"/>
      <c r="I298" s="172"/>
      <c r="J298" s="50"/>
      <c r="K298" s="51"/>
      <c r="L298" s="51"/>
      <c r="M298" s="51"/>
      <c r="N298" s="51"/>
      <c r="O298" s="51"/>
      <c r="P298" s="51"/>
      <c r="Q298" s="51"/>
      <c r="R298" s="52"/>
      <c r="S298" s="52"/>
      <c r="T298" s="52"/>
      <c r="U298" s="366" t="s">
        <v>62</v>
      </c>
      <c r="V298" s="367"/>
      <c r="W298" s="311">
        <f>SUM(I298:T298)</f>
        <v>0</v>
      </c>
      <c r="X298" s="312"/>
    </row>
    <row r="299" spans="2:24" ht="15" thickBot="1" x14ac:dyDescent="0.35">
      <c r="B299" s="288" t="s">
        <v>9</v>
      </c>
      <c r="C299" s="297" t="s">
        <v>108</v>
      </c>
      <c r="D299" s="298"/>
      <c r="E299" s="298"/>
      <c r="F299" s="298"/>
      <c r="G299" s="298"/>
      <c r="H299" s="299"/>
      <c r="I299" s="173"/>
      <c r="J299" s="174"/>
      <c r="K299" s="175"/>
      <c r="L299" s="175"/>
      <c r="M299" s="175"/>
      <c r="N299" s="175"/>
      <c r="O299" s="175"/>
      <c r="P299" s="175"/>
      <c r="Q299" s="175"/>
      <c r="R299" s="176">
        <f t="shared" ref="R299:V299" si="52">R302/R301</f>
        <v>0.16666666666666666</v>
      </c>
      <c r="S299" s="176">
        <f t="shared" si="52"/>
        <v>0.20779220779220781</v>
      </c>
      <c r="T299" s="176">
        <f t="shared" si="52"/>
        <v>0.45714285714285713</v>
      </c>
      <c r="U299" s="484">
        <f t="shared" si="52"/>
        <v>0.3202614379084967</v>
      </c>
      <c r="V299" s="485" t="e">
        <f t="shared" si="52"/>
        <v>#DIV/0!</v>
      </c>
      <c r="W299" s="370" t="s">
        <v>62</v>
      </c>
      <c r="X299" s="371"/>
    </row>
    <row r="300" spans="2:24" x14ac:dyDescent="0.3">
      <c r="B300" s="289"/>
      <c r="C300" s="297" t="s">
        <v>43</v>
      </c>
      <c r="D300" s="298"/>
      <c r="E300" s="298"/>
      <c r="F300" s="298"/>
      <c r="G300" s="298"/>
      <c r="H300" s="299"/>
      <c r="I300" s="177"/>
      <c r="J300" s="178"/>
      <c r="K300" s="179"/>
      <c r="L300" s="179"/>
      <c r="M300" s="179"/>
      <c r="N300" s="179"/>
      <c r="O300" s="179"/>
      <c r="P300" s="179"/>
      <c r="Q300" s="179"/>
      <c r="R300" s="180">
        <f t="shared" ref="R300:V300" si="53">R303/R301</f>
        <v>0</v>
      </c>
      <c r="S300" s="180">
        <f t="shared" si="53"/>
        <v>0.20779220779220781</v>
      </c>
      <c r="T300" s="180">
        <f t="shared" si="53"/>
        <v>0.24285714285714285</v>
      </c>
      <c r="U300" s="484">
        <f t="shared" si="53"/>
        <v>0.21568627450980393</v>
      </c>
      <c r="V300" s="485" t="e">
        <f t="shared" si="53"/>
        <v>#DIV/0!</v>
      </c>
      <c r="W300" s="370" t="s">
        <v>62</v>
      </c>
      <c r="X300" s="371"/>
    </row>
    <row r="301" spans="2:24" x14ac:dyDescent="0.3">
      <c r="B301" s="289"/>
      <c r="C301" s="270" t="s">
        <v>65</v>
      </c>
      <c r="D301" s="271"/>
      <c r="E301" s="271"/>
      <c r="F301" s="271"/>
      <c r="G301" s="271"/>
      <c r="H301" s="272"/>
      <c r="I301" s="172"/>
      <c r="J301" s="50"/>
      <c r="K301" s="51"/>
      <c r="L301" s="51"/>
      <c r="M301" s="51"/>
      <c r="N301" s="51"/>
      <c r="O301" s="51"/>
      <c r="P301" s="51"/>
      <c r="Q301" s="51"/>
      <c r="R301" s="52">
        <v>6</v>
      </c>
      <c r="S301" s="52">
        <v>77</v>
      </c>
      <c r="T301" s="52">
        <v>70</v>
      </c>
      <c r="U301" s="361">
        <f>AVERAGE(I301:T301)</f>
        <v>51</v>
      </c>
      <c r="V301" s="362"/>
      <c r="W301" s="481" t="s">
        <v>62</v>
      </c>
      <c r="X301" s="482"/>
    </row>
    <row r="302" spans="2:24" x14ac:dyDescent="0.3">
      <c r="B302" s="289"/>
      <c r="C302" s="300" t="s">
        <v>27</v>
      </c>
      <c r="D302" s="301"/>
      <c r="E302" s="301"/>
      <c r="F302" s="301"/>
      <c r="G302" s="301"/>
      <c r="H302" s="302"/>
      <c r="I302" s="142"/>
      <c r="J302" s="50"/>
      <c r="K302" s="51"/>
      <c r="L302" s="51"/>
      <c r="M302" s="51"/>
      <c r="N302" s="51"/>
      <c r="O302" s="51"/>
      <c r="P302" s="51"/>
      <c r="Q302" s="51"/>
      <c r="R302" s="52">
        <v>1</v>
      </c>
      <c r="S302" s="52">
        <v>16</v>
      </c>
      <c r="T302" s="52">
        <v>32</v>
      </c>
      <c r="U302" s="361">
        <f>AVERAGE(I302:T302)</f>
        <v>16.333333333333332</v>
      </c>
      <c r="V302" s="362"/>
      <c r="W302" s="361" t="s">
        <v>62</v>
      </c>
      <c r="X302" s="362"/>
    </row>
    <row r="303" spans="2:24" x14ac:dyDescent="0.3">
      <c r="B303" s="289"/>
      <c r="C303" s="273" t="s">
        <v>28</v>
      </c>
      <c r="D303" s="274"/>
      <c r="E303" s="274"/>
      <c r="F303" s="274"/>
      <c r="G303" s="274"/>
      <c r="H303" s="275"/>
      <c r="I303" s="181"/>
      <c r="J303" s="182"/>
      <c r="K303" s="183"/>
      <c r="L303" s="183"/>
      <c r="M303" s="183"/>
      <c r="N303" s="183"/>
      <c r="O303" s="183"/>
      <c r="P303" s="183"/>
      <c r="Q303" s="183"/>
      <c r="R303" s="184">
        <v>0</v>
      </c>
      <c r="S303" s="184">
        <v>16</v>
      </c>
      <c r="T303" s="184">
        <v>17</v>
      </c>
      <c r="U303" s="372">
        <f>AVERAGE(I303:T303)</f>
        <v>11</v>
      </c>
      <c r="V303" s="373"/>
      <c r="W303" s="372" t="s">
        <v>62</v>
      </c>
      <c r="X303" s="373"/>
    </row>
    <row r="304" spans="2:24" x14ac:dyDescent="0.3">
      <c r="B304" s="289"/>
      <c r="C304" s="276" t="s">
        <v>10</v>
      </c>
      <c r="D304" s="277"/>
      <c r="E304" s="277"/>
      <c r="F304" s="277"/>
      <c r="G304" s="277"/>
      <c r="H304" s="278"/>
      <c r="I304" s="185"/>
      <c r="J304" s="186"/>
      <c r="K304" s="187"/>
      <c r="L304" s="187"/>
      <c r="M304" s="187"/>
      <c r="N304" s="187"/>
      <c r="O304" s="187"/>
      <c r="P304" s="187"/>
      <c r="Q304" s="187"/>
      <c r="R304" s="188">
        <f t="shared" ref="R304:T304" si="54">R307/R306</f>
        <v>0</v>
      </c>
      <c r="S304" s="188">
        <f t="shared" si="54"/>
        <v>2.5974025974025976E-2</v>
      </c>
      <c r="T304" s="188">
        <f t="shared" si="54"/>
        <v>5.7142857142857141E-2</v>
      </c>
      <c r="U304" s="354">
        <f>U307/U306</f>
        <v>3.9215686274509803E-2</v>
      </c>
      <c r="V304" s="355"/>
      <c r="W304" s="356" t="s">
        <v>62</v>
      </c>
      <c r="X304" s="357"/>
    </row>
    <row r="305" spans="2:24" x14ac:dyDescent="0.3">
      <c r="B305" s="289"/>
      <c r="C305" s="291" t="s">
        <v>11</v>
      </c>
      <c r="D305" s="292"/>
      <c r="E305" s="292"/>
      <c r="F305" s="292"/>
      <c r="G305" s="292"/>
      <c r="H305" s="293"/>
      <c r="I305" s="189"/>
      <c r="J305" s="190"/>
      <c r="K305" s="191"/>
      <c r="L305" s="191"/>
      <c r="M305" s="191"/>
      <c r="N305" s="191"/>
      <c r="O305" s="191"/>
      <c r="P305" s="191"/>
      <c r="Q305" s="191"/>
      <c r="R305" s="192">
        <f t="shared" ref="R305:T305" si="55">R308/R306</f>
        <v>0</v>
      </c>
      <c r="S305" s="192">
        <f t="shared" si="55"/>
        <v>0</v>
      </c>
      <c r="T305" s="192">
        <f t="shared" si="55"/>
        <v>0</v>
      </c>
      <c r="U305" s="378">
        <f>U308/U306</f>
        <v>0</v>
      </c>
      <c r="V305" s="379"/>
      <c r="W305" s="380" t="s">
        <v>62</v>
      </c>
      <c r="X305" s="381"/>
    </row>
    <row r="306" spans="2:24" x14ac:dyDescent="0.3">
      <c r="B306" s="289"/>
      <c r="C306" s="270" t="s">
        <v>65</v>
      </c>
      <c r="D306" s="271"/>
      <c r="E306" s="271"/>
      <c r="F306" s="271"/>
      <c r="G306" s="271"/>
      <c r="H306" s="272"/>
      <c r="I306" s="172"/>
      <c r="J306" s="50"/>
      <c r="K306" s="51"/>
      <c r="L306" s="51"/>
      <c r="M306" s="51"/>
      <c r="N306" s="51"/>
      <c r="O306" s="51"/>
      <c r="P306" s="51"/>
      <c r="Q306" s="51"/>
      <c r="R306" s="52">
        <v>6</v>
      </c>
      <c r="S306" s="52">
        <v>77</v>
      </c>
      <c r="T306" s="52">
        <v>70</v>
      </c>
      <c r="U306" s="311">
        <f>AVERAGE(I306:T306)</f>
        <v>51</v>
      </c>
      <c r="V306" s="312"/>
      <c r="W306" s="311" t="s">
        <v>62</v>
      </c>
      <c r="X306" s="312"/>
    </row>
    <row r="307" spans="2:24" x14ac:dyDescent="0.3">
      <c r="B307" s="289"/>
      <c r="C307" s="270" t="s">
        <v>21</v>
      </c>
      <c r="D307" s="271"/>
      <c r="E307" s="271"/>
      <c r="F307" s="271"/>
      <c r="G307" s="271"/>
      <c r="H307" s="272"/>
      <c r="I307" s="172"/>
      <c r="J307" s="50"/>
      <c r="K307" s="51"/>
      <c r="L307" s="51"/>
      <c r="M307" s="51"/>
      <c r="N307" s="51"/>
      <c r="O307" s="51"/>
      <c r="P307" s="51"/>
      <c r="Q307" s="51"/>
      <c r="R307" s="52">
        <v>0</v>
      </c>
      <c r="S307" s="52">
        <v>2</v>
      </c>
      <c r="T307" s="52">
        <v>4</v>
      </c>
      <c r="U307" s="311">
        <f>AVERAGE(I307:T307)</f>
        <v>2</v>
      </c>
      <c r="V307" s="312"/>
      <c r="W307" s="311" t="s">
        <v>62</v>
      </c>
      <c r="X307" s="312"/>
    </row>
    <row r="308" spans="2:24" ht="15" thickBot="1" x14ac:dyDescent="0.35">
      <c r="B308" s="290"/>
      <c r="C308" s="2" t="s">
        <v>22</v>
      </c>
      <c r="D308" s="3"/>
      <c r="E308" s="3"/>
      <c r="F308" s="3"/>
      <c r="G308" s="3"/>
      <c r="H308" s="193"/>
      <c r="I308" s="194"/>
      <c r="J308" s="195"/>
      <c r="K308" s="196"/>
      <c r="L308" s="196"/>
      <c r="M308" s="196"/>
      <c r="N308" s="196"/>
      <c r="O308" s="196"/>
      <c r="P308" s="196"/>
      <c r="Q308" s="196"/>
      <c r="R308" s="197">
        <v>0</v>
      </c>
      <c r="S308" s="197">
        <v>0</v>
      </c>
      <c r="T308" s="197">
        <v>0</v>
      </c>
      <c r="U308" s="366">
        <f>AVERAGE(I308:T308)</f>
        <v>0</v>
      </c>
      <c r="V308" s="367"/>
      <c r="W308" s="366" t="s">
        <v>62</v>
      </c>
      <c r="X308" s="367"/>
    </row>
  </sheetData>
  <mergeCells count="684">
    <mergeCell ref="C307:H307"/>
    <mergeCell ref="U307:V307"/>
    <mergeCell ref="W307:X307"/>
    <mergeCell ref="U308:V308"/>
    <mergeCell ref="W308:X308"/>
    <mergeCell ref="B299:B308"/>
    <mergeCell ref="C305:H305"/>
    <mergeCell ref="U305:V305"/>
    <mergeCell ref="W305:X305"/>
    <mergeCell ref="C306:H306"/>
    <mergeCell ref="U306:V306"/>
    <mergeCell ref="W306:X306"/>
    <mergeCell ref="C303:H303"/>
    <mergeCell ref="U303:V303"/>
    <mergeCell ref="W303:X303"/>
    <mergeCell ref="C304:H304"/>
    <mergeCell ref="U304:V304"/>
    <mergeCell ref="W304:X304"/>
    <mergeCell ref="C301:H301"/>
    <mergeCell ref="U301:V301"/>
    <mergeCell ref="W301:X301"/>
    <mergeCell ref="C302:H302"/>
    <mergeCell ref="U302:V302"/>
    <mergeCell ref="W302:X302"/>
    <mergeCell ref="C298:H298"/>
    <mergeCell ref="U298:V298"/>
    <mergeCell ref="W298:X298"/>
    <mergeCell ref="C299:H299"/>
    <mergeCell ref="U299:V299"/>
    <mergeCell ref="W299:X299"/>
    <mergeCell ref="C300:H300"/>
    <mergeCell ref="U300:V300"/>
    <mergeCell ref="W300:X300"/>
    <mergeCell ref="C296:H296"/>
    <mergeCell ref="U296:V296"/>
    <mergeCell ref="W296:X296"/>
    <mergeCell ref="C297:H297"/>
    <mergeCell ref="U297:V297"/>
    <mergeCell ref="W297:X297"/>
    <mergeCell ref="C294:H294"/>
    <mergeCell ref="U294:V294"/>
    <mergeCell ref="W294:X294"/>
    <mergeCell ref="C295:H295"/>
    <mergeCell ref="U295:V295"/>
    <mergeCell ref="W295:X295"/>
    <mergeCell ref="C292:H292"/>
    <mergeCell ref="U292:V292"/>
    <mergeCell ref="W292:X292"/>
    <mergeCell ref="C293:H293"/>
    <mergeCell ref="U293:V293"/>
    <mergeCell ref="W293:X293"/>
    <mergeCell ref="C290:H290"/>
    <mergeCell ref="U290:V290"/>
    <mergeCell ref="W290:X290"/>
    <mergeCell ref="C291:H291"/>
    <mergeCell ref="U291:V291"/>
    <mergeCell ref="W291:X291"/>
    <mergeCell ref="C288:H288"/>
    <mergeCell ref="U288:V288"/>
    <mergeCell ref="W288:X288"/>
    <mergeCell ref="C289:H289"/>
    <mergeCell ref="U289:V289"/>
    <mergeCell ref="W289:X289"/>
    <mergeCell ref="C286:H286"/>
    <mergeCell ref="U286:V286"/>
    <mergeCell ref="W286:X286"/>
    <mergeCell ref="C287:H287"/>
    <mergeCell ref="U287:V287"/>
    <mergeCell ref="W287:X287"/>
    <mergeCell ref="C284:H284"/>
    <mergeCell ref="U284:V284"/>
    <mergeCell ref="W284:X284"/>
    <mergeCell ref="C285:H285"/>
    <mergeCell ref="U285:V285"/>
    <mergeCell ref="W285:X285"/>
    <mergeCell ref="C282:H282"/>
    <mergeCell ref="U282:V282"/>
    <mergeCell ref="W282:X282"/>
    <mergeCell ref="C283:H283"/>
    <mergeCell ref="U283:V283"/>
    <mergeCell ref="W283:X283"/>
    <mergeCell ref="C280:H280"/>
    <mergeCell ref="U280:V280"/>
    <mergeCell ref="W280:X280"/>
    <mergeCell ref="C281:H281"/>
    <mergeCell ref="U281:V281"/>
    <mergeCell ref="W281:X281"/>
    <mergeCell ref="C278:H278"/>
    <mergeCell ref="U278:V278"/>
    <mergeCell ref="W278:X278"/>
    <mergeCell ref="C279:H279"/>
    <mergeCell ref="U279:V279"/>
    <mergeCell ref="W279:X279"/>
    <mergeCell ref="C276:H276"/>
    <mergeCell ref="U276:V276"/>
    <mergeCell ref="W276:X276"/>
    <mergeCell ref="C277:H277"/>
    <mergeCell ref="U277:V277"/>
    <mergeCell ref="W277:X277"/>
    <mergeCell ref="C274:H274"/>
    <mergeCell ref="U274:V274"/>
    <mergeCell ref="W274:X274"/>
    <mergeCell ref="C275:H275"/>
    <mergeCell ref="U275:V275"/>
    <mergeCell ref="W275:X275"/>
    <mergeCell ref="C272:H272"/>
    <mergeCell ref="U272:V272"/>
    <mergeCell ref="W272:X272"/>
    <mergeCell ref="C273:H273"/>
    <mergeCell ref="U273:V273"/>
    <mergeCell ref="W273:X273"/>
    <mergeCell ref="C270:H270"/>
    <mergeCell ref="U270:V270"/>
    <mergeCell ref="W270:X270"/>
    <mergeCell ref="C271:H271"/>
    <mergeCell ref="U271:V271"/>
    <mergeCell ref="W271:X271"/>
    <mergeCell ref="C268:H268"/>
    <mergeCell ref="U268:V268"/>
    <mergeCell ref="W268:X268"/>
    <mergeCell ref="C269:H269"/>
    <mergeCell ref="U269:V269"/>
    <mergeCell ref="W269:X269"/>
    <mergeCell ref="C266:H266"/>
    <mergeCell ref="U266:V266"/>
    <mergeCell ref="W266:X266"/>
    <mergeCell ref="C267:H267"/>
    <mergeCell ref="U267:V267"/>
    <mergeCell ref="W267:X267"/>
    <mergeCell ref="C264:H264"/>
    <mergeCell ref="U264:V264"/>
    <mergeCell ref="W264:X264"/>
    <mergeCell ref="C265:H265"/>
    <mergeCell ref="U265:V265"/>
    <mergeCell ref="W265:X265"/>
    <mergeCell ref="C262:H262"/>
    <mergeCell ref="U262:V262"/>
    <mergeCell ref="W262:X262"/>
    <mergeCell ref="C263:H263"/>
    <mergeCell ref="U263:V263"/>
    <mergeCell ref="W263:X263"/>
    <mergeCell ref="C260:H260"/>
    <mergeCell ref="U260:V260"/>
    <mergeCell ref="W260:X260"/>
    <mergeCell ref="C261:H261"/>
    <mergeCell ref="U261:V261"/>
    <mergeCell ref="W261:X261"/>
    <mergeCell ref="C259:H259"/>
    <mergeCell ref="U259:V259"/>
    <mergeCell ref="W259:X259"/>
    <mergeCell ref="C258:H258"/>
    <mergeCell ref="U258:V258"/>
    <mergeCell ref="W258:X258"/>
    <mergeCell ref="C256:H256"/>
    <mergeCell ref="U256:V256"/>
    <mergeCell ref="W256:X256"/>
    <mergeCell ref="C257:H257"/>
    <mergeCell ref="U257:V257"/>
    <mergeCell ref="W257:X257"/>
    <mergeCell ref="C254:H254"/>
    <mergeCell ref="U254:V254"/>
    <mergeCell ref="W254:X254"/>
    <mergeCell ref="C255:H255"/>
    <mergeCell ref="U255:V255"/>
    <mergeCell ref="W255:X255"/>
    <mergeCell ref="C252:H252"/>
    <mergeCell ref="U252:V252"/>
    <mergeCell ref="W252:X252"/>
    <mergeCell ref="C253:H253"/>
    <mergeCell ref="U253:V253"/>
    <mergeCell ref="W253:X253"/>
    <mergeCell ref="C250:H250"/>
    <mergeCell ref="U250:V250"/>
    <mergeCell ref="W250:X250"/>
    <mergeCell ref="C251:H251"/>
    <mergeCell ref="U251:V251"/>
    <mergeCell ref="W251:X251"/>
    <mergeCell ref="C248:H248"/>
    <mergeCell ref="U248:V248"/>
    <mergeCell ref="W248:X248"/>
    <mergeCell ref="C249:H249"/>
    <mergeCell ref="U249:V249"/>
    <mergeCell ref="W249:X249"/>
    <mergeCell ref="C246:H246"/>
    <mergeCell ref="U246:V246"/>
    <mergeCell ref="W246:X246"/>
    <mergeCell ref="C247:H247"/>
    <mergeCell ref="U247:V247"/>
    <mergeCell ref="W247:X247"/>
    <mergeCell ref="C244:H244"/>
    <mergeCell ref="U244:V244"/>
    <mergeCell ref="W244:X244"/>
    <mergeCell ref="C245:H245"/>
    <mergeCell ref="U245:V245"/>
    <mergeCell ref="W245:X245"/>
    <mergeCell ref="C242:H242"/>
    <mergeCell ref="U242:V242"/>
    <mergeCell ref="W242:X242"/>
    <mergeCell ref="C243:H243"/>
    <mergeCell ref="U243:V243"/>
    <mergeCell ref="W243:X243"/>
    <mergeCell ref="C240:H240"/>
    <mergeCell ref="U240:V240"/>
    <mergeCell ref="W240:X240"/>
    <mergeCell ref="C241:H241"/>
    <mergeCell ref="U241:V241"/>
    <mergeCell ref="W241:X241"/>
    <mergeCell ref="C238:H238"/>
    <mergeCell ref="U238:V238"/>
    <mergeCell ref="W238:X238"/>
    <mergeCell ref="C239:H239"/>
    <mergeCell ref="U239:V239"/>
    <mergeCell ref="W239:X239"/>
    <mergeCell ref="C236:H236"/>
    <mergeCell ref="U236:V236"/>
    <mergeCell ref="W236:X236"/>
    <mergeCell ref="C237:H237"/>
    <mergeCell ref="U237:V237"/>
    <mergeCell ref="W237:X237"/>
    <mergeCell ref="C234:H234"/>
    <mergeCell ref="U234:V234"/>
    <mergeCell ref="W234:X234"/>
    <mergeCell ref="C235:H235"/>
    <mergeCell ref="U235:V235"/>
    <mergeCell ref="W235:X235"/>
    <mergeCell ref="C232:H232"/>
    <mergeCell ref="U232:V232"/>
    <mergeCell ref="W232:X232"/>
    <mergeCell ref="C233:H233"/>
    <mergeCell ref="U233:V233"/>
    <mergeCell ref="W233:X233"/>
    <mergeCell ref="C231:H231"/>
    <mergeCell ref="U231:V231"/>
    <mergeCell ref="W231:X231"/>
    <mergeCell ref="W222:X222"/>
    <mergeCell ref="C223:H223"/>
    <mergeCell ref="U223:V223"/>
    <mergeCell ref="W223:X223"/>
    <mergeCell ref="C228:H228"/>
    <mergeCell ref="U228:V228"/>
    <mergeCell ref="W228:X228"/>
    <mergeCell ref="C229:H229"/>
    <mergeCell ref="U229:V229"/>
    <mergeCell ref="W229:X229"/>
    <mergeCell ref="C226:H226"/>
    <mergeCell ref="U226:V226"/>
    <mergeCell ref="W226:X226"/>
    <mergeCell ref="C227:H227"/>
    <mergeCell ref="U227:V227"/>
    <mergeCell ref="W227:X227"/>
    <mergeCell ref="C220:H220"/>
    <mergeCell ref="U220:V220"/>
    <mergeCell ref="W220:X220"/>
    <mergeCell ref="C221:H221"/>
    <mergeCell ref="U221:V221"/>
    <mergeCell ref="W221:X221"/>
    <mergeCell ref="B218:B298"/>
    <mergeCell ref="C218:H218"/>
    <mergeCell ref="U218:V218"/>
    <mergeCell ref="W218:X218"/>
    <mergeCell ref="C219:H219"/>
    <mergeCell ref="U219:V219"/>
    <mergeCell ref="W219:X219"/>
    <mergeCell ref="C224:H224"/>
    <mergeCell ref="U224:V224"/>
    <mergeCell ref="W224:X224"/>
    <mergeCell ref="C225:H225"/>
    <mergeCell ref="U225:V225"/>
    <mergeCell ref="W225:X225"/>
    <mergeCell ref="C222:H222"/>
    <mergeCell ref="U222:V222"/>
    <mergeCell ref="C230:H230"/>
    <mergeCell ref="U230:V230"/>
    <mergeCell ref="W230:X230"/>
    <mergeCell ref="C216:H216"/>
    <mergeCell ref="U216:V216"/>
    <mergeCell ref="W216:X216"/>
    <mergeCell ref="C217:H217"/>
    <mergeCell ref="U217:V217"/>
    <mergeCell ref="W217:X217"/>
    <mergeCell ref="C214:H214"/>
    <mergeCell ref="U214:V214"/>
    <mergeCell ref="W214:X214"/>
    <mergeCell ref="C215:H215"/>
    <mergeCell ref="U215:V215"/>
    <mergeCell ref="W215:X215"/>
    <mergeCell ref="C212:H212"/>
    <mergeCell ref="U212:V212"/>
    <mergeCell ref="W212:X212"/>
    <mergeCell ref="C213:H213"/>
    <mergeCell ref="U213:V213"/>
    <mergeCell ref="W213:X213"/>
    <mergeCell ref="C210:H210"/>
    <mergeCell ref="U210:V210"/>
    <mergeCell ref="W210:X210"/>
    <mergeCell ref="C211:H211"/>
    <mergeCell ref="U211:V211"/>
    <mergeCell ref="W211:X211"/>
    <mergeCell ref="W202:X202"/>
    <mergeCell ref="C203:H203"/>
    <mergeCell ref="U203:V203"/>
    <mergeCell ref="W203:X203"/>
    <mergeCell ref="C208:H208"/>
    <mergeCell ref="U208:V208"/>
    <mergeCell ref="W208:X208"/>
    <mergeCell ref="C209:H209"/>
    <mergeCell ref="U209:V209"/>
    <mergeCell ref="W209:X209"/>
    <mergeCell ref="C206:H206"/>
    <mergeCell ref="U206:V206"/>
    <mergeCell ref="W206:X206"/>
    <mergeCell ref="C207:H207"/>
    <mergeCell ref="U207:V207"/>
    <mergeCell ref="W207:X207"/>
    <mergeCell ref="C200:H200"/>
    <mergeCell ref="U200:V200"/>
    <mergeCell ref="W200:X200"/>
    <mergeCell ref="C201:H201"/>
    <mergeCell ref="U201:V201"/>
    <mergeCell ref="W201:X201"/>
    <mergeCell ref="B197:B217"/>
    <mergeCell ref="C197:H197"/>
    <mergeCell ref="U197:V197"/>
    <mergeCell ref="W197:X197"/>
    <mergeCell ref="C198:H198"/>
    <mergeCell ref="U198:V198"/>
    <mergeCell ref="W198:X198"/>
    <mergeCell ref="C199:H199"/>
    <mergeCell ref="U199:V199"/>
    <mergeCell ref="W199:X199"/>
    <mergeCell ref="C204:H204"/>
    <mergeCell ref="U204:V204"/>
    <mergeCell ref="W204:X204"/>
    <mergeCell ref="C205:H205"/>
    <mergeCell ref="U205:V205"/>
    <mergeCell ref="W205:X205"/>
    <mergeCell ref="C202:H202"/>
    <mergeCell ref="U202:V202"/>
    <mergeCell ref="U191:V191"/>
    <mergeCell ref="W191:X191"/>
    <mergeCell ref="B195:H195"/>
    <mergeCell ref="U195:V195"/>
    <mergeCell ref="W195:X195"/>
    <mergeCell ref="B196:H196"/>
    <mergeCell ref="C189:H189"/>
    <mergeCell ref="U189:V189"/>
    <mergeCell ref="W189:X189"/>
    <mergeCell ref="C190:H190"/>
    <mergeCell ref="U190:V190"/>
    <mergeCell ref="W190:X190"/>
    <mergeCell ref="B182:B191"/>
    <mergeCell ref="C182:H182"/>
    <mergeCell ref="U182:V182"/>
    <mergeCell ref="W182:X182"/>
    <mergeCell ref="C183:H183"/>
    <mergeCell ref="U183:V183"/>
    <mergeCell ref="W183:X183"/>
    <mergeCell ref="C184:H184"/>
    <mergeCell ref="U184:V184"/>
    <mergeCell ref="W184:X184"/>
    <mergeCell ref="C187:H187"/>
    <mergeCell ref="U187:V187"/>
    <mergeCell ref="W187:X187"/>
    <mergeCell ref="C188:H188"/>
    <mergeCell ref="U188:V188"/>
    <mergeCell ref="W188:X188"/>
    <mergeCell ref="C185:H185"/>
    <mergeCell ref="U185:V185"/>
    <mergeCell ref="W185:X185"/>
    <mergeCell ref="C186:H186"/>
    <mergeCell ref="U186:V186"/>
    <mergeCell ref="W186:X186"/>
    <mergeCell ref="C180:H180"/>
    <mergeCell ref="U180:V180"/>
    <mergeCell ref="W180:X180"/>
    <mergeCell ref="C181:H181"/>
    <mergeCell ref="U181:V181"/>
    <mergeCell ref="W181:X181"/>
    <mergeCell ref="C178:H178"/>
    <mergeCell ref="U178:V178"/>
    <mergeCell ref="W178:X178"/>
    <mergeCell ref="C179:H179"/>
    <mergeCell ref="U179:V179"/>
    <mergeCell ref="W179:X179"/>
    <mergeCell ref="C176:H176"/>
    <mergeCell ref="U176:V176"/>
    <mergeCell ref="W176:X176"/>
    <mergeCell ref="C177:H177"/>
    <mergeCell ref="U177:V177"/>
    <mergeCell ref="W177:X177"/>
    <mergeCell ref="C174:H174"/>
    <mergeCell ref="U174:V174"/>
    <mergeCell ref="W174:X174"/>
    <mergeCell ref="C175:H175"/>
    <mergeCell ref="U175:V175"/>
    <mergeCell ref="W175:X175"/>
    <mergeCell ref="C172:H172"/>
    <mergeCell ref="U172:V172"/>
    <mergeCell ref="W172:X172"/>
    <mergeCell ref="C173:H173"/>
    <mergeCell ref="U173:V173"/>
    <mergeCell ref="W173:X173"/>
    <mergeCell ref="C170:H170"/>
    <mergeCell ref="U170:V170"/>
    <mergeCell ref="W170:X170"/>
    <mergeCell ref="C171:H171"/>
    <mergeCell ref="U171:V171"/>
    <mergeCell ref="W171:X171"/>
    <mergeCell ref="C168:H168"/>
    <mergeCell ref="U168:V168"/>
    <mergeCell ref="W168:X168"/>
    <mergeCell ref="C169:H169"/>
    <mergeCell ref="U169:V169"/>
    <mergeCell ref="W169:X169"/>
    <mergeCell ref="C166:H166"/>
    <mergeCell ref="U166:V166"/>
    <mergeCell ref="W166:X166"/>
    <mergeCell ref="C167:H167"/>
    <mergeCell ref="U167:V167"/>
    <mergeCell ref="W167:X167"/>
    <mergeCell ref="C164:H164"/>
    <mergeCell ref="U164:V164"/>
    <mergeCell ref="W164:X164"/>
    <mergeCell ref="C165:H165"/>
    <mergeCell ref="U165:V165"/>
    <mergeCell ref="W165:X165"/>
    <mergeCell ref="C162:H162"/>
    <mergeCell ref="U162:V162"/>
    <mergeCell ref="W162:X162"/>
    <mergeCell ref="C163:H163"/>
    <mergeCell ref="U163:V163"/>
    <mergeCell ref="W163:X163"/>
    <mergeCell ref="C160:H160"/>
    <mergeCell ref="U160:V160"/>
    <mergeCell ref="W160:X160"/>
    <mergeCell ref="C161:H161"/>
    <mergeCell ref="U161:V161"/>
    <mergeCell ref="W161:X161"/>
    <mergeCell ref="C158:H158"/>
    <mergeCell ref="U158:V158"/>
    <mergeCell ref="W158:X158"/>
    <mergeCell ref="C159:H159"/>
    <mergeCell ref="U159:V159"/>
    <mergeCell ref="W159:X159"/>
    <mergeCell ref="C156:H156"/>
    <mergeCell ref="U156:V156"/>
    <mergeCell ref="W156:X156"/>
    <mergeCell ref="C157:H157"/>
    <mergeCell ref="U157:V157"/>
    <mergeCell ref="W157:X157"/>
    <mergeCell ref="C154:H154"/>
    <mergeCell ref="U154:V154"/>
    <mergeCell ref="W154:X154"/>
    <mergeCell ref="C155:H155"/>
    <mergeCell ref="U155:V155"/>
    <mergeCell ref="W155:X155"/>
    <mergeCell ref="C152:H152"/>
    <mergeCell ref="U152:V152"/>
    <mergeCell ref="W152:X152"/>
    <mergeCell ref="C153:H153"/>
    <mergeCell ref="U153:V153"/>
    <mergeCell ref="W153:X153"/>
    <mergeCell ref="C150:H150"/>
    <mergeCell ref="U150:V150"/>
    <mergeCell ref="W150:X150"/>
    <mergeCell ref="C151:H151"/>
    <mergeCell ref="U151:V151"/>
    <mergeCell ref="W151:X151"/>
    <mergeCell ref="C148:H148"/>
    <mergeCell ref="U148:V148"/>
    <mergeCell ref="W148:X148"/>
    <mergeCell ref="C149:H149"/>
    <mergeCell ref="U149:V149"/>
    <mergeCell ref="W149:X149"/>
    <mergeCell ref="C146:H146"/>
    <mergeCell ref="U146:V146"/>
    <mergeCell ref="W146:X146"/>
    <mergeCell ref="C147:H147"/>
    <mergeCell ref="U147:V147"/>
    <mergeCell ref="W147:X147"/>
    <mergeCell ref="C144:H144"/>
    <mergeCell ref="U144:V144"/>
    <mergeCell ref="W144:X144"/>
    <mergeCell ref="C145:H145"/>
    <mergeCell ref="U145:V145"/>
    <mergeCell ref="W145:X145"/>
    <mergeCell ref="C142:H142"/>
    <mergeCell ref="U142:V142"/>
    <mergeCell ref="W142:X142"/>
    <mergeCell ref="C143:H143"/>
    <mergeCell ref="U143:V143"/>
    <mergeCell ref="W143:X143"/>
    <mergeCell ref="C140:H140"/>
    <mergeCell ref="U140:V140"/>
    <mergeCell ref="W140:X140"/>
    <mergeCell ref="C141:H141"/>
    <mergeCell ref="U141:V141"/>
    <mergeCell ref="W141:X141"/>
    <mergeCell ref="C138:H138"/>
    <mergeCell ref="U138:V138"/>
    <mergeCell ref="W138:X138"/>
    <mergeCell ref="C139:H139"/>
    <mergeCell ref="U139:V139"/>
    <mergeCell ref="W139:X139"/>
    <mergeCell ref="C136:H136"/>
    <mergeCell ref="U136:V136"/>
    <mergeCell ref="W136:X136"/>
    <mergeCell ref="C137:H137"/>
    <mergeCell ref="U137:V137"/>
    <mergeCell ref="W137:X137"/>
    <mergeCell ref="C134:H134"/>
    <mergeCell ref="U134:V134"/>
    <mergeCell ref="W134:X134"/>
    <mergeCell ref="C135:H135"/>
    <mergeCell ref="U135:V135"/>
    <mergeCell ref="W135:X135"/>
    <mergeCell ref="C132:H132"/>
    <mergeCell ref="U132:V132"/>
    <mergeCell ref="W132:X132"/>
    <mergeCell ref="C133:H133"/>
    <mergeCell ref="U133:V133"/>
    <mergeCell ref="W133:X133"/>
    <mergeCell ref="C130:H130"/>
    <mergeCell ref="U130:V130"/>
    <mergeCell ref="W130:X130"/>
    <mergeCell ref="C131:H131"/>
    <mergeCell ref="U131:V131"/>
    <mergeCell ref="W131:X131"/>
    <mergeCell ref="C128:H128"/>
    <mergeCell ref="U128:V128"/>
    <mergeCell ref="W128:X128"/>
    <mergeCell ref="C129:H129"/>
    <mergeCell ref="U129:V129"/>
    <mergeCell ref="W129:X129"/>
    <mergeCell ref="C126:H126"/>
    <mergeCell ref="U126:V126"/>
    <mergeCell ref="W126:X126"/>
    <mergeCell ref="C127:H127"/>
    <mergeCell ref="U127:V127"/>
    <mergeCell ref="W127:X127"/>
    <mergeCell ref="C124:H124"/>
    <mergeCell ref="U124:V124"/>
    <mergeCell ref="W124:X124"/>
    <mergeCell ref="C125:H125"/>
    <mergeCell ref="U125:V125"/>
    <mergeCell ref="W125:X125"/>
    <mergeCell ref="C122:H122"/>
    <mergeCell ref="U122:V122"/>
    <mergeCell ref="W122:X122"/>
    <mergeCell ref="C123:H123"/>
    <mergeCell ref="U123:V123"/>
    <mergeCell ref="W123:X123"/>
    <mergeCell ref="C120:H120"/>
    <mergeCell ref="U120:V120"/>
    <mergeCell ref="W120:X120"/>
    <mergeCell ref="C121:H121"/>
    <mergeCell ref="U121:V121"/>
    <mergeCell ref="W121:X121"/>
    <mergeCell ref="C118:H118"/>
    <mergeCell ref="U118:V118"/>
    <mergeCell ref="W118:X118"/>
    <mergeCell ref="C119:H119"/>
    <mergeCell ref="U119:V119"/>
    <mergeCell ref="W119:X119"/>
    <mergeCell ref="C116:H116"/>
    <mergeCell ref="U116:V116"/>
    <mergeCell ref="W116:X116"/>
    <mergeCell ref="C117:H117"/>
    <mergeCell ref="U117:V117"/>
    <mergeCell ref="W117:X117"/>
    <mergeCell ref="C114:H114"/>
    <mergeCell ref="U114:V114"/>
    <mergeCell ref="W114:X114"/>
    <mergeCell ref="C115:H115"/>
    <mergeCell ref="U115:V115"/>
    <mergeCell ref="W115:X115"/>
    <mergeCell ref="C113:H113"/>
    <mergeCell ref="U113:V113"/>
    <mergeCell ref="W113:X113"/>
    <mergeCell ref="C110:H110"/>
    <mergeCell ref="U110:V110"/>
    <mergeCell ref="W110:X110"/>
    <mergeCell ref="C111:H111"/>
    <mergeCell ref="U111:V111"/>
    <mergeCell ref="W111:X111"/>
    <mergeCell ref="W109:X109"/>
    <mergeCell ref="C106:H106"/>
    <mergeCell ref="U106:V106"/>
    <mergeCell ref="W106:X106"/>
    <mergeCell ref="C107:H107"/>
    <mergeCell ref="U107:V107"/>
    <mergeCell ref="W107:X107"/>
    <mergeCell ref="C112:H112"/>
    <mergeCell ref="U112:V112"/>
    <mergeCell ref="W112:X112"/>
    <mergeCell ref="C100:H100"/>
    <mergeCell ref="U100:V100"/>
    <mergeCell ref="W100:X100"/>
    <mergeCell ref="B101:B181"/>
    <mergeCell ref="C101:H101"/>
    <mergeCell ref="U101:V101"/>
    <mergeCell ref="W101:X101"/>
    <mergeCell ref="C104:H104"/>
    <mergeCell ref="U104:V104"/>
    <mergeCell ref="W104:X104"/>
    <mergeCell ref="C105:H105"/>
    <mergeCell ref="U105:V105"/>
    <mergeCell ref="W105:X105"/>
    <mergeCell ref="C102:H102"/>
    <mergeCell ref="U102:V102"/>
    <mergeCell ref="W102:X102"/>
    <mergeCell ref="C103:H103"/>
    <mergeCell ref="U103:V103"/>
    <mergeCell ref="W103:X103"/>
    <mergeCell ref="C108:H108"/>
    <mergeCell ref="U108:V108"/>
    <mergeCell ref="W108:X108"/>
    <mergeCell ref="C109:H109"/>
    <mergeCell ref="U109:V109"/>
    <mergeCell ref="C98:H98"/>
    <mergeCell ref="U98:V98"/>
    <mergeCell ref="W98:X98"/>
    <mergeCell ref="C99:H99"/>
    <mergeCell ref="U99:V99"/>
    <mergeCell ref="W99:X99"/>
    <mergeCell ref="C96:H96"/>
    <mergeCell ref="U96:V96"/>
    <mergeCell ref="W96:X96"/>
    <mergeCell ref="C97:H97"/>
    <mergeCell ref="U97:V97"/>
    <mergeCell ref="W97:X97"/>
    <mergeCell ref="C94:H94"/>
    <mergeCell ref="U94:V94"/>
    <mergeCell ref="W94:X94"/>
    <mergeCell ref="C95:H95"/>
    <mergeCell ref="U95:V95"/>
    <mergeCell ref="W95:X95"/>
    <mergeCell ref="C92:H92"/>
    <mergeCell ref="U92:V92"/>
    <mergeCell ref="W92:X92"/>
    <mergeCell ref="C93:H93"/>
    <mergeCell ref="U93:V93"/>
    <mergeCell ref="W93:X93"/>
    <mergeCell ref="U84:V84"/>
    <mergeCell ref="W84:X84"/>
    <mergeCell ref="C85:H85"/>
    <mergeCell ref="U85:V85"/>
    <mergeCell ref="W85:X85"/>
    <mergeCell ref="C90:H90"/>
    <mergeCell ref="U90:V90"/>
    <mergeCell ref="W90:X90"/>
    <mergeCell ref="C91:H91"/>
    <mergeCell ref="U91:V91"/>
    <mergeCell ref="W91:X91"/>
    <mergeCell ref="C88:H88"/>
    <mergeCell ref="U88:V88"/>
    <mergeCell ref="W88:X88"/>
    <mergeCell ref="C89:H89"/>
    <mergeCell ref="U89:V89"/>
    <mergeCell ref="W89:X89"/>
    <mergeCell ref="W81:X81"/>
    <mergeCell ref="C82:H82"/>
    <mergeCell ref="U82:V82"/>
    <mergeCell ref="W82:X82"/>
    <mergeCell ref="C83:H83"/>
    <mergeCell ref="U83:V83"/>
    <mergeCell ref="W83:X83"/>
    <mergeCell ref="B78:H78"/>
    <mergeCell ref="U78:V78"/>
    <mergeCell ref="W78:X78"/>
    <mergeCell ref="B79:H79"/>
    <mergeCell ref="B80:B100"/>
    <mergeCell ref="C80:H80"/>
    <mergeCell ref="U80:V80"/>
    <mergeCell ref="W80:X80"/>
    <mergeCell ref="C81:H81"/>
    <mergeCell ref="U81:V81"/>
    <mergeCell ref="C86:H86"/>
    <mergeCell ref="U86:V86"/>
    <mergeCell ref="W86:X86"/>
    <mergeCell ref="C87:H87"/>
    <mergeCell ref="U87:V87"/>
    <mergeCell ref="W87:X87"/>
    <mergeCell ref="C84:H84"/>
  </mergeCells>
  <phoneticPr fontId="2" type="noConversion"/>
  <conditionalFormatting sqref="H20:H21 J20:J21">
    <cfRule type="cellIs" dxfId="39" priority="3" operator="lessThan">
      <formula>0</formula>
    </cfRule>
    <cfRule type="cellIs" dxfId="38" priority="4" operator="greaterThan">
      <formula>0</formula>
    </cfRule>
    <cfRule type="cellIs" dxfId="37" priority="5" operator="greaterThan">
      <formula>0</formula>
    </cfRule>
    <cfRule type="cellIs" dxfId="36" priority="6" operator="lessThan">
      <formula>0</formula>
    </cfRule>
  </conditionalFormatting>
  <conditionalFormatting sqref="R11:R21">
    <cfRule type="cellIs" dxfId="35" priority="7" operator="greaterThan">
      <formula>0</formula>
    </cfRule>
    <cfRule type="cellIs" dxfId="34" priority="8" operator="lessThan">
      <formula>0</formula>
    </cfRule>
  </conditionalFormatting>
  <pageMargins left="0.7" right="0.7" top="0.75" bottom="0.75" header="0.3" footer="0.3"/>
  <pageSetup paperSize="9" orientation="portrait" r:id="rId1"/>
  <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F30871-9BE5-4E11-B683-0BE63F4162D3}">
  <dimension ref="A1:X307"/>
  <sheetViews>
    <sheetView showGridLines="0" topLeftCell="A11" zoomScale="70" zoomScaleNormal="70" workbookViewId="0">
      <selection activeCell="C151" sqref="C151:H151"/>
    </sheetView>
  </sheetViews>
  <sheetFormatPr defaultColWidth="8.75" defaultRowHeight="14.25" x14ac:dyDescent="0.3"/>
  <cols>
    <col min="1" max="1" width="3.375" style="1" customWidth="1"/>
    <col min="2" max="2" width="13.75" style="1" customWidth="1"/>
    <col min="3" max="5" width="8.75" style="1"/>
    <col min="6" max="6" width="10.125" style="1" bestFit="1" customWidth="1"/>
    <col min="7" max="8" width="8.75" style="1"/>
    <col min="9" max="20" width="13.625" style="1" customWidth="1"/>
    <col min="21" max="16384" width="8.75" style="1"/>
  </cols>
  <sheetData>
    <row r="1" spans="1:21" ht="15.75" customHeight="1" x14ac:dyDescent="0.3"/>
    <row r="2" spans="1:21" ht="20.25" x14ac:dyDescent="0.3">
      <c r="B2" s="7" t="s">
        <v>313</v>
      </c>
      <c r="C2" s="7"/>
      <c r="D2" s="7"/>
      <c r="E2" s="7"/>
      <c r="F2" s="7"/>
    </row>
    <row r="3" spans="1:21" x14ac:dyDescent="0.3">
      <c r="B3" s="8" t="s">
        <v>296</v>
      </c>
    </row>
    <row r="4" spans="1:21" x14ac:dyDescent="0.3">
      <c r="B4" s="9" t="s">
        <v>326</v>
      </c>
    </row>
    <row r="5" spans="1:21" x14ac:dyDescent="0.3">
      <c r="B5" s="9" t="s">
        <v>37</v>
      </c>
    </row>
    <row r="6" spans="1:21" x14ac:dyDescent="0.3">
      <c r="B6" s="9" t="s">
        <v>38</v>
      </c>
    </row>
    <row r="7" spans="1:21" x14ac:dyDescent="0.3">
      <c r="B7" s="9" t="s">
        <v>39</v>
      </c>
    </row>
    <row r="8" spans="1:21" ht="8.1" customHeight="1" x14ac:dyDescent="0.3">
      <c r="H8" s="10"/>
      <c r="J8" s="8"/>
      <c r="K8" s="11"/>
      <c r="L8" s="12"/>
      <c r="P8" s="8"/>
      <c r="Q8" s="8"/>
      <c r="R8" s="8"/>
      <c r="S8" s="8"/>
      <c r="T8" s="8"/>
      <c r="U8" s="8"/>
    </row>
    <row r="9" spans="1:21" ht="18" customHeight="1" x14ac:dyDescent="0.3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</row>
    <row r="10" spans="1:21" x14ac:dyDescent="0.3">
      <c r="A10" s="8"/>
      <c r="B10" s="250" t="s">
        <v>288</v>
      </c>
      <c r="C10" s="250"/>
      <c r="D10" s="250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</row>
    <row r="11" spans="1:21" x14ac:dyDescent="0.3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</row>
    <row r="12" spans="1:21" x14ac:dyDescent="0.3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</row>
    <row r="13" spans="1:21" ht="17.45" customHeight="1" x14ac:dyDescent="0.3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</row>
    <row r="14" spans="1:21" ht="17.45" customHeight="1" x14ac:dyDescent="0.3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</row>
    <row r="15" spans="1:21" ht="18" customHeight="1" x14ac:dyDescent="0.3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</row>
    <row r="16" spans="1:21" x14ac:dyDescent="0.3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</row>
    <row r="17" spans="1:21" ht="17.45" customHeight="1" x14ac:dyDescent="0.3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</row>
    <row r="18" spans="1:21" ht="17.45" customHeight="1" x14ac:dyDescent="0.3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</row>
    <row r="19" spans="1:21" ht="18" customHeight="1" x14ac:dyDescent="0.3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</row>
    <row r="21" spans="1:21" x14ac:dyDescent="0.3">
      <c r="B21" s="43" t="s">
        <v>162</v>
      </c>
    </row>
    <row r="22" spans="1:21" x14ac:dyDescent="0.3">
      <c r="B22" s="1" t="s">
        <v>163</v>
      </c>
    </row>
    <row r="23" spans="1:21" x14ac:dyDescent="0.3">
      <c r="B23" s="1" t="s">
        <v>164</v>
      </c>
    </row>
    <row r="24" spans="1:21" x14ac:dyDescent="0.3">
      <c r="B24" s="1" t="s">
        <v>165</v>
      </c>
    </row>
    <row r="72" spans="2:24" ht="15" thickBot="1" x14ac:dyDescent="0.35"/>
    <row r="73" spans="2:24" ht="15" thickBot="1" x14ac:dyDescent="0.35">
      <c r="B73" s="279">
        <v>2026</v>
      </c>
      <c r="C73" s="280"/>
      <c r="D73" s="280"/>
      <c r="E73" s="280"/>
      <c r="F73" s="280"/>
      <c r="G73" s="280"/>
      <c r="H73" s="281"/>
      <c r="I73" s="5" t="s">
        <v>46</v>
      </c>
      <c r="J73" s="6" t="s">
        <v>47</v>
      </c>
      <c r="K73" s="6" t="s">
        <v>50</v>
      </c>
      <c r="L73" s="6" t="s">
        <v>51</v>
      </c>
      <c r="M73" s="6" t="s">
        <v>52</v>
      </c>
      <c r="N73" s="6" t="s">
        <v>53</v>
      </c>
      <c r="O73" s="6" t="s">
        <v>54</v>
      </c>
      <c r="P73" s="6" t="s">
        <v>55</v>
      </c>
      <c r="Q73" s="6" t="s">
        <v>56</v>
      </c>
      <c r="R73" s="6" t="s">
        <v>57</v>
      </c>
      <c r="S73" s="6" t="s">
        <v>58</v>
      </c>
      <c r="T73" s="6" t="s">
        <v>59</v>
      </c>
      <c r="U73" s="279" t="s">
        <v>60</v>
      </c>
      <c r="V73" s="281"/>
      <c r="W73" s="279" t="s">
        <v>61</v>
      </c>
      <c r="X73" s="281"/>
    </row>
    <row r="74" spans="2:24" ht="15" thickBot="1" x14ac:dyDescent="0.35">
      <c r="B74" s="421"/>
      <c r="C74" s="421"/>
      <c r="D74" s="421"/>
      <c r="E74" s="421"/>
      <c r="F74" s="421"/>
      <c r="G74" s="421"/>
      <c r="H74" s="421"/>
    </row>
    <row r="75" spans="2:24" x14ac:dyDescent="0.3">
      <c r="B75" s="282" t="s">
        <v>4</v>
      </c>
      <c r="C75" s="285" t="s">
        <v>12</v>
      </c>
      <c r="D75" s="286"/>
      <c r="E75" s="286"/>
      <c r="F75" s="286"/>
      <c r="G75" s="286"/>
      <c r="H75" s="287"/>
      <c r="I75" s="48"/>
      <c r="J75" s="48"/>
      <c r="K75" s="48"/>
      <c r="L75" s="48"/>
      <c r="M75" s="48"/>
      <c r="N75" s="48"/>
      <c r="O75" s="48"/>
      <c r="P75" s="48"/>
      <c r="Q75" s="48"/>
      <c r="R75" s="48"/>
      <c r="S75" s="48"/>
      <c r="T75" s="48"/>
      <c r="U75" s="422"/>
      <c r="V75" s="423"/>
      <c r="W75" s="424"/>
      <c r="X75" s="423"/>
    </row>
    <row r="76" spans="2:24" x14ac:dyDescent="0.3">
      <c r="B76" s="283"/>
      <c r="C76" s="270" t="s">
        <v>48</v>
      </c>
      <c r="D76" s="271"/>
      <c r="E76" s="271"/>
      <c r="F76" s="271"/>
      <c r="G76" s="271"/>
      <c r="H76" s="272"/>
      <c r="I76" s="52">
        <v>1768</v>
      </c>
      <c r="J76" s="52">
        <v>1447</v>
      </c>
      <c r="K76" s="52"/>
      <c r="L76" s="52"/>
      <c r="M76" s="52"/>
      <c r="N76" s="52"/>
      <c r="O76" s="52"/>
      <c r="P76" s="52"/>
      <c r="Q76" s="52"/>
      <c r="R76" s="52"/>
      <c r="S76" s="52"/>
      <c r="T76" s="52"/>
      <c r="U76" s="311">
        <f t="shared" ref="U76:U88" si="0">AVERAGE(I76:T76)</f>
        <v>1607.5</v>
      </c>
      <c r="V76" s="312"/>
      <c r="W76" s="410">
        <f t="shared" ref="W76:W80" si="1">SUM(I76:T76)</f>
        <v>3215</v>
      </c>
      <c r="X76" s="312"/>
    </row>
    <row r="77" spans="2:24" x14ac:dyDescent="0.3">
      <c r="B77" s="283"/>
      <c r="C77" s="270" t="s">
        <v>117</v>
      </c>
      <c r="D77" s="271"/>
      <c r="E77" s="271"/>
      <c r="F77" s="271"/>
      <c r="G77" s="271"/>
      <c r="H77" s="272"/>
      <c r="I77" s="52">
        <v>18</v>
      </c>
      <c r="J77" s="52">
        <v>16</v>
      </c>
      <c r="K77" s="52"/>
      <c r="L77" s="52"/>
      <c r="M77" s="52"/>
      <c r="N77" s="52"/>
      <c r="O77" s="52"/>
      <c r="P77" s="52"/>
      <c r="Q77" s="52"/>
      <c r="R77" s="52"/>
      <c r="S77" s="52"/>
      <c r="T77" s="52"/>
      <c r="U77" s="311">
        <f t="shared" si="0"/>
        <v>17</v>
      </c>
      <c r="V77" s="312"/>
      <c r="W77" s="410">
        <f t="shared" si="1"/>
        <v>34</v>
      </c>
      <c r="X77" s="312"/>
    </row>
    <row r="78" spans="2:24" x14ac:dyDescent="0.3">
      <c r="B78" s="283"/>
      <c r="C78" s="425" t="s">
        <v>0</v>
      </c>
      <c r="D78" s="426"/>
      <c r="E78" s="426"/>
      <c r="F78" s="426"/>
      <c r="G78" s="426"/>
      <c r="H78" s="427"/>
      <c r="I78" s="56"/>
      <c r="J78" s="56"/>
      <c r="K78" s="56"/>
      <c r="L78" s="56"/>
      <c r="M78" s="56"/>
      <c r="N78" s="56"/>
      <c r="O78" s="56"/>
      <c r="P78" s="56"/>
      <c r="Q78" s="56"/>
      <c r="R78" s="56"/>
      <c r="S78" s="56"/>
      <c r="T78" s="56"/>
      <c r="U78" s="428"/>
      <c r="V78" s="420"/>
      <c r="W78" s="419"/>
      <c r="X78" s="420"/>
    </row>
    <row r="79" spans="2:24" x14ac:dyDescent="0.3">
      <c r="B79" s="283"/>
      <c r="C79" s="318" t="s">
        <v>23</v>
      </c>
      <c r="D79" s="319"/>
      <c r="E79" s="319"/>
      <c r="F79" s="319"/>
      <c r="G79" s="319"/>
      <c r="H79" s="320"/>
      <c r="I79" s="219">
        <v>13353</v>
      </c>
      <c r="J79" s="219">
        <v>1174</v>
      </c>
      <c r="K79" s="219"/>
      <c r="L79" s="219"/>
      <c r="M79" s="219"/>
      <c r="N79" s="219"/>
      <c r="O79" s="219"/>
      <c r="P79" s="219"/>
      <c r="Q79" s="219"/>
      <c r="R79" s="219"/>
      <c r="S79" s="219"/>
      <c r="T79" s="219"/>
      <c r="U79" s="461">
        <f t="shared" si="0"/>
        <v>7263.5</v>
      </c>
      <c r="V79" s="462"/>
      <c r="W79" s="483">
        <f t="shared" si="1"/>
        <v>14527</v>
      </c>
      <c r="X79" s="462"/>
    </row>
    <row r="80" spans="2:24" x14ac:dyDescent="0.3">
      <c r="B80" s="283"/>
      <c r="C80" s="318" t="s">
        <v>170</v>
      </c>
      <c r="D80" s="319"/>
      <c r="E80" s="319"/>
      <c r="F80" s="319"/>
      <c r="G80" s="319"/>
      <c r="H80" s="320"/>
      <c r="I80" s="220">
        <v>24</v>
      </c>
      <c r="J80" s="220">
        <v>16</v>
      </c>
      <c r="K80" s="220"/>
      <c r="L80" s="220"/>
      <c r="M80" s="220"/>
      <c r="N80" s="220"/>
      <c r="O80" s="220"/>
      <c r="P80" s="220"/>
      <c r="Q80" s="220"/>
      <c r="R80" s="220"/>
      <c r="S80" s="220"/>
      <c r="T80" s="220"/>
      <c r="U80" s="461">
        <f t="shared" si="0"/>
        <v>20</v>
      </c>
      <c r="V80" s="462"/>
      <c r="W80" s="483">
        <f t="shared" si="1"/>
        <v>40</v>
      </c>
      <c r="X80" s="462"/>
    </row>
    <row r="81" spans="2:24" x14ac:dyDescent="0.3">
      <c r="B81" s="283"/>
      <c r="C81" s="270" t="s">
        <v>13</v>
      </c>
      <c r="D81" s="271"/>
      <c r="E81" s="271"/>
      <c r="F81" s="271"/>
      <c r="G81" s="271"/>
      <c r="H81" s="272"/>
      <c r="I81" s="221">
        <f>I80-I82</f>
        <v>14</v>
      </c>
      <c r="J81" s="221">
        <f>J80-J82</f>
        <v>8</v>
      </c>
      <c r="K81" s="221"/>
      <c r="L81" s="221"/>
      <c r="M81" s="221"/>
      <c r="N81" s="221"/>
      <c r="O81" s="221"/>
      <c r="P81" s="221"/>
      <c r="Q81" s="221"/>
      <c r="R81" s="221"/>
      <c r="S81" s="221"/>
      <c r="T81" s="221"/>
      <c r="U81" s="311">
        <f t="shared" si="0"/>
        <v>11</v>
      </c>
      <c r="V81" s="312"/>
      <c r="W81" s="410">
        <f>W80-W82</f>
        <v>22</v>
      </c>
      <c r="X81" s="312"/>
    </row>
    <row r="82" spans="2:24" x14ac:dyDescent="0.3">
      <c r="B82" s="283"/>
      <c r="C82" s="270" t="s">
        <v>14</v>
      </c>
      <c r="D82" s="271"/>
      <c r="E82" s="271"/>
      <c r="F82" s="271"/>
      <c r="G82" s="271"/>
      <c r="H82" s="272"/>
      <c r="I82" s="52">
        <v>10</v>
      </c>
      <c r="J82" s="52">
        <v>8</v>
      </c>
      <c r="K82" s="52"/>
      <c r="L82" s="52"/>
      <c r="M82" s="52"/>
      <c r="N82" s="52"/>
      <c r="O82" s="52"/>
      <c r="P82" s="52"/>
      <c r="Q82" s="52"/>
      <c r="R82" s="52"/>
      <c r="S82" s="52"/>
      <c r="T82" s="52"/>
      <c r="U82" s="311">
        <f t="shared" si="0"/>
        <v>9</v>
      </c>
      <c r="V82" s="312"/>
      <c r="W82" s="313">
        <f t="shared" ref="W82:W88" si="2">SUM(I82:T82)</f>
        <v>18</v>
      </c>
      <c r="X82" s="310"/>
    </row>
    <row r="83" spans="2:24" x14ac:dyDescent="0.3">
      <c r="B83" s="283"/>
      <c r="C83" s="300" t="s">
        <v>5</v>
      </c>
      <c r="D83" s="301"/>
      <c r="E83" s="301"/>
      <c r="F83" s="301"/>
      <c r="G83" s="301"/>
      <c r="H83" s="302"/>
      <c r="I83" s="136">
        <v>3</v>
      </c>
      <c r="J83" s="136">
        <v>1</v>
      </c>
      <c r="K83" s="136"/>
      <c r="L83" s="136"/>
      <c r="M83" s="136"/>
      <c r="N83" s="136"/>
      <c r="O83" s="136"/>
      <c r="P83" s="136"/>
      <c r="Q83" s="136"/>
      <c r="R83" s="136"/>
      <c r="S83" s="136"/>
      <c r="T83" s="136"/>
      <c r="U83" s="311">
        <f t="shared" si="0"/>
        <v>2</v>
      </c>
      <c r="V83" s="312"/>
      <c r="W83" s="313">
        <f t="shared" si="2"/>
        <v>4</v>
      </c>
      <c r="X83" s="310"/>
    </row>
    <row r="84" spans="2:24" x14ac:dyDescent="0.3">
      <c r="B84" s="283"/>
      <c r="C84" s="363" t="s">
        <v>49</v>
      </c>
      <c r="D84" s="364"/>
      <c r="E84" s="364"/>
      <c r="F84" s="364"/>
      <c r="G84" s="364"/>
      <c r="H84" s="365"/>
      <c r="I84" s="140">
        <f>I80-I81-I83</f>
        <v>7</v>
      </c>
      <c r="J84" s="140">
        <f>J80-J81-J83</f>
        <v>7</v>
      </c>
      <c r="K84" s="140"/>
      <c r="L84" s="140"/>
      <c r="M84" s="140"/>
      <c r="N84" s="140"/>
      <c r="O84" s="140"/>
      <c r="P84" s="140"/>
      <c r="Q84" s="140"/>
      <c r="R84" s="140"/>
      <c r="S84" s="140"/>
      <c r="T84" s="140"/>
      <c r="U84" s="390">
        <f t="shared" si="0"/>
        <v>7</v>
      </c>
      <c r="V84" s="391"/>
      <c r="W84" s="429">
        <f t="shared" si="2"/>
        <v>14</v>
      </c>
      <c r="X84" s="315"/>
    </row>
    <row r="85" spans="2:24" x14ac:dyDescent="0.3">
      <c r="B85" s="283"/>
      <c r="C85" s="411" t="s">
        <v>107</v>
      </c>
      <c r="D85" s="412"/>
      <c r="E85" s="412"/>
      <c r="F85" s="412"/>
      <c r="G85" s="412"/>
      <c r="H85" s="413"/>
      <c r="I85" s="82">
        <v>15</v>
      </c>
      <c r="J85" s="82">
        <v>8</v>
      </c>
      <c r="K85" s="82"/>
      <c r="L85" s="82"/>
      <c r="M85" s="82"/>
      <c r="N85" s="82"/>
      <c r="O85" s="82"/>
      <c r="P85" s="82"/>
      <c r="Q85" s="82"/>
      <c r="R85" s="82"/>
      <c r="S85" s="82"/>
      <c r="T85" s="82"/>
      <c r="U85" s="414">
        <f t="shared" si="0"/>
        <v>11.5</v>
      </c>
      <c r="V85" s="415"/>
      <c r="W85" s="416">
        <f t="shared" si="2"/>
        <v>23</v>
      </c>
      <c r="X85" s="415"/>
    </row>
    <row r="86" spans="2:24" x14ac:dyDescent="0.3">
      <c r="B86" s="283"/>
      <c r="C86" s="395" t="s">
        <v>1</v>
      </c>
      <c r="D86" s="396"/>
      <c r="E86" s="396"/>
      <c r="F86" s="396"/>
      <c r="G86" s="396"/>
      <c r="H86" s="397"/>
      <c r="I86" s="86"/>
      <c r="J86" s="86"/>
      <c r="K86" s="86"/>
      <c r="L86" s="86"/>
      <c r="M86" s="86"/>
      <c r="N86" s="86"/>
      <c r="O86" s="86"/>
      <c r="P86" s="86"/>
      <c r="Q86" s="86"/>
      <c r="R86" s="86"/>
      <c r="S86" s="86"/>
      <c r="T86" s="86"/>
      <c r="U86" s="417"/>
      <c r="V86" s="418"/>
      <c r="W86" s="419"/>
      <c r="X86" s="420"/>
    </row>
    <row r="87" spans="2:24" x14ac:dyDescent="0.3">
      <c r="B87" s="283"/>
      <c r="C87" s="347" t="s">
        <v>23</v>
      </c>
      <c r="D87" s="348"/>
      <c r="E87" s="348"/>
      <c r="F87" s="348"/>
      <c r="G87" s="348"/>
      <c r="H87" s="349"/>
      <c r="I87" s="90">
        <v>604</v>
      </c>
      <c r="J87" s="90">
        <v>510</v>
      </c>
      <c r="K87" s="90"/>
      <c r="L87" s="90"/>
      <c r="M87" s="90"/>
      <c r="N87" s="90"/>
      <c r="O87" s="90"/>
      <c r="P87" s="90"/>
      <c r="Q87" s="90"/>
      <c r="R87" s="90"/>
      <c r="S87" s="90"/>
      <c r="T87" s="90"/>
      <c r="U87" s="361">
        <f t="shared" si="0"/>
        <v>557</v>
      </c>
      <c r="V87" s="362"/>
      <c r="W87" s="409">
        <f t="shared" si="2"/>
        <v>1114</v>
      </c>
      <c r="X87" s="362"/>
    </row>
    <row r="88" spans="2:24" x14ac:dyDescent="0.3">
      <c r="B88" s="283"/>
      <c r="C88" s="270" t="s">
        <v>118</v>
      </c>
      <c r="D88" s="271"/>
      <c r="E88" s="271"/>
      <c r="F88" s="271"/>
      <c r="G88" s="271"/>
      <c r="H88" s="272"/>
      <c r="I88" s="52">
        <v>10</v>
      </c>
      <c r="J88" s="52">
        <v>12</v>
      </c>
      <c r="K88" s="52"/>
      <c r="L88" s="52"/>
      <c r="M88" s="52"/>
      <c r="N88" s="52"/>
      <c r="O88" s="52"/>
      <c r="P88" s="52"/>
      <c r="Q88" s="52"/>
      <c r="R88" s="52"/>
      <c r="S88" s="52"/>
      <c r="T88" s="52"/>
      <c r="U88" s="311">
        <f t="shared" si="0"/>
        <v>11</v>
      </c>
      <c r="V88" s="312"/>
      <c r="W88" s="410">
        <f t="shared" si="2"/>
        <v>22</v>
      </c>
      <c r="X88" s="312"/>
    </row>
    <row r="89" spans="2:24" x14ac:dyDescent="0.3">
      <c r="B89" s="283"/>
      <c r="C89" s="306" t="s">
        <v>6</v>
      </c>
      <c r="D89" s="307"/>
      <c r="E89" s="307"/>
      <c r="F89" s="307"/>
      <c r="G89" s="307"/>
      <c r="H89" s="308"/>
      <c r="I89" s="94"/>
      <c r="J89" s="94"/>
      <c r="K89" s="94"/>
      <c r="L89" s="94"/>
      <c r="M89" s="94"/>
      <c r="N89" s="94"/>
      <c r="O89" s="94"/>
      <c r="P89" s="94"/>
      <c r="Q89" s="94"/>
      <c r="R89" s="94"/>
      <c r="S89" s="94"/>
      <c r="T89" s="94"/>
      <c r="U89" s="404"/>
      <c r="V89" s="405"/>
      <c r="W89" s="406"/>
      <c r="X89" s="407"/>
    </row>
    <row r="90" spans="2:24" x14ac:dyDescent="0.3">
      <c r="B90" s="283"/>
      <c r="C90" s="347" t="s">
        <v>23</v>
      </c>
      <c r="D90" s="348"/>
      <c r="E90" s="348"/>
      <c r="F90" s="348"/>
      <c r="G90" s="348"/>
      <c r="H90" s="349"/>
      <c r="I90" s="98">
        <f t="shared" ref="I90:J91" si="3">I76/I79</f>
        <v>0.1324047030629821</v>
      </c>
      <c r="J90" s="98">
        <f t="shared" si="3"/>
        <v>1.2325383304940374</v>
      </c>
      <c r="K90" s="98"/>
      <c r="L90" s="98"/>
      <c r="M90" s="98"/>
      <c r="N90" s="98"/>
      <c r="O90" s="98"/>
      <c r="P90" s="98"/>
      <c r="Q90" s="98"/>
      <c r="R90" s="98"/>
      <c r="S90" s="98"/>
      <c r="T90" s="98"/>
      <c r="U90" s="361" t="s">
        <v>62</v>
      </c>
      <c r="V90" s="362"/>
      <c r="W90" s="408">
        <f>W76/W79</f>
        <v>0.22131203965030632</v>
      </c>
      <c r="X90" s="351"/>
    </row>
    <row r="91" spans="2:24" x14ac:dyDescent="0.3">
      <c r="B91" s="283"/>
      <c r="C91" s="270" t="s">
        <v>171</v>
      </c>
      <c r="D91" s="271"/>
      <c r="E91" s="271"/>
      <c r="F91" s="271"/>
      <c r="G91" s="271"/>
      <c r="H91" s="272"/>
      <c r="I91" s="100">
        <f t="shared" ref="I91" si="4">I77/I80</f>
        <v>0.75</v>
      </c>
      <c r="J91" s="100">
        <f t="shared" si="3"/>
        <v>1</v>
      </c>
      <c r="K91" s="100"/>
      <c r="L91" s="100"/>
      <c r="M91" s="100"/>
      <c r="N91" s="100"/>
      <c r="O91" s="100"/>
      <c r="P91" s="100"/>
      <c r="Q91" s="100"/>
      <c r="R91" s="100"/>
      <c r="S91" s="100"/>
      <c r="T91" s="100"/>
      <c r="U91" s="311" t="s">
        <v>62</v>
      </c>
      <c r="V91" s="312"/>
      <c r="W91" s="494">
        <f>W77/W80</f>
        <v>0.85</v>
      </c>
      <c r="X91" s="495"/>
    </row>
    <row r="92" spans="2:24" s="231" customFormat="1" x14ac:dyDescent="0.3">
      <c r="B92" s="283"/>
      <c r="C92" s="430" t="s">
        <v>106</v>
      </c>
      <c r="D92" s="431"/>
      <c r="E92" s="431"/>
      <c r="F92" s="431"/>
      <c r="G92" s="431"/>
      <c r="H92" s="432"/>
      <c r="I92" s="230">
        <f>I85/I80</f>
        <v>0.625</v>
      </c>
      <c r="J92" s="104">
        <f>J85/J80</f>
        <v>0.5</v>
      </c>
      <c r="K92" s="230"/>
      <c r="L92" s="230"/>
      <c r="M92" s="230"/>
      <c r="N92" s="230"/>
      <c r="O92" s="230"/>
      <c r="P92" s="230"/>
      <c r="Q92" s="230"/>
      <c r="R92" s="230"/>
      <c r="S92" s="230"/>
      <c r="T92" s="230"/>
      <c r="U92" s="433" t="s">
        <v>62</v>
      </c>
      <c r="V92" s="403"/>
      <c r="W92" s="402">
        <f t="shared" ref="W92:X92" si="5">W85/W80</f>
        <v>0.57499999999999996</v>
      </c>
      <c r="X92" s="403" t="e">
        <f t="shared" si="5"/>
        <v>#DIV/0!</v>
      </c>
    </row>
    <row r="93" spans="2:24" x14ac:dyDescent="0.3">
      <c r="B93" s="283"/>
      <c r="C93" s="291" t="s">
        <v>3</v>
      </c>
      <c r="D93" s="292"/>
      <c r="E93" s="292"/>
      <c r="F93" s="292"/>
      <c r="G93" s="292"/>
      <c r="H93" s="293"/>
      <c r="I93" s="201"/>
      <c r="J93" s="201"/>
      <c r="K93" s="201"/>
      <c r="L93" s="201"/>
      <c r="M93" s="201"/>
      <c r="N93" s="201"/>
      <c r="O93" s="201"/>
      <c r="P93" s="201"/>
      <c r="Q93" s="201"/>
      <c r="R93" s="201"/>
      <c r="S93" s="201"/>
      <c r="T93" s="201"/>
      <c r="U93" s="380"/>
      <c r="V93" s="381"/>
      <c r="W93" s="394"/>
      <c r="X93" s="339"/>
    </row>
    <row r="94" spans="2:24" x14ac:dyDescent="0.3">
      <c r="B94" s="283"/>
      <c r="C94" s="347" t="s">
        <v>23</v>
      </c>
      <c r="D94" s="348"/>
      <c r="E94" s="348"/>
      <c r="F94" s="348"/>
      <c r="G94" s="348"/>
      <c r="H94" s="349"/>
      <c r="I94" s="112">
        <f t="shared" ref="I94:J94" si="6">I87/I79</f>
        <v>4.523328091065678E-2</v>
      </c>
      <c r="J94" s="112">
        <f t="shared" si="6"/>
        <v>0.434412265758092</v>
      </c>
      <c r="K94" s="112"/>
      <c r="L94" s="112"/>
      <c r="M94" s="112"/>
      <c r="N94" s="112"/>
      <c r="O94" s="112"/>
      <c r="P94" s="112"/>
      <c r="Q94" s="112"/>
      <c r="R94" s="112"/>
      <c r="S94" s="112"/>
      <c r="T94" s="112"/>
      <c r="U94" s="361" t="s">
        <v>62</v>
      </c>
      <c r="V94" s="362"/>
      <c r="W94" s="496">
        <f>W87/W79</f>
        <v>7.6684793832174566E-2</v>
      </c>
      <c r="X94" s="467"/>
    </row>
    <row r="95" spans="2:24" ht="15" thickBot="1" x14ac:dyDescent="0.35">
      <c r="B95" s="284"/>
      <c r="C95" s="294" t="s">
        <v>118</v>
      </c>
      <c r="D95" s="295"/>
      <c r="E95" s="295"/>
      <c r="F95" s="295"/>
      <c r="G95" s="295"/>
      <c r="H95" s="296"/>
      <c r="I95" s="116">
        <f>I88/I80</f>
        <v>0.41666666666666669</v>
      </c>
      <c r="J95" s="116">
        <f>J88/J80</f>
        <v>0.75</v>
      </c>
      <c r="K95" s="116"/>
      <c r="L95" s="116"/>
      <c r="M95" s="116"/>
      <c r="N95" s="116"/>
      <c r="O95" s="116"/>
      <c r="P95" s="116"/>
      <c r="Q95" s="116"/>
      <c r="R95" s="116"/>
      <c r="S95" s="116"/>
      <c r="T95" s="116"/>
      <c r="U95" s="366" t="s">
        <v>62</v>
      </c>
      <c r="V95" s="367"/>
      <c r="W95" s="497">
        <f>W88/W80</f>
        <v>0.55000000000000004</v>
      </c>
      <c r="X95" s="472"/>
    </row>
    <row r="96" spans="2:24" x14ac:dyDescent="0.3">
      <c r="B96" s="436" t="s">
        <v>7</v>
      </c>
      <c r="C96" s="303" t="s">
        <v>15</v>
      </c>
      <c r="D96" s="304"/>
      <c r="E96" s="304"/>
      <c r="F96" s="304"/>
      <c r="G96" s="304"/>
      <c r="H96" s="305"/>
      <c r="I96" s="120">
        <v>42</v>
      </c>
      <c r="J96" s="120">
        <v>69</v>
      </c>
      <c r="K96" s="120"/>
      <c r="L96" s="120"/>
      <c r="M96" s="120"/>
      <c r="N96" s="120"/>
      <c r="O96" s="120"/>
      <c r="P96" s="120"/>
      <c r="Q96" s="120"/>
      <c r="R96" s="120"/>
      <c r="S96" s="120"/>
      <c r="T96" s="120"/>
      <c r="U96" s="400">
        <f t="shared" ref="U96:U159" si="7">AVERAGE(I96:T96)</f>
        <v>55.5</v>
      </c>
      <c r="V96" s="401"/>
      <c r="W96" s="400" t="s">
        <v>62</v>
      </c>
      <c r="X96" s="401"/>
    </row>
    <row r="97" spans="2:24" x14ac:dyDescent="0.3">
      <c r="B97" s="437"/>
      <c r="C97" s="395" t="s">
        <v>119</v>
      </c>
      <c r="D97" s="396"/>
      <c r="E97" s="396"/>
      <c r="F97" s="396"/>
      <c r="G97" s="396"/>
      <c r="H97" s="397"/>
      <c r="I97" s="124">
        <v>35</v>
      </c>
      <c r="J97" s="124">
        <v>23</v>
      </c>
      <c r="K97" s="124"/>
      <c r="L97" s="124"/>
      <c r="M97" s="124"/>
      <c r="N97" s="124"/>
      <c r="O97" s="124"/>
      <c r="P97" s="124"/>
      <c r="Q97" s="124"/>
      <c r="R97" s="124"/>
      <c r="S97" s="124"/>
      <c r="T97" s="124"/>
      <c r="U97" s="398">
        <f t="shared" si="7"/>
        <v>29</v>
      </c>
      <c r="V97" s="399"/>
      <c r="W97" s="398">
        <f t="shared" ref="W97:W101" si="8">SUM(I97:T97)</f>
        <v>58</v>
      </c>
      <c r="X97" s="399"/>
    </row>
    <row r="98" spans="2:24" x14ac:dyDescent="0.3">
      <c r="B98" s="437"/>
      <c r="C98" s="387" t="s">
        <v>17</v>
      </c>
      <c r="D98" s="388"/>
      <c r="E98" s="388"/>
      <c r="F98" s="388"/>
      <c r="G98" s="388"/>
      <c r="H98" s="389"/>
      <c r="I98" s="128">
        <v>1</v>
      </c>
      <c r="J98" s="128">
        <v>2</v>
      </c>
      <c r="K98" s="128"/>
      <c r="L98" s="128"/>
      <c r="M98" s="128"/>
      <c r="N98" s="128"/>
      <c r="O98" s="128"/>
      <c r="P98" s="128"/>
      <c r="Q98" s="128"/>
      <c r="R98" s="128"/>
      <c r="S98" s="128"/>
      <c r="T98" s="128"/>
      <c r="U98" s="390">
        <f t="shared" si="7"/>
        <v>1.5</v>
      </c>
      <c r="V98" s="391"/>
      <c r="W98" s="390">
        <f t="shared" si="8"/>
        <v>3</v>
      </c>
      <c r="X98" s="391"/>
    </row>
    <row r="99" spans="2:24" x14ac:dyDescent="0.3">
      <c r="B99" s="437"/>
      <c r="C99" s="438" t="s">
        <v>18</v>
      </c>
      <c r="D99" s="439"/>
      <c r="E99" s="439"/>
      <c r="F99" s="439"/>
      <c r="G99" s="439"/>
      <c r="H99" s="440"/>
      <c r="I99" s="132">
        <f>SUM(I100:I101)</f>
        <v>6</v>
      </c>
      <c r="J99" s="132">
        <f>SUM(J100:J101)</f>
        <v>0</v>
      </c>
      <c r="K99" s="132"/>
      <c r="L99" s="132"/>
      <c r="M99" s="132"/>
      <c r="N99" s="132"/>
      <c r="O99" s="132"/>
      <c r="P99" s="132"/>
      <c r="Q99" s="132"/>
      <c r="R99" s="132"/>
      <c r="S99" s="132"/>
      <c r="T99" s="132"/>
      <c r="U99" s="434">
        <f t="shared" si="7"/>
        <v>3</v>
      </c>
      <c r="V99" s="435"/>
      <c r="W99" s="434">
        <f t="shared" si="8"/>
        <v>6</v>
      </c>
      <c r="X99" s="435"/>
    </row>
    <row r="100" spans="2:24" x14ac:dyDescent="0.3">
      <c r="B100" s="437"/>
      <c r="C100" s="300" t="s">
        <v>122</v>
      </c>
      <c r="D100" s="301"/>
      <c r="E100" s="301"/>
      <c r="F100" s="301"/>
      <c r="G100" s="301"/>
      <c r="H100" s="302"/>
      <c r="I100" s="136">
        <v>5</v>
      </c>
      <c r="J100" s="136">
        <v>0</v>
      </c>
      <c r="K100" s="136"/>
      <c r="L100" s="136"/>
      <c r="M100" s="136"/>
      <c r="N100" s="136"/>
      <c r="O100" s="136"/>
      <c r="P100" s="136"/>
      <c r="Q100" s="136"/>
      <c r="R100" s="136"/>
      <c r="S100" s="136"/>
      <c r="T100" s="136"/>
      <c r="U100" s="309">
        <f t="shared" si="7"/>
        <v>2.5</v>
      </c>
      <c r="V100" s="310"/>
      <c r="W100" s="309">
        <f t="shared" si="8"/>
        <v>5</v>
      </c>
      <c r="X100" s="310"/>
    </row>
    <row r="101" spans="2:24" x14ac:dyDescent="0.3">
      <c r="B101" s="437"/>
      <c r="C101" s="363" t="s">
        <v>123</v>
      </c>
      <c r="D101" s="364"/>
      <c r="E101" s="364"/>
      <c r="F101" s="364"/>
      <c r="G101" s="364"/>
      <c r="H101" s="365"/>
      <c r="I101" s="140">
        <v>1</v>
      </c>
      <c r="J101" s="140">
        <v>0</v>
      </c>
      <c r="K101" s="140"/>
      <c r="L101" s="140"/>
      <c r="M101" s="140"/>
      <c r="N101" s="140"/>
      <c r="O101" s="140"/>
      <c r="P101" s="140"/>
      <c r="Q101" s="140"/>
      <c r="R101" s="140"/>
      <c r="S101" s="140"/>
      <c r="T101" s="140"/>
      <c r="U101" s="314">
        <f t="shared" si="7"/>
        <v>0.5</v>
      </c>
      <c r="V101" s="315"/>
      <c r="W101" s="314">
        <f t="shared" si="8"/>
        <v>1</v>
      </c>
      <c r="X101" s="315"/>
    </row>
    <row r="102" spans="2:24" x14ac:dyDescent="0.3">
      <c r="B102" s="437"/>
      <c r="C102" s="384" t="s">
        <v>19</v>
      </c>
      <c r="D102" s="385"/>
      <c r="E102" s="385"/>
      <c r="F102" s="385"/>
      <c r="G102" s="385"/>
      <c r="H102" s="386"/>
      <c r="I102" s="52">
        <f t="shared" ref="I102:J102" si="9">SUM(I103+I142)</f>
        <v>5</v>
      </c>
      <c r="J102" s="52">
        <f t="shared" si="9"/>
        <v>0</v>
      </c>
      <c r="K102" s="52"/>
      <c r="L102" s="52"/>
      <c r="M102" s="52"/>
      <c r="N102" s="52"/>
      <c r="O102" s="52"/>
      <c r="P102" s="52"/>
      <c r="Q102" s="52"/>
      <c r="R102" s="52"/>
      <c r="S102" s="52"/>
      <c r="T102" s="52"/>
      <c r="U102" s="309">
        <f t="shared" si="7"/>
        <v>2.5</v>
      </c>
      <c r="V102" s="310"/>
      <c r="W102" s="309">
        <f t="shared" ref="W102:W162" si="10">SUM(I102:T102)</f>
        <v>5</v>
      </c>
      <c r="X102" s="310"/>
    </row>
    <row r="103" spans="2:24" x14ac:dyDescent="0.3">
      <c r="B103" s="437"/>
      <c r="C103" s="300" t="s">
        <v>123</v>
      </c>
      <c r="D103" s="301"/>
      <c r="E103" s="301"/>
      <c r="F103" s="301"/>
      <c r="G103" s="301"/>
      <c r="H103" s="302"/>
      <c r="I103" s="52">
        <f>SUM(I104+I110+I114+I116+I124+I126+I129+I134+I138+I140)</f>
        <v>2</v>
      </c>
      <c r="J103" s="52">
        <f>SUM(J104+J110+J114+J116+J124+J126+J129+J134+J138+J140)</f>
        <v>0</v>
      </c>
      <c r="K103" s="52"/>
      <c r="L103" s="52"/>
      <c r="M103" s="52"/>
      <c r="N103" s="52"/>
      <c r="O103" s="52"/>
      <c r="P103" s="52"/>
      <c r="Q103" s="52"/>
      <c r="R103" s="52"/>
      <c r="S103" s="52"/>
      <c r="T103" s="52"/>
      <c r="U103" s="309">
        <f t="shared" si="7"/>
        <v>1</v>
      </c>
      <c r="V103" s="310"/>
      <c r="W103" s="309">
        <f t="shared" si="10"/>
        <v>2</v>
      </c>
      <c r="X103" s="310"/>
    </row>
    <row r="104" spans="2:24" x14ac:dyDescent="0.3">
      <c r="B104" s="437"/>
      <c r="C104" s="300" t="s">
        <v>129</v>
      </c>
      <c r="D104" s="301"/>
      <c r="E104" s="301"/>
      <c r="F104" s="301"/>
      <c r="G104" s="301"/>
      <c r="H104" s="302"/>
      <c r="I104" s="52">
        <f>SUM(I105:I109)</f>
        <v>0</v>
      </c>
      <c r="J104" s="52">
        <f>SUM(J105:J109)</f>
        <v>0</v>
      </c>
      <c r="K104" s="52"/>
      <c r="L104" s="52"/>
      <c r="M104" s="52"/>
      <c r="N104" s="52"/>
      <c r="O104" s="52"/>
      <c r="P104" s="52"/>
      <c r="Q104" s="52"/>
      <c r="R104" s="52"/>
      <c r="S104" s="52"/>
      <c r="T104" s="52"/>
      <c r="U104" s="309">
        <f t="shared" si="7"/>
        <v>0</v>
      </c>
      <c r="V104" s="310"/>
      <c r="W104" s="309">
        <f t="shared" si="10"/>
        <v>0</v>
      </c>
      <c r="X104" s="310"/>
    </row>
    <row r="105" spans="2:24" x14ac:dyDescent="0.3">
      <c r="B105" s="437"/>
      <c r="C105" s="321" t="s">
        <v>124</v>
      </c>
      <c r="D105" s="322"/>
      <c r="E105" s="322"/>
      <c r="F105" s="322"/>
      <c r="G105" s="322"/>
      <c r="H105" s="323"/>
      <c r="I105" s="52">
        <v>0</v>
      </c>
      <c r="J105" s="52"/>
      <c r="K105" s="52"/>
      <c r="L105" s="52"/>
      <c r="M105" s="52"/>
      <c r="N105" s="52"/>
      <c r="O105" s="52"/>
      <c r="P105" s="52"/>
      <c r="Q105" s="52"/>
      <c r="R105" s="52"/>
      <c r="S105" s="52"/>
      <c r="T105" s="52"/>
      <c r="U105" s="309">
        <f t="shared" si="7"/>
        <v>0</v>
      </c>
      <c r="V105" s="310"/>
      <c r="W105" s="309">
        <f t="shared" si="10"/>
        <v>0</v>
      </c>
      <c r="X105" s="310"/>
    </row>
    <row r="106" spans="2:24" x14ac:dyDescent="0.3">
      <c r="B106" s="437"/>
      <c r="C106" s="321" t="s">
        <v>125</v>
      </c>
      <c r="D106" s="322"/>
      <c r="E106" s="322"/>
      <c r="F106" s="322"/>
      <c r="G106" s="322"/>
      <c r="H106" s="323"/>
      <c r="I106" s="52">
        <v>0</v>
      </c>
      <c r="J106" s="52"/>
      <c r="K106" s="52"/>
      <c r="L106" s="52"/>
      <c r="M106" s="52"/>
      <c r="N106" s="52"/>
      <c r="O106" s="52"/>
      <c r="P106" s="52"/>
      <c r="Q106" s="52"/>
      <c r="R106" s="52"/>
      <c r="S106" s="52"/>
      <c r="T106" s="52"/>
      <c r="U106" s="309">
        <f t="shared" si="7"/>
        <v>0</v>
      </c>
      <c r="V106" s="310"/>
      <c r="W106" s="309">
        <f t="shared" si="10"/>
        <v>0</v>
      </c>
      <c r="X106" s="310"/>
    </row>
    <row r="107" spans="2:24" x14ac:dyDescent="0.3">
      <c r="B107" s="437"/>
      <c r="C107" s="321" t="s">
        <v>94</v>
      </c>
      <c r="D107" s="322"/>
      <c r="E107" s="322"/>
      <c r="F107" s="322"/>
      <c r="G107" s="322"/>
      <c r="H107" s="323"/>
      <c r="I107" s="52">
        <v>0</v>
      </c>
      <c r="J107" s="52"/>
      <c r="K107" s="52"/>
      <c r="L107" s="52"/>
      <c r="M107" s="52"/>
      <c r="N107" s="52"/>
      <c r="O107" s="52"/>
      <c r="P107" s="52"/>
      <c r="Q107" s="52"/>
      <c r="R107" s="52"/>
      <c r="S107" s="52"/>
      <c r="T107" s="52"/>
      <c r="U107" s="309">
        <f t="shared" si="7"/>
        <v>0</v>
      </c>
      <c r="V107" s="310"/>
      <c r="W107" s="309">
        <f t="shared" si="10"/>
        <v>0</v>
      </c>
      <c r="X107" s="310"/>
    </row>
    <row r="108" spans="2:24" x14ac:dyDescent="0.3">
      <c r="B108" s="437"/>
      <c r="C108" s="321" t="s">
        <v>127</v>
      </c>
      <c r="D108" s="322"/>
      <c r="E108" s="322"/>
      <c r="F108" s="322"/>
      <c r="G108" s="322"/>
      <c r="H108" s="323"/>
      <c r="I108" s="52">
        <v>0</v>
      </c>
      <c r="J108" s="52"/>
      <c r="K108" s="52"/>
      <c r="L108" s="52"/>
      <c r="M108" s="52"/>
      <c r="N108" s="52"/>
      <c r="O108" s="52"/>
      <c r="P108" s="52"/>
      <c r="Q108" s="52"/>
      <c r="R108" s="52"/>
      <c r="S108" s="52"/>
      <c r="T108" s="52"/>
      <c r="U108" s="309">
        <f t="shared" si="7"/>
        <v>0</v>
      </c>
      <c r="V108" s="310"/>
      <c r="W108" s="309">
        <f t="shared" si="10"/>
        <v>0</v>
      </c>
      <c r="X108" s="310"/>
    </row>
    <row r="109" spans="2:24" x14ac:dyDescent="0.3">
      <c r="B109" s="437"/>
      <c r="C109" s="321" t="s">
        <v>128</v>
      </c>
      <c r="D109" s="322"/>
      <c r="E109" s="322"/>
      <c r="F109" s="322"/>
      <c r="G109" s="322"/>
      <c r="H109" s="323"/>
      <c r="I109" s="52">
        <v>0</v>
      </c>
      <c r="J109" s="52"/>
      <c r="K109" s="52"/>
      <c r="L109" s="52"/>
      <c r="M109" s="52"/>
      <c r="N109" s="52"/>
      <c r="O109" s="52"/>
      <c r="P109" s="52"/>
      <c r="Q109" s="52"/>
      <c r="R109" s="52"/>
      <c r="S109" s="52"/>
      <c r="T109" s="52"/>
      <c r="U109" s="309">
        <f t="shared" si="7"/>
        <v>0</v>
      </c>
      <c r="V109" s="310"/>
      <c r="W109" s="309">
        <f t="shared" si="10"/>
        <v>0</v>
      </c>
      <c r="X109" s="310"/>
    </row>
    <row r="110" spans="2:24" x14ac:dyDescent="0.3">
      <c r="B110" s="437"/>
      <c r="C110" s="300" t="s">
        <v>130</v>
      </c>
      <c r="D110" s="301"/>
      <c r="E110" s="301"/>
      <c r="F110" s="301"/>
      <c r="G110" s="301"/>
      <c r="H110" s="302"/>
      <c r="I110" s="52">
        <f>SUM(I111:I113)</f>
        <v>0</v>
      </c>
      <c r="J110" s="52">
        <f>SUM(J111:J113)</f>
        <v>0</v>
      </c>
      <c r="K110" s="52"/>
      <c r="L110" s="52"/>
      <c r="M110" s="52"/>
      <c r="N110" s="52"/>
      <c r="O110" s="52"/>
      <c r="P110" s="52"/>
      <c r="Q110" s="52"/>
      <c r="R110" s="52"/>
      <c r="S110" s="52"/>
      <c r="T110" s="52"/>
      <c r="U110" s="309">
        <f t="shared" si="7"/>
        <v>0</v>
      </c>
      <c r="V110" s="310"/>
      <c r="W110" s="309">
        <f t="shared" si="10"/>
        <v>0</v>
      </c>
      <c r="X110" s="310"/>
    </row>
    <row r="111" spans="2:24" x14ac:dyDescent="0.3">
      <c r="B111" s="437"/>
      <c r="C111" s="321" t="s">
        <v>132</v>
      </c>
      <c r="D111" s="322"/>
      <c r="E111" s="322"/>
      <c r="F111" s="322"/>
      <c r="G111" s="322"/>
      <c r="H111" s="323"/>
      <c r="I111" s="52">
        <v>0</v>
      </c>
      <c r="J111" s="52"/>
      <c r="K111" s="52"/>
      <c r="L111" s="52"/>
      <c r="M111" s="52"/>
      <c r="N111" s="52"/>
      <c r="O111" s="52"/>
      <c r="P111" s="52"/>
      <c r="Q111" s="52"/>
      <c r="R111" s="52"/>
      <c r="S111" s="52"/>
      <c r="T111" s="52"/>
      <c r="U111" s="309">
        <f t="shared" si="7"/>
        <v>0</v>
      </c>
      <c r="V111" s="310"/>
      <c r="W111" s="309">
        <f t="shared" si="10"/>
        <v>0</v>
      </c>
      <c r="X111" s="310"/>
    </row>
    <row r="112" spans="2:24" x14ac:dyDescent="0.3">
      <c r="B112" s="437"/>
      <c r="C112" s="321" t="s">
        <v>131</v>
      </c>
      <c r="D112" s="322"/>
      <c r="E112" s="322"/>
      <c r="F112" s="322"/>
      <c r="G112" s="322"/>
      <c r="H112" s="323"/>
      <c r="I112" s="52">
        <v>0</v>
      </c>
      <c r="J112" s="52"/>
      <c r="K112" s="52"/>
      <c r="L112" s="52"/>
      <c r="M112" s="52"/>
      <c r="N112" s="52"/>
      <c r="O112" s="52"/>
      <c r="P112" s="52"/>
      <c r="Q112" s="52"/>
      <c r="R112" s="52"/>
      <c r="S112" s="52"/>
      <c r="T112" s="52"/>
      <c r="U112" s="309">
        <f t="shared" si="7"/>
        <v>0</v>
      </c>
      <c r="V112" s="310"/>
      <c r="W112" s="309">
        <f t="shared" si="10"/>
        <v>0</v>
      </c>
      <c r="X112" s="310"/>
    </row>
    <row r="113" spans="2:24" x14ac:dyDescent="0.3">
      <c r="B113" s="437"/>
      <c r="C113" s="321" t="s">
        <v>133</v>
      </c>
      <c r="D113" s="322"/>
      <c r="E113" s="322"/>
      <c r="F113" s="322"/>
      <c r="G113" s="322"/>
      <c r="H113" s="323"/>
      <c r="I113" s="52">
        <v>0</v>
      </c>
      <c r="J113" s="52"/>
      <c r="K113" s="52"/>
      <c r="L113" s="52"/>
      <c r="M113" s="52"/>
      <c r="N113" s="52"/>
      <c r="O113" s="52"/>
      <c r="P113" s="52"/>
      <c r="Q113" s="52"/>
      <c r="R113" s="52"/>
      <c r="S113" s="52"/>
      <c r="T113" s="52"/>
      <c r="U113" s="309">
        <f t="shared" si="7"/>
        <v>0</v>
      </c>
      <c r="V113" s="310"/>
      <c r="W113" s="309">
        <f t="shared" si="10"/>
        <v>0</v>
      </c>
      <c r="X113" s="310"/>
    </row>
    <row r="114" spans="2:24" x14ac:dyDescent="0.3">
      <c r="B114" s="437"/>
      <c r="C114" s="300" t="s">
        <v>135</v>
      </c>
      <c r="D114" s="301"/>
      <c r="E114" s="301"/>
      <c r="F114" s="301"/>
      <c r="G114" s="301"/>
      <c r="H114" s="302"/>
      <c r="I114" s="52">
        <f>SUM(I115)</f>
        <v>0</v>
      </c>
      <c r="J114" s="52">
        <f>SUM(J115)</f>
        <v>0</v>
      </c>
      <c r="K114" s="52"/>
      <c r="L114" s="52"/>
      <c r="M114" s="52"/>
      <c r="N114" s="52"/>
      <c r="O114" s="52"/>
      <c r="P114" s="52"/>
      <c r="Q114" s="52"/>
      <c r="R114" s="52"/>
      <c r="S114" s="52"/>
      <c r="T114" s="52"/>
      <c r="U114" s="309">
        <f t="shared" si="7"/>
        <v>0</v>
      </c>
      <c r="V114" s="310"/>
      <c r="W114" s="309">
        <f t="shared" si="10"/>
        <v>0</v>
      </c>
      <c r="X114" s="310"/>
    </row>
    <row r="115" spans="2:24" x14ac:dyDescent="0.3">
      <c r="B115" s="437"/>
      <c r="C115" s="321" t="s">
        <v>134</v>
      </c>
      <c r="D115" s="322"/>
      <c r="E115" s="322"/>
      <c r="F115" s="322"/>
      <c r="G115" s="322"/>
      <c r="H115" s="323"/>
      <c r="I115" s="52">
        <v>0</v>
      </c>
      <c r="J115" s="52"/>
      <c r="K115" s="52"/>
      <c r="L115" s="52"/>
      <c r="M115" s="52"/>
      <c r="N115" s="52"/>
      <c r="O115" s="52"/>
      <c r="P115" s="52"/>
      <c r="Q115" s="52"/>
      <c r="R115" s="52"/>
      <c r="S115" s="52"/>
      <c r="T115" s="52"/>
      <c r="U115" s="309">
        <f t="shared" si="7"/>
        <v>0</v>
      </c>
      <c r="V115" s="310"/>
      <c r="W115" s="309">
        <f t="shared" si="10"/>
        <v>0</v>
      </c>
      <c r="X115" s="310"/>
    </row>
    <row r="116" spans="2:24" x14ac:dyDescent="0.3">
      <c r="B116" s="437"/>
      <c r="C116" s="300" t="s">
        <v>136</v>
      </c>
      <c r="D116" s="301"/>
      <c r="E116" s="301"/>
      <c r="F116" s="301"/>
      <c r="G116" s="301"/>
      <c r="H116" s="302"/>
      <c r="I116" s="52">
        <f>SUM(I117:I123)</f>
        <v>2</v>
      </c>
      <c r="J116" s="52">
        <f>SUM(J117:J123)</f>
        <v>0</v>
      </c>
      <c r="K116" s="52"/>
      <c r="L116" s="52"/>
      <c r="M116" s="52"/>
      <c r="N116" s="52"/>
      <c r="O116" s="52"/>
      <c r="P116" s="52"/>
      <c r="Q116" s="52"/>
      <c r="R116" s="52"/>
      <c r="S116" s="52"/>
      <c r="T116" s="52"/>
      <c r="U116" s="309">
        <f t="shared" si="7"/>
        <v>1</v>
      </c>
      <c r="V116" s="310"/>
      <c r="W116" s="309">
        <f t="shared" si="10"/>
        <v>2</v>
      </c>
      <c r="X116" s="310"/>
    </row>
    <row r="117" spans="2:24" x14ac:dyDescent="0.3">
      <c r="B117" s="437"/>
      <c r="C117" s="321" t="s">
        <v>137</v>
      </c>
      <c r="D117" s="322"/>
      <c r="E117" s="322"/>
      <c r="F117" s="322"/>
      <c r="G117" s="322"/>
      <c r="H117" s="323"/>
      <c r="I117" s="52">
        <v>1</v>
      </c>
      <c r="J117" s="52"/>
      <c r="K117" s="52"/>
      <c r="L117" s="52"/>
      <c r="M117" s="52"/>
      <c r="N117" s="52"/>
      <c r="O117" s="52"/>
      <c r="P117" s="52"/>
      <c r="Q117" s="52"/>
      <c r="R117" s="52"/>
      <c r="S117" s="52"/>
      <c r="T117" s="52"/>
      <c r="U117" s="309">
        <f t="shared" si="7"/>
        <v>1</v>
      </c>
      <c r="V117" s="310"/>
      <c r="W117" s="309">
        <f t="shared" si="10"/>
        <v>1</v>
      </c>
      <c r="X117" s="310"/>
    </row>
    <row r="118" spans="2:24" x14ac:dyDescent="0.3">
      <c r="B118" s="437"/>
      <c r="C118" s="321" t="s">
        <v>93</v>
      </c>
      <c r="D118" s="322"/>
      <c r="E118" s="322"/>
      <c r="F118" s="322"/>
      <c r="G118" s="322"/>
      <c r="H118" s="323"/>
      <c r="I118" s="52">
        <v>1</v>
      </c>
      <c r="J118" s="52"/>
      <c r="K118" s="52"/>
      <c r="L118" s="52"/>
      <c r="M118" s="52"/>
      <c r="N118" s="52"/>
      <c r="O118" s="52"/>
      <c r="P118" s="52"/>
      <c r="Q118" s="52"/>
      <c r="R118" s="52"/>
      <c r="S118" s="52"/>
      <c r="T118" s="52"/>
      <c r="U118" s="309">
        <f t="shared" si="7"/>
        <v>1</v>
      </c>
      <c r="V118" s="310"/>
      <c r="W118" s="309">
        <f t="shared" si="10"/>
        <v>1</v>
      </c>
      <c r="X118" s="310"/>
    </row>
    <row r="119" spans="2:24" x14ac:dyDescent="0.3">
      <c r="B119" s="437"/>
      <c r="C119" s="321" t="s">
        <v>139</v>
      </c>
      <c r="D119" s="322"/>
      <c r="E119" s="322"/>
      <c r="F119" s="322"/>
      <c r="G119" s="322"/>
      <c r="H119" s="323"/>
      <c r="I119" s="52">
        <v>0</v>
      </c>
      <c r="J119" s="52"/>
      <c r="K119" s="52"/>
      <c r="L119" s="52"/>
      <c r="M119" s="52"/>
      <c r="N119" s="52"/>
      <c r="O119" s="52"/>
      <c r="P119" s="52"/>
      <c r="Q119" s="52"/>
      <c r="R119" s="52"/>
      <c r="S119" s="52"/>
      <c r="T119" s="52"/>
      <c r="U119" s="309">
        <f t="shared" si="7"/>
        <v>0</v>
      </c>
      <c r="V119" s="310"/>
      <c r="W119" s="309">
        <f t="shared" si="10"/>
        <v>0</v>
      </c>
      <c r="X119" s="310"/>
    </row>
    <row r="120" spans="2:24" x14ac:dyDescent="0.3">
      <c r="B120" s="437"/>
      <c r="C120" s="321" t="s">
        <v>124</v>
      </c>
      <c r="D120" s="322"/>
      <c r="E120" s="322"/>
      <c r="F120" s="322"/>
      <c r="G120" s="322"/>
      <c r="H120" s="323"/>
      <c r="I120" s="52">
        <v>0</v>
      </c>
      <c r="J120" s="52"/>
      <c r="K120" s="52"/>
      <c r="L120" s="52"/>
      <c r="M120" s="52"/>
      <c r="N120" s="52"/>
      <c r="O120" s="52"/>
      <c r="P120" s="52"/>
      <c r="Q120" s="52"/>
      <c r="R120" s="52"/>
      <c r="S120" s="52"/>
      <c r="T120" s="52"/>
      <c r="U120" s="309">
        <f t="shared" si="7"/>
        <v>0</v>
      </c>
      <c r="V120" s="310"/>
      <c r="W120" s="309">
        <f t="shared" si="10"/>
        <v>0</v>
      </c>
      <c r="X120" s="310"/>
    </row>
    <row r="121" spans="2:24" x14ac:dyDescent="0.3">
      <c r="B121" s="437"/>
      <c r="C121" s="321" t="s">
        <v>140</v>
      </c>
      <c r="D121" s="322"/>
      <c r="E121" s="322"/>
      <c r="F121" s="322"/>
      <c r="G121" s="322"/>
      <c r="H121" s="323"/>
      <c r="I121" s="52">
        <v>0</v>
      </c>
      <c r="J121" s="52"/>
      <c r="K121" s="52"/>
      <c r="L121" s="52"/>
      <c r="M121" s="52"/>
      <c r="N121" s="52"/>
      <c r="O121" s="52"/>
      <c r="P121" s="52"/>
      <c r="Q121" s="52"/>
      <c r="R121" s="52"/>
      <c r="S121" s="52"/>
      <c r="T121" s="52"/>
      <c r="U121" s="309">
        <f t="shared" si="7"/>
        <v>0</v>
      </c>
      <c r="V121" s="310"/>
      <c r="W121" s="309">
        <f t="shared" si="10"/>
        <v>0</v>
      </c>
      <c r="X121" s="310"/>
    </row>
    <row r="122" spans="2:24" x14ac:dyDescent="0.3">
      <c r="B122" s="437"/>
      <c r="C122" s="321" t="s">
        <v>127</v>
      </c>
      <c r="D122" s="322"/>
      <c r="E122" s="322"/>
      <c r="F122" s="322"/>
      <c r="G122" s="322"/>
      <c r="H122" s="323"/>
      <c r="I122" s="52">
        <v>0</v>
      </c>
      <c r="J122" s="52"/>
      <c r="K122" s="52"/>
      <c r="L122" s="52"/>
      <c r="M122" s="52"/>
      <c r="N122" s="52"/>
      <c r="O122" s="52"/>
      <c r="P122" s="52"/>
      <c r="Q122" s="52"/>
      <c r="R122" s="52"/>
      <c r="S122" s="52"/>
      <c r="T122" s="52"/>
      <c r="U122" s="309">
        <f t="shared" si="7"/>
        <v>0</v>
      </c>
      <c r="V122" s="310"/>
      <c r="W122" s="309">
        <f t="shared" si="10"/>
        <v>0</v>
      </c>
      <c r="X122" s="310"/>
    </row>
    <row r="123" spans="2:24" x14ac:dyDescent="0.3">
      <c r="B123" s="437"/>
      <c r="C123" s="321" t="s">
        <v>81</v>
      </c>
      <c r="D123" s="322"/>
      <c r="E123" s="322"/>
      <c r="F123" s="322"/>
      <c r="G123" s="322"/>
      <c r="H123" s="323"/>
      <c r="I123" s="52">
        <v>0</v>
      </c>
      <c r="J123" s="52"/>
      <c r="K123" s="52"/>
      <c r="L123" s="52"/>
      <c r="M123" s="52"/>
      <c r="N123" s="52"/>
      <c r="O123" s="52"/>
      <c r="P123" s="52"/>
      <c r="Q123" s="52"/>
      <c r="R123" s="52"/>
      <c r="S123" s="52"/>
      <c r="T123" s="52"/>
      <c r="U123" s="309">
        <f t="shared" si="7"/>
        <v>0</v>
      </c>
      <c r="V123" s="310"/>
      <c r="W123" s="309">
        <f t="shared" si="10"/>
        <v>0</v>
      </c>
      <c r="X123" s="310"/>
    </row>
    <row r="124" spans="2:24" x14ac:dyDescent="0.3">
      <c r="B124" s="437"/>
      <c r="C124" s="300" t="s">
        <v>141</v>
      </c>
      <c r="D124" s="301"/>
      <c r="E124" s="301"/>
      <c r="F124" s="301"/>
      <c r="G124" s="301"/>
      <c r="H124" s="302"/>
      <c r="I124" s="52">
        <f>SUM(I125)</f>
        <v>0</v>
      </c>
      <c r="J124" s="52">
        <f>SUM(J125)</f>
        <v>0</v>
      </c>
      <c r="K124" s="52"/>
      <c r="L124" s="52"/>
      <c r="M124" s="52"/>
      <c r="N124" s="52"/>
      <c r="O124" s="52"/>
      <c r="P124" s="52"/>
      <c r="Q124" s="52"/>
      <c r="R124" s="52"/>
      <c r="S124" s="52"/>
      <c r="T124" s="52"/>
      <c r="U124" s="309">
        <f t="shared" si="7"/>
        <v>0</v>
      </c>
      <c r="V124" s="310"/>
      <c r="W124" s="309">
        <f t="shared" si="10"/>
        <v>0</v>
      </c>
      <c r="X124" s="310"/>
    </row>
    <row r="125" spans="2:24" x14ac:dyDescent="0.3">
      <c r="B125" s="437"/>
      <c r="C125" s="321" t="s">
        <v>142</v>
      </c>
      <c r="D125" s="322"/>
      <c r="E125" s="322"/>
      <c r="F125" s="322"/>
      <c r="G125" s="322"/>
      <c r="H125" s="323"/>
      <c r="I125" s="52">
        <v>0</v>
      </c>
      <c r="J125" s="52"/>
      <c r="K125" s="52"/>
      <c r="L125" s="52"/>
      <c r="M125" s="52"/>
      <c r="N125" s="52"/>
      <c r="O125" s="52"/>
      <c r="P125" s="52"/>
      <c r="Q125" s="52"/>
      <c r="R125" s="52"/>
      <c r="S125" s="52"/>
      <c r="T125" s="52"/>
      <c r="U125" s="309">
        <f t="shared" si="7"/>
        <v>0</v>
      </c>
      <c r="V125" s="310"/>
      <c r="W125" s="309">
        <f t="shared" si="10"/>
        <v>0</v>
      </c>
      <c r="X125" s="310"/>
    </row>
    <row r="126" spans="2:24" x14ac:dyDescent="0.3">
      <c r="B126" s="437"/>
      <c r="C126" s="300" t="s">
        <v>143</v>
      </c>
      <c r="D126" s="301"/>
      <c r="E126" s="301"/>
      <c r="F126" s="301"/>
      <c r="G126" s="301"/>
      <c r="H126" s="302"/>
      <c r="I126" s="52">
        <f>SUM(I127:I128)</f>
        <v>0</v>
      </c>
      <c r="J126" s="52">
        <f>SUM(J127:J128)</f>
        <v>0</v>
      </c>
      <c r="K126" s="52"/>
      <c r="L126" s="52"/>
      <c r="M126" s="52"/>
      <c r="N126" s="52"/>
      <c r="O126" s="52"/>
      <c r="P126" s="52"/>
      <c r="Q126" s="52"/>
      <c r="R126" s="52"/>
      <c r="S126" s="52"/>
      <c r="T126" s="52"/>
      <c r="U126" s="309">
        <f t="shared" si="7"/>
        <v>0</v>
      </c>
      <c r="V126" s="310"/>
      <c r="W126" s="309">
        <f t="shared" si="10"/>
        <v>0</v>
      </c>
      <c r="X126" s="310"/>
    </row>
    <row r="127" spans="2:24" x14ac:dyDescent="0.3">
      <c r="B127" s="437"/>
      <c r="C127" s="321" t="s">
        <v>139</v>
      </c>
      <c r="D127" s="322"/>
      <c r="E127" s="322"/>
      <c r="F127" s="322"/>
      <c r="G127" s="322"/>
      <c r="H127" s="323"/>
      <c r="I127" s="52">
        <v>0</v>
      </c>
      <c r="J127" s="52"/>
      <c r="K127" s="52"/>
      <c r="L127" s="52"/>
      <c r="M127" s="52"/>
      <c r="N127" s="52"/>
      <c r="O127" s="52"/>
      <c r="P127" s="52"/>
      <c r="Q127" s="52"/>
      <c r="R127" s="52"/>
      <c r="S127" s="52"/>
      <c r="T127" s="52"/>
      <c r="U127" s="309">
        <f t="shared" si="7"/>
        <v>0</v>
      </c>
      <c r="V127" s="310"/>
      <c r="W127" s="309">
        <f t="shared" si="10"/>
        <v>0</v>
      </c>
      <c r="X127" s="310"/>
    </row>
    <row r="128" spans="2:24" x14ac:dyDescent="0.3">
      <c r="B128" s="437"/>
      <c r="C128" s="321" t="s">
        <v>144</v>
      </c>
      <c r="D128" s="322"/>
      <c r="E128" s="322"/>
      <c r="F128" s="322"/>
      <c r="G128" s="322"/>
      <c r="H128" s="323"/>
      <c r="I128" s="52">
        <v>0</v>
      </c>
      <c r="J128" s="52"/>
      <c r="K128" s="52"/>
      <c r="L128" s="52"/>
      <c r="M128" s="52"/>
      <c r="N128" s="52"/>
      <c r="O128" s="52"/>
      <c r="P128" s="52"/>
      <c r="Q128" s="52"/>
      <c r="R128" s="52"/>
      <c r="S128" s="52"/>
      <c r="T128" s="52"/>
      <c r="U128" s="309">
        <f t="shared" si="7"/>
        <v>0</v>
      </c>
      <c r="V128" s="310"/>
      <c r="W128" s="309">
        <f t="shared" si="10"/>
        <v>0</v>
      </c>
      <c r="X128" s="310"/>
    </row>
    <row r="129" spans="2:24" x14ac:dyDescent="0.3">
      <c r="B129" s="437"/>
      <c r="C129" s="300" t="s">
        <v>145</v>
      </c>
      <c r="D129" s="301"/>
      <c r="E129" s="301"/>
      <c r="F129" s="301"/>
      <c r="G129" s="301"/>
      <c r="H129" s="302"/>
      <c r="I129" s="52">
        <f>SUM(I130:I133)</f>
        <v>0</v>
      </c>
      <c r="J129" s="52">
        <f>SUM(J130:J133)</f>
        <v>0</v>
      </c>
      <c r="K129" s="52"/>
      <c r="L129" s="52"/>
      <c r="M129" s="52"/>
      <c r="N129" s="52"/>
      <c r="O129" s="52"/>
      <c r="P129" s="52"/>
      <c r="Q129" s="52"/>
      <c r="R129" s="52"/>
      <c r="S129" s="52"/>
      <c r="T129" s="52"/>
      <c r="U129" s="309">
        <f t="shared" si="7"/>
        <v>0</v>
      </c>
      <c r="V129" s="310"/>
      <c r="W129" s="309">
        <f t="shared" si="10"/>
        <v>0</v>
      </c>
      <c r="X129" s="310"/>
    </row>
    <row r="130" spans="2:24" x14ac:dyDescent="0.3">
      <c r="B130" s="437"/>
      <c r="C130" s="321" t="s">
        <v>146</v>
      </c>
      <c r="D130" s="322"/>
      <c r="E130" s="322"/>
      <c r="F130" s="322"/>
      <c r="G130" s="322"/>
      <c r="H130" s="323"/>
      <c r="I130" s="52">
        <v>0</v>
      </c>
      <c r="J130" s="52"/>
      <c r="K130" s="52"/>
      <c r="L130" s="52"/>
      <c r="M130" s="52"/>
      <c r="N130" s="52"/>
      <c r="O130" s="52"/>
      <c r="P130" s="52"/>
      <c r="Q130" s="52"/>
      <c r="R130" s="52"/>
      <c r="S130" s="52"/>
      <c r="T130" s="52"/>
      <c r="U130" s="309">
        <f t="shared" si="7"/>
        <v>0</v>
      </c>
      <c r="V130" s="310"/>
      <c r="W130" s="309">
        <f t="shared" si="10"/>
        <v>0</v>
      </c>
      <c r="X130" s="310"/>
    </row>
    <row r="131" spans="2:24" x14ac:dyDescent="0.3">
      <c r="B131" s="437"/>
      <c r="C131" s="321" t="s">
        <v>147</v>
      </c>
      <c r="D131" s="322"/>
      <c r="E131" s="322"/>
      <c r="F131" s="322"/>
      <c r="G131" s="322"/>
      <c r="H131" s="323"/>
      <c r="I131" s="52">
        <v>0</v>
      </c>
      <c r="J131" s="52"/>
      <c r="K131" s="52"/>
      <c r="L131" s="52"/>
      <c r="M131" s="52"/>
      <c r="N131" s="52"/>
      <c r="O131" s="52"/>
      <c r="P131" s="52"/>
      <c r="Q131" s="52"/>
      <c r="R131" s="52"/>
      <c r="S131" s="52"/>
      <c r="T131" s="52"/>
      <c r="U131" s="309">
        <f t="shared" si="7"/>
        <v>0</v>
      </c>
      <c r="V131" s="310"/>
      <c r="W131" s="309">
        <f t="shared" si="10"/>
        <v>0</v>
      </c>
      <c r="X131" s="310"/>
    </row>
    <row r="132" spans="2:24" x14ac:dyDescent="0.3">
      <c r="B132" s="437"/>
      <c r="C132" s="321" t="s">
        <v>148</v>
      </c>
      <c r="D132" s="322"/>
      <c r="E132" s="322"/>
      <c r="F132" s="322"/>
      <c r="G132" s="322"/>
      <c r="H132" s="323"/>
      <c r="I132" s="52">
        <v>0</v>
      </c>
      <c r="J132" s="52"/>
      <c r="K132" s="52"/>
      <c r="L132" s="52"/>
      <c r="M132" s="52"/>
      <c r="N132" s="52"/>
      <c r="O132" s="52"/>
      <c r="P132" s="52"/>
      <c r="Q132" s="52"/>
      <c r="R132" s="52"/>
      <c r="S132" s="52"/>
      <c r="T132" s="52"/>
      <c r="U132" s="309">
        <f t="shared" si="7"/>
        <v>0</v>
      </c>
      <c r="V132" s="310"/>
      <c r="W132" s="309">
        <f t="shared" si="10"/>
        <v>0</v>
      </c>
      <c r="X132" s="310"/>
    </row>
    <row r="133" spans="2:24" x14ac:dyDescent="0.3">
      <c r="B133" s="437"/>
      <c r="C133" s="321" t="s">
        <v>149</v>
      </c>
      <c r="D133" s="322"/>
      <c r="E133" s="322"/>
      <c r="F133" s="322"/>
      <c r="G133" s="322"/>
      <c r="H133" s="323"/>
      <c r="I133" s="52">
        <v>0</v>
      </c>
      <c r="J133" s="52"/>
      <c r="K133" s="52"/>
      <c r="L133" s="52"/>
      <c r="M133" s="52"/>
      <c r="N133" s="52"/>
      <c r="O133" s="52"/>
      <c r="P133" s="52"/>
      <c r="Q133" s="52"/>
      <c r="R133" s="52"/>
      <c r="S133" s="52"/>
      <c r="T133" s="52"/>
      <c r="U133" s="309">
        <f t="shared" si="7"/>
        <v>0</v>
      </c>
      <c r="V133" s="310"/>
      <c r="W133" s="309">
        <f t="shared" si="10"/>
        <v>0</v>
      </c>
      <c r="X133" s="310"/>
    </row>
    <row r="134" spans="2:24" x14ac:dyDescent="0.3">
      <c r="B134" s="437"/>
      <c r="C134" s="300" t="s">
        <v>152</v>
      </c>
      <c r="D134" s="301"/>
      <c r="E134" s="301"/>
      <c r="F134" s="301"/>
      <c r="G134" s="301"/>
      <c r="H134" s="302"/>
      <c r="I134" s="52">
        <f>SUM(I135:I137)</f>
        <v>0</v>
      </c>
      <c r="J134" s="52">
        <f>SUM(J135:J137)</f>
        <v>0</v>
      </c>
      <c r="K134" s="52"/>
      <c r="L134" s="52"/>
      <c r="M134" s="52"/>
      <c r="N134" s="52"/>
      <c r="O134" s="52"/>
      <c r="P134" s="52"/>
      <c r="Q134" s="52"/>
      <c r="R134" s="52"/>
      <c r="S134" s="52"/>
      <c r="T134" s="52"/>
      <c r="U134" s="309">
        <f t="shared" si="7"/>
        <v>0</v>
      </c>
      <c r="V134" s="310"/>
      <c r="W134" s="309">
        <f t="shared" si="10"/>
        <v>0</v>
      </c>
      <c r="X134" s="310"/>
    </row>
    <row r="135" spans="2:24" x14ac:dyDescent="0.3">
      <c r="B135" s="437"/>
      <c r="C135" s="321" t="s">
        <v>137</v>
      </c>
      <c r="D135" s="322"/>
      <c r="E135" s="322"/>
      <c r="F135" s="322"/>
      <c r="G135" s="322"/>
      <c r="H135" s="323"/>
      <c r="I135" s="52">
        <v>0</v>
      </c>
      <c r="J135" s="52"/>
      <c r="K135" s="52"/>
      <c r="L135" s="52"/>
      <c r="M135" s="52"/>
      <c r="N135" s="52"/>
      <c r="O135" s="52"/>
      <c r="P135" s="52"/>
      <c r="Q135" s="52"/>
      <c r="R135" s="52"/>
      <c r="S135" s="52"/>
      <c r="T135" s="52"/>
      <c r="U135" s="309">
        <f t="shared" si="7"/>
        <v>0</v>
      </c>
      <c r="V135" s="310"/>
      <c r="W135" s="309">
        <f t="shared" si="10"/>
        <v>0</v>
      </c>
      <c r="X135" s="310"/>
    </row>
    <row r="136" spans="2:24" x14ac:dyDescent="0.3">
      <c r="B136" s="437"/>
      <c r="C136" s="321" t="s">
        <v>93</v>
      </c>
      <c r="D136" s="322"/>
      <c r="E136" s="322"/>
      <c r="F136" s="322"/>
      <c r="G136" s="322"/>
      <c r="H136" s="323"/>
      <c r="I136" s="52">
        <v>0</v>
      </c>
      <c r="J136" s="52"/>
      <c r="K136" s="52"/>
      <c r="L136" s="52"/>
      <c r="M136" s="52"/>
      <c r="N136" s="52"/>
      <c r="O136" s="52"/>
      <c r="P136" s="52"/>
      <c r="Q136" s="52"/>
      <c r="R136" s="52"/>
      <c r="S136" s="52"/>
      <c r="T136" s="52"/>
      <c r="U136" s="309">
        <f t="shared" si="7"/>
        <v>0</v>
      </c>
      <c r="V136" s="310"/>
      <c r="W136" s="309">
        <f t="shared" si="10"/>
        <v>0</v>
      </c>
      <c r="X136" s="310"/>
    </row>
    <row r="137" spans="2:24" x14ac:dyDescent="0.3">
      <c r="B137" s="437"/>
      <c r="C137" s="321" t="s">
        <v>124</v>
      </c>
      <c r="D137" s="322"/>
      <c r="E137" s="322"/>
      <c r="F137" s="322"/>
      <c r="G137" s="322"/>
      <c r="H137" s="323"/>
      <c r="I137" s="52">
        <v>0</v>
      </c>
      <c r="J137" s="52"/>
      <c r="K137" s="52"/>
      <c r="L137" s="52"/>
      <c r="M137" s="52"/>
      <c r="N137" s="52"/>
      <c r="O137" s="52"/>
      <c r="P137" s="52"/>
      <c r="Q137" s="52"/>
      <c r="R137" s="52"/>
      <c r="S137" s="52"/>
      <c r="T137" s="52"/>
      <c r="U137" s="309">
        <f t="shared" si="7"/>
        <v>0</v>
      </c>
      <c r="V137" s="310"/>
      <c r="W137" s="309">
        <f t="shared" si="10"/>
        <v>0</v>
      </c>
      <c r="X137" s="310"/>
    </row>
    <row r="138" spans="2:24" x14ac:dyDescent="0.3">
      <c r="B138" s="437"/>
      <c r="C138" s="300" t="s">
        <v>151</v>
      </c>
      <c r="D138" s="301"/>
      <c r="E138" s="301"/>
      <c r="F138" s="301"/>
      <c r="G138" s="301"/>
      <c r="H138" s="302"/>
      <c r="I138" s="52">
        <f>SUM(I139)</f>
        <v>0</v>
      </c>
      <c r="J138" s="52">
        <f>SUM(J139)</f>
        <v>0</v>
      </c>
      <c r="K138" s="52"/>
      <c r="L138" s="52"/>
      <c r="M138" s="52"/>
      <c r="N138" s="52"/>
      <c r="O138" s="52"/>
      <c r="P138" s="52"/>
      <c r="Q138" s="52"/>
      <c r="R138" s="52"/>
      <c r="S138" s="52"/>
      <c r="T138" s="52"/>
      <c r="U138" s="309">
        <f t="shared" si="7"/>
        <v>0</v>
      </c>
      <c r="V138" s="310"/>
      <c r="W138" s="309">
        <f t="shared" si="10"/>
        <v>0</v>
      </c>
      <c r="X138" s="310"/>
    </row>
    <row r="139" spans="2:24" x14ac:dyDescent="0.3">
      <c r="B139" s="437"/>
      <c r="C139" s="321" t="s">
        <v>142</v>
      </c>
      <c r="D139" s="322"/>
      <c r="E139" s="322"/>
      <c r="F139" s="322"/>
      <c r="G139" s="322"/>
      <c r="H139" s="323"/>
      <c r="I139" s="52">
        <v>0</v>
      </c>
      <c r="J139" s="52"/>
      <c r="K139" s="52"/>
      <c r="L139" s="52"/>
      <c r="M139" s="52"/>
      <c r="N139" s="52"/>
      <c r="O139" s="52"/>
      <c r="P139" s="52"/>
      <c r="Q139" s="52"/>
      <c r="R139" s="52"/>
      <c r="S139" s="52"/>
      <c r="T139" s="52"/>
      <c r="U139" s="309">
        <f t="shared" si="7"/>
        <v>0</v>
      </c>
      <c r="V139" s="310"/>
      <c r="W139" s="309">
        <f t="shared" si="10"/>
        <v>0</v>
      </c>
      <c r="X139" s="310"/>
    </row>
    <row r="140" spans="2:24" x14ac:dyDescent="0.3">
      <c r="B140" s="437"/>
      <c r="C140" s="300" t="s">
        <v>150</v>
      </c>
      <c r="D140" s="301"/>
      <c r="E140" s="301"/>
      <c r="F140" s="301"/>
      <c r="G140" s="301"/>
      <c r="H140" s="302"/>
      <c r="I140" s="52">
        <f>SUM(I141)</f>
        <v>0</v>
      </c>
      <c r="J140" s="52">
        <f>SUM(J141)</f>
        <v>0</v>
      </c>
      <c r="K140" s="52"/>
      <c r="L140" s="52"/>
      <c r="M140" s="52"/>
      <c r="N140" s="52"/>
      <c r="O140" s="52"/>
      <c r="P140" s="52"/>
      <c r="Q140" s="52"/>
      <c r="R140" s="52"/>
      <c r="S140" s="52"/>
      <c r="T140" s="52"/>
      <c r="U140" s="309">
        <f t="shared" si="7"/>
        <v>0</v>
      </c>
      <c r="V140" s="310"/>
      <c r="W140" s="309">
        <f t="shared" si="10"/>
        <v>0</v>
      </c>
      <c r="X140" s="310"/>
    </row>
    <row r="141" spans="2:24" x14ac:dyDescent="0.3">
      <c r="B141" s="437"/>
      <c r="C141" s="321" t="s">
        <v>134</v>
      </c>
      <c r="D141" s="322"/>
      <c r="E141" s="322"/>
      <c r="F141" s="322"/>
      <c r="G141" s="322"/>
      <c r="H141" s="323"/>
      <c r="I141" s="52">
        <v>0</v>
      </c>
      <c r="J141" s="52"/>
      <c r="K141" s="52"/>
      <c r="L141" s="52"/>
      <c r="M141" s="52"/>
      <c r="N141" s="52"/>
      <c r="O141" s="52"/>
      <c r="P141" s="52"/>
      <c r="Q141" s="52"/>
      <c r="R141" s="52"/>
      <c r="S141" s="52"/>
      <c r="T141" s="52"/>
      <c r="U141" s="309">
        <f t="shared" si="7"/>
        <v>0</v>
      </c>
      <c r="V141" s="310"/>
      <c r="W141" s="309">
        <f t="shared" si="10"/>
        <v>0</v>
      </c>
      <c r="X141" s="310"/>
    </row>
    <row r="142" spans="2:24" x14ac:dyDescent="0.3">
      <c r="B142" s="437"/>
      <c r="C142" s="300" t="s">
        <v>122</v>
      </c>
      <c r="D142" s="301"/>
      <c r="E142" s="301"/>
      <c r="F142" s="301"/>
      <c r="G142" s="301"/>
      <c r="H142" s="302"/>
      <c r="I142" s="52">
        <f>SUM(I143+I150+I156+I160+I166+I171)</f>
        <v>3</v>
      </c>
      <c r="J142" s="52">
        <f>SUM(J143+J150+J156+J160+J166+J171)</f>
        <v>0</v>
      </c>
      <c r="K142" s="52"/>
      <c r="L142" s="52"/>
      <c r="M142" s="52"/>
      <c r="N142" s="52"/>
      <c r="O142" s="52"/>
      <c r="P142" s="52"/>
      <c r="Q142" s="52"/>
      <c r="R142" s="52"/>
      <c r="S142" s="52"/>
      <c r="T142" s="52"/>
      <c r="U142" s="309">
        <f t="shared" si="7"/>
        <v>1.5</v>
      </c>
      <c r="V142" s="310"/>
      <c r="W142" s="309">
        <f t="shared" si="10"/>
        <v>3</v>
      </c>
      <c r="X142" s="310"/>
    </row>
    <row r="143" spans="2:24" x14ac:dyDescent="0.3">
      <c r="B143" s="437"/>
      <c r="C143" s="300" t="s">
        <v>153</v>
      </c>
      <c r="D143" s="301"/>
      <c r="E143" s="301"/>
      <c r="F143" s="301"/>
      <c r="G143" s="301"/>
      <c r="H143" s="302"/>
      <c r="I143" s="52">
        <f>SUM(I144:I149)</f>
        <v>0</v>
      </c>
      <c r="J143" s="52">
        <f>SUM(J144:J149)</f>
        <v>0</v>
      </c>
      <c r="K143" s="52"/>
      <c r="L143" s="52"/>
      <c r="M143" s="52"/>
      <c r="N143" s="52"/>
      <c r="O143" s="52"/>
      <c r="P143" s="52"/>
      <c r="Q143" s="52"/>
      <c r="R143" s="52"/>
      <c r="S143" s="52"/>
      <c r="T143" s="52"/>
      <c r="U143" s="309">
        <f t="shared" si="7"/>
        <v>0</v>
      </c>
      <c r="V143" s="310"/>
      <c r="W143" s="309">
        <f t="shared" si="10"/>
        <v>0</v>
      </c>
      <c r="X143" s="310"/>
    </row>
    <row r="144" spans="2:24" x14ac:dyDescent="0.3">
      <c r="B144" s="437"/>
      <c r="C144" s="321" t="s">
        <v>137</v>
      </c>
      <c r="D144" s="322"/>
      <c r="E144" s="322"/>
      <c r="F144" s="322"/>
      <c r="G144" s="322"/>
      <c r="H144" s="323"/>
      <c r="I144" s="52">
        <v>0</v>
      </c>
      <c r="J144" s="52"/>
      <c r="K144" s="52"/>
      <c r="L144" s="52"/>
      <c r="M144" s="52"/>
      <c r="N144" s="52"/>
      <c r="O144" s="52"/>
      <c r="P144" s="52"/>
      <c r="Q144" s="52"/>
      <c r="R144" s="52"/>
      <c r="S144" s="52"/>
      <c r="T144" s="52"/>
      <c r="U144" s="309">
        <f t="shared" si="7"/>
        <v>0</v>
      </c>
      <c r="V144" s="310"/>
      <c r="W144" s="309">
        <f t="shared" si="10"/>
        <v>0</v>
      </c>
      <c r="X144" s="310"/>
    </row>
    <row r="145" spans="2:24" x14ac:dyDescent="0.3">
      <c r="B145" s="437"/>
      <c r="C145" s="321" t="s">
        <v>93</v>
      </c>
      <c r="D145" s="322"/>
      <c r="E145" s="322"/>
      <c r="F145" s="322"/>
      <c r="G145" s="322"/>
      <c r="H145" s="323"/>
      <c r="I145" s="52">
        <v>0</v>
      </c>
      <c r="J145" s="52"/>
      <c r="K145" s="52"/>
      <c r="L145" s="52"/>
      <c r="M145" s="52"/>
      <c r="N145" s="52"/>
      <c r="O145" s="52"/>
      <c r="P145" s="52"/>
      <c r="Q145" s="52"/>
      <c r="R145" s="52"/>
      <c r="S145" s="52"/>
      <c r="T145" s="52"/>
      <c r="U145" s="309">
        <f t="shared" si="7"/>
        <v>0</v>
      </c>
      <c r="V145" s="310"/>
      <c r="W145" s="309">
        <f t="shared" si="10"/>
        <v>0</v>
      </c>
      <c r="X145" s="310"/>
    </row>
    <row r="146" spans="2:24" x14ac:dyDescent="0.3">
      <c r="B146" s="437"/>
      <c r="C146" s="321" t="s">
        <v>154</v>
      </c>
      <c r="D146" s="322"/>
      <c r="E146" s="322"/>
      <c r="F146" s="322"/>
      <c r="G146" s="322"/>
      <c r="H146" s="323"/>
      <c r="I146" s="52">
        <v>0</v>
      </c>
      <c r="J146" s="52"/>
      <c r="K146" s="52"/>
      <c r="L146" s="52"/>
      <c r="M146" s="52"/>
      <c r="N146" s="52"/>
      <c r="O146" s="52"/>
      <c r="P146" s="52"/>
      <c r="Q146" s="52"/>
      <c r="R146" s="52"/>
      <c r="S146" s="52"/>
      <c r="T146" s="52"/>
      <c r="U146" s="309">
        <f t="shared" si="7"/>
        <v>0</v>
      </c>
      <c r="V146" s="310"/>
      <c r="W146" s="309">
        <f t="shared" si="10"/>
        <v>0</v>
      </c>
      <c r="X146" s="310"/>
    </row>
    <row r="147" spans="2:24" x14ac:dyDescent="0.3">
      <c r="B147" s="437"/>
      <c r="C147" s="321" t="s">
        <v>94</v>
      </c>
      <c r="D147" s="322"/>
      <c r="E147" s="322"/>
      <c r="F147" s="322"/>
      <c r="G147" s="322"/>
      <c r="H147" s="323"/>
      <c r="I147" s="52">
        <v>0</v>
      </c>
      <c r="J147" s="52"/>
      <c r="K147" s="52"/>
      <c r="L147" s="52"/>
      <c r="M147" s="52"/>
      <c r="N147" s="52"/>
      <c r="O147" s="52"/>
      <c r="P147" s="52"/>
      <c r="Q147" s="52"/>
      <c r="R147" s="52"/>
      <c r="S147" s="52"/>
      <c r="T147" s="52"/>
      <c r="U147" s="309">
        <f t="shared" si="7"/>
        <v>0</v>
      </c>
      <c r="V147" s="310"/>
      <c r="W147" s="309">
        <f t="shared" si="10"/>
        <v>0</v>
      </c>
      <c r="X147" s="310"/>
    </row>
    <row r="148" spans="2:24" x14ac:dyDescent="0.3">
      <c r="B148" s="437"/>
      <c r="C148" s="321" t="s">
        <v>142</v>
      </c>
      <c r="D148" s="322"/>
      <c r="E148" s="322"/>
      <c r="F148" s="322"/>
      <c r="G148" s="322"/>
      <c r="H148" s="323"/>
      <c r="I148" s="52">
        <v>0</v>
      </c>
      <c r="J148" s="52"/>
      <c r="K148" s="52"/>
      <c r="L148" s="52"/>
      <c r="M148" s="52"/>
      <c r="N148" s="52"/>
      <c r="O148" s="52"/>
      <c r="P148" s="52"/>
      <c r="Q148" s="52"/>
      <c r="R148" s="52"/>
      <c r="S148" s="52"/>
      <c r="T148" s="52"/>
      <c r="U148" s="309">
        <f t="shared" si="7"/>
        <v>0</v>
      </c>
      <c r="V148" s="310"/>
      <c r="W148" s="309">
        <f t="shared" si="10"/>
        <v>0</v>
      </c>
      <c r="X148" s="310"/>
    </row>
    <row r="149" spans="2:24" x14ac:dyDescent="0.3">
      <c r="B149" s="437"/>
      <c r="C149" s="321" t="s">
        <v>144</v>
      </c>
      <c r="D149" s="322"/>
      <c r="E149" s="322"/>
      <c r="F149" s="322"/>
      <c r="G149" s="322"/>
      <c r="H149" s="323"/>
      <c r="I149" s="52">
        <v>0</v>
      </c>
      <c r="J149" s="52"/>
      <c r="K149" s="52"/>
      <c r="L149" s="52"/>
      <c r="M149" s="52"/>
      <c r="N149" s="52"/>
      <c r="O149" s="52"/>
      <c r="P149" s="52"/>
      <c r="Q149" s="52"/>
      <c r="R149" s="52"/>
      <c r="S149" s="52"/>
      <c r="T149" s="52"/>
      <c r="U149" s="309">
        <f t="shared" si="7"/>
        <v>0</v>
      </c>
      <c r="V149" s="310"/>
      <c r="W149" s="309">
        <f t="shared" si="10"/>
        <v>0</v>
      </c>
      <c r="X149" s="310"/>
    </row>
    <row r="150" spans="2:24" x14ac:dyDescent="0.3">
      <c r="B150" s="437"/>
      <c r="C150" s="300" t="s">
        <v>155</v>
      </c>
      <c r="D150" s="301"/>
      <c r="E150" s="301"/>
      <c r="F150" s="301"/>
      <c r="G150" s="301"/>
      <c r="H150" s="302"/>
      <c r="I150" s="52">
        <f>SUM(I151:I155)</f>
        <v>0</v>
      </c>
      <c r="J150" s="52">
        <f>SUM(J151:J155)</f>
        <v>0</v>
      </c>
      <c r="K150" s="52"/>
      <c r="L150" s="52"/>
      <c r="M150" s="52"/>
      <c r="N150" s="52"/>
      <c r="O150" s="52"/>
      <c r="P150" s="52"/>
      <c r="Q150" s="52"/>
      <c r="R150" s="52"/>
      <c r="S150" s="52"/>
      <c r="T150" s="52"/>
      <c r="U150" s="309">
        <f t="shared" si="7"/>
        <v>0</v>
      </c>
      <c r="V150" s="310"/>
      <c r="W150" s="309">
        <f t="shared" si="10"/>
        <v>0</v>
      </c>
      <c r="X150" s="310"/>
    </row>
    <row r="151" spans="2:24" x14ac:dyDescent="0.3">
      <c r="B151" s="437"/>
      <c r="C151" s="321" t="s">
        <v>139</v>
      </c>
      <c r="D151" s="322"/>
      <c r="E151" s="322"/>
      <c r="F151" s="322"/>
      <c r="G151" s="322"/>
      <c r="H151" s="323"/>
      <c r="I151" s="52">
        <v>0</v>
      </c>
      <c r="J151" s="52"/>
      <c r="K151" s="52"/>
      <c r="L151" s="52"/>
      <c r="M151" s="52"/>
      <c r="N151" s="52"/>
      <c r="O151" s="52"/>
      <c r="P151" s="52"/>
      <c r="Q151" s="52"/>
      <c r="R151" s="52"/>
      <c r="S151" s="52"/>
      <c r="T151" s="52"/>
      <c r="U151" s="309">
        <f t="shared" si="7"/>
        <v>0</v>
      </c>
      <c r="V151" s="310"/>
      <c r="W151" s="309">
        <f t="shared" si="10"/>
        <v>0</v>
      </c>
      <c r="X151" s="310"/>
    </row>
    <row r="152" spans="2:24" x14ac:dyDescent="0.3">
      <c r="B152" s="437"/>
      <c r="C152" s="321" t="s">
        <v>140</v>
      </c>
      <c r="D152" s="322"/>
      <c r="E152" s="322"/>
      <c r="F152" s="322"/>
      <c r="G152" s="322"/>
      <c r="H152" s="323"/>
      <c r="I152" s="52">
        <v>0</v>
      </c>
      <c r="J152" s="52"/>
      <c r="K152" s="52"/>
      <c r="L152" s="52"/>
      <c r="M152" s="52"/>
      <c r="N152" s="52"/>
      <c r="O152" s="52"/>
      <c r="P152" s="52"/>
      <c r="Q152" s="52"/>
      <c r="R152" s="52"/>
      <c r="S152" s="52"/>
      <c r="T152" s="52"/>
      <c r="U152" s="309">
        <f t="shared" si="7"/>
        <v>0</v>
      </c>
      <c r="V152" s="310"/>
      <c r="W152" s="309">
        <f t="shared" si="10"/>
        <v>0</v>
      </c>
      <c r="X152" s="310"/>
    </row>
    <row r="153" spans="2:24" x14ac:dyDescent="0.3">
      <c r="B153" s="437"/>
      <c r="C153" s="321" t="s">
        <v>125</v>
      </c>
      <c r="D153" s="322"/>
      <c r="E153" s="322"/>
      <c r="F153" s="322"/>
      <c r="G153" s="322"/>
      <c r="H153" s="323"/>
      <c r="I153" s="52">
        <v>0</v>
      </c>
      <c r="J153" s="52"/>
      <c r="K153" s="52"/>
      <c r="L153" s="52"/>
      <c r="M153" s="52"/>
      <c r="N153" s="52"/>
      <c r="O153" s="52"/>
      <c r="P153" s="52"/>
      <c r="Q153" s="52"/>
      <c r="R153" s="52"/>
      <c r="S153" s="52"/>
      <c r="T153" s="52"/>
      <c r="U153" s="309">
        <f t="shared" si="7"/>
        <v>0</v>
      </c>
      <c r="V153" s="310"/>
      <c r="W153" s="309">
        <f t="shared" si="10"/>
        <v>0</v>
      </c>
      <c r="X153" s="310"/>
    </row>
    <row r="154" spans="2:24" x14ac:dyDescent="0.3">
      <c r="B154" s="437"/>
      <c r="C154" s="321" t="s">
        <v>127</v>
      </c>
      <c r="D154" s="322"/>
      <c r="E154" s="322"/>
      <c r="F154" s="322"/>
      <c r="G154" s="322"/>
      <c r="H154" s="323"/>
      <c r="I154" s="52">
        <v>0</v>
      </c>
      <c r="J154" s="52"/>
      <c r="K154" s="52"/>
      <c r="L154" s="52"/>
      <c r="M154" s="52"/>
      <c r="N154" s="52"/>
      <c r="O154" s="52"/>
      <c r="P154" s="52"/>
      <c r="Q154" s="52"/>
      <c r="R154" s="52"/>
      <c r="S154" s="52"/>
      <c r="T154" s="52"/>
      <c r="U154" s="309">
        <f t="shared" si="7"/>
        <v>0</v>
      </c>
      <c r="V154" s="310"/>
      <c r="W154" s="309">
        <f t="shared" si="10"/>
        <v>0</v>
      </c>
      <c r="X154" s="310"/>
    </row>
    <row r="155" spans="2:24" x14ac:dyDescent="0.3">
      <c r="B155" s="437"/>
      <c r="C155" s="321" t="s">
        <v>81</v>
      </c>
      <c r="D155" s="322"/>
      <c r="E155" s="322"/>
      <c r="F155" s="322"/>
      <c r="G155" s="322"/>
      <c r="H155" s="323"/>
      <c r="I155" s="52">
        <v>0</v>
      </c>
      <c r="J155" s="52"/>
      <c r="K155" s="52"/>
      <c r="L155" s="52"/>
      <c r="M155" s="52"/>
      <c r="N155" s="52"/>
      <c r="O155" s="52"/>
      <c r="P155" s="52"/>
      <c r="Q155" s="52"/>
      <c r="R155" s="52"/>
      <c r="S155" s="52"/>
      <c r="T155" s="52"/>
      <c r="U155" s="309">
        <f t="shared" si="7"/>
        <v>0</v>
      </c>
      <c r="V155" s="310"/>
      <c r="W155" s="309">
        <f t="shared" si="10"/>
        <v>0</v>
      </c>
      <c r="X155" s="310"/>
    </row>
    <row r="156" spans="2:24" x14ac:dyDescent="0.3">
      <c r="B156" s="437"/>
      <c r="C156" s="300" t="s">
        <v>130</v>
      </c>
      <c r="D156" s="301"/>
      <c r="E156" s="301"/>
      <c r="F156" s="301"/>
      <c r="G156" s="301"/>
      <c r="H156" s="302"/>
      <c r="I156" s="52">
        <f>SUM(I157:I159)</f>
        <v>0</v>
      </c>
      <c r="J156" s="52">
        <f>SUM(J157:J159)</f>
        <v>0</v>
      </c>
      <c r="K156" s="52"/>
      <c r="L156" s="52"/>
      <c r="M156" s="52"/>
      <c r="N156" s="52"/>
      <c r="O156" s="52"/>
      <c r="P156" s="52"/>
      <c r="Q156" s="52"/>
      <c r="R156" s="52"/>
      <c r="S156" s="52"/>
      <c r="T156" s="52"/>
      <c r="U156" s="309">
        <f t="shared" si="7"/>
        <v>0</v>
      </c>
      <c r="V156" s="310"/>
      <c r="W156" s="309">
        <f t="shared" si="10"/>
        <v>0</v>
      </c>
      <c r="X156" s="310"/>
    </row>
    <row r="157" spans="2:24" x14ac:dyDescent="0.3">
      <c r="B157" s="437"/>
      <c r="C157" s="321" t="s">
        <v>132</v>
      </c>
      <c r="D157" s="322"/>
      <c r="E157" s="322"/>
      <c r="F157" s="322"/>
      <c r="G157" s="322"/>
      <c r="H157" s="323"/>
      <c r="I157" s="52">
        <v>0</v>
      </c>
      <c r="J157" s="52"/>
      <c r="K157" s="52"/>
      <c r="L157" s="52"/>
      <c r="M157" s="52"/>
      <c r="N157" s="52"/>
      <c r="O157" s="52"/>
      <c r="P157" s="52"/>
      <c r="Q157" s="52"/>
      <c r="R157" s="52"/>
      <c r="S157" s="52"/>
      <c r="T157" s="52"/>
      <c r="U157" s="309">
        <f t="shared" si="7"/>
        <v>0</v>
      </c>
      <c r="V157" s="310"/>
      <c r="W157" s="309">
        <f t="shared" si="10"/>
        <v>0</v>
      </c>
      <c r="X157" s="310"/>
    </row>
    <row r="158" spans="2:24" x14ac:dyDescent="0.3">
      <c r="B158" s="437"/>
      <c r="C158" s="321" t="s">
        <v>131</v>
      </c>
      <c r="D158" s="322"/>
      <c r="E158" s="322"/>
      <c r="F158" s="322"/>
      <c r="G158" s="322"/>
      <c r="H158" s="323"/>
      <c r="I158" s="52">
        <v>0</v>
      </c>
      <c r="J158" s="52"/>
      <c r="K158" s="52"/>
      <c r="L158" s="52"/>
      <c r="M158" s="52"/>
      <c r="N158" s="52"/>
      <c r="O158" s="52"/>
      <c r="P158" s="52"/>
      <c r="Q158" s="52"/>
      <c r="R158" s="52"/>
      <c r="S158" s="52"/>
      <c r="T158" s="52"/>
      <c r="U158" s="309">
        <f t="shared" si="7"/>
        <v>0</v>
      </c>
      <c r="V158" s="310"/>
      <c r="W158" s="309">
        <f t="shared" si="10"/>
        <v>0</v>
      </c>
      <c r="X158" s="310"/>
    </row>
    <row r="159" spans="2:24" x14ac:dyDescent="0.3">
      <c r="B159" s="437"/>
      <c r="C159" s="321" t="s">
        <v>133</v>
      </c>
      <c r="D159" s="322"/>
      <c r="E159" s="322"/>
      <c r="F159" s="322"/>
      <c r="G159" s="322"/>
      <c r="H159" s="323"/>
      <c r="I159" s="52">
        <v>0</v>
      </c>
      <c r="J159" s="52"/>
      <c r="K159" s="52"/>
      <c r="L159" s="52"/>
      <c r="M159" s="52"/>
      <c r="N159" s="52"/>
      <c r="O159" s="52"/>
      <c r="P159" s="52"/>
      <c r="Q159" s="52"/>
      <c r="R159" s="52"/>
      <c r="S159" s="52"/>
      <c r="T159" s="52"/>
      <c r="U159" s="309">
        <f t="shared" si="7"/>
        <v>0</v>
      </c>
      <c r="V159" s="310"/>
      <c r="W159" s="309">
        <f t="shared" si="10"/>
        <v>0</v>
      </c>
      <c r="X159" s="310"/>
    </row>
    <row r="160" spans="2:24" x14ac:dyDescent="0.3">
      <c r="B160" s="437"/>
      <c r="C160" s="300" t="s">
        <v>156</v>
      </c>
      <c r="D160" s="301"/>
      <c r="E160" s="301"/>
      <c r="F160" s="301"/>
      <c r="G160" s="301"/>
      <c r="H160" s="302"/>
      <c r="I160" s="52">
        <f>SUM(I161:I165)</f>
        <v>0</v>
      </c>
      <c r="J160" s="52">
        <f>SUM(J161:J165)</f>
        <v>0</v>
      </c>
      <c r="K160" s="52"/>
      <c r="L160" s="52"/>
      <c r="M160" s="52"/>
      <c r="N160" s="52"/>
      <c r="O160" s="52"/>
      <c r="P160" s="52"/>
      <c r="Q160" s="52"/>
      <c r="R160" s="52"/>
      <c r="S160" s="52"/>
      <c r="T160" s="52"/>
      <c r="U160" s="309">
        <f t="shared" ref="U160:U172" si="11">AVERAGE(I160:T160)</f>
        <v>0</v>
      </c>
      <c r="V160" s="310"/>
      <c r="W160" s="309">
        <f t="shared" si="10"/>
        <v>0</v>
      </c>
      <c r="X160" s="310"/>
    </row>
    <row r="161" spans="2:24" x14ac:dyDescent="0.3">
      <c r="B161" s="437"/>
      <c r="C161" s="321" t="s">
        <v>134</v>
      </c>
      <c r="D161" s="322"/>
      <c r="E161" s="322"/>
      <c r="F161" s="322"/>
      <c r="G161" s="322"/>
      <c r="H161" s="323"/>
      <c r="I161" s="52">
        <v>0</v>
      </c>
      <c r="J161" s="52"/>
      <c r="K161" s="52"/>
      <c r="L161" s="52"/>
      <c r="M161" s="52"/>
      <c r="N161" s="52"/>
      <c r="O161" s="52"/>
      <c r="P161" s="52"/>
      <c r="Q161" s="52"/>
      <c r="R161" s="52"/>
      <c r="S161" s="52"/>
      <c r="T161" s="52"/>
      <c r="U161" s="309">
        <f t="shared" si="11"/>
        <v>0</v>
      </c>
      <c r="V161" s="310"/>
      <c r="W161" s="309">
        <f t="shared" si="10"/>
        <v>0</v>
      </c>
      <c r="X161" s="310"/>
    </row>
    <row r="162" spans="2:24" x14ac:dyDescent="0.3">
      <c r="B162" s="437"/>
      <c r="C162" s="321" t="s">
        <v>146</v>
      </c>
      <c r="D162" s="322"/>
      <c r="E162" s="322"/>
      <c r="F162" s="322"/>
      <c r="G162" s="322"/>
      <c r="H162" s="323"/>
      <c r="I162" s="52">
        <v>0</v>
      </c>
      <c r="J162" s="52"/>
      <c r="K162" s="52"/>
      <c r="L162" s="52"/>
      <c r="M162" s="52"/>
      <c r="N162" s="52"/>
      <c r="O162" s="52"/>
      <c r="P162" s="52"/>
      <c r="Q162" s="52"/>
      <c r="R162" s="52"/>
      <c r="S162" s="52"/>
      <c r="T162" s="52"/>
      <c r="U162" s="309">
        <f t="shared" si="11"/>
        <v>0</v>
      </c>
      <c r="V162" s="310"/>
      <c r="W162" s="309">
        <f t="shared" si="10"/>
        <v>0</v>
      </c>
      <c r="X162" s="310"/>
    </row>
    <row r="163" spans="2:24" x14ac:dyDescent="0.3">
      <c r="B163" s="437"/>
      <c r="C163" s="321" t="s">
        <v>147</v>
      </c>
      <c r="D163" s="322"/>
      <c r="E163" s="322"/>
      <c r="F163" s="322"/>
      <c r="G163" s="322"/>
      <c r="H163" s="323"/>
      <c r="I163" s="52">
        <v>0</v>
      </c>
      <c r="J163" s="52"/>
      <c r="K163" s="52"/>
      <c r="L163" s="52"/>
      <c r="M163" s="52"/>
      <c r="N163" s="52"/>
      <c r="O163" s="52"/>
      <c r="P163" s="52"/>
      <c r="Q163" s="52"/>
      <c r="R163" s="52"/>
      <c r="S163" s="52"/>
      <c r="T163" s="52"/>
      <c r="U163" s="309">
        <f t="shared" si="11"/>
        <v>0</v>
      </c>
      <c r="V163" s="310"/>
      <c r="W163" s="309">
        <f t="shared" ref="W163:W172" si="12">SUM(I163:T163)</f>
        <v>0</v>
      </c>
      <c r="X163" s="310"/>
    </row>
    <row r="164" spans="2:24" x14ac:dyDescent="0.3">
      <c r="B164" s="437"/>
      <c r="C164" s="321" t="s">
        <v>148</v>
      </c>
      <c r="D164" s="322"/>
      <c r="E164" s="322"/>
      <c r="F164" s="322"/>
      <c r="G164" s="322"/>
      <c r="H164" s="323"/>
      <c r="I164" s="52">
        <v>0</v>
      </c>
      <c r="J164" s="52"/>
      <c r="K164" s="52"/>
      <c r="L164" s="52"/>
      <c r="M164" s="52"/>
      <c r="N164" s="52"/>
      <c r="O164" s="52"/>
      <c r="P164" s="52"/>
      <c r="Q164" s="52"/>
      <c r="R164" s="52"/>
      <c r="S164" s="52"/>
      <c r="T164" s="52"/>
      <c r="U164" s="309">
        <f t="shared" si="11"/>
        <v>0</v>
      </c>
      <c r="V164" s="310"/>
      <c r="W164" s="309">
        <f t="shared" si="12"/>
        <v>0</v>
      </c>
      <c r="X164" s="310"/>
    </row>
    <row r="165" spans="2:24" x14ac:dyDescent="0.3">
      <c r="B165" s="437"/>
      <c r="C165" s="321" t="s">
        <v>149</v>
      </c>
      <c r="D165" s="322"/>
      <c r="E165" s="322"/>
      <c r="F165" s="322"/>
      <c r="G165" s="322"/>
      <c r="H165" s="323"/>
      <c r="I165" s="52">
        <v>0</v>
      </c>
      <c r="J165" s="52"/>
      <c r="K165" s="52"/>
      <c r="L165" s="52"/>
      <c r="M165" s="52"/>
      <c r="N165" s="52"/>
      <c r="O165" s="52"/>
      <c r="P165" s="52"/>
      <c r="Q165" s="52"/>
      <c r="R165" s="52"/>
      <c r="S165" s="52"/>
      <c r="T165" s="52"/>
      <c r="U165" s="309">
        <f t="shared" si="11"/>
        <v>0</v>
      </c>
      <c r="V165" s="310"/>
      <c r="W165" s="309">
        <f t="shared" si="12"/>
        <v>0</v>
      </c>
      <c r="X165" s="310"/>
    </row>
    <row r="166" spans="2:24" x14ac:dyDescent="0.3">
      <c r="B166" s="437"/>
      <c r="C166" s="300" t="s">
        <v>30</v>
      </c>
      <c r="D166" s="301"/>
      <c r="E166" s="301"/>
      <c r="F166" s="301"/>
      <c r="G166" s="301"/>
      <c r="H166" s="302"/>
      <c r="I166" s="136">
        <f>SUM(I167:I170)</f>
        <v>0</v>
      </c>
      <c r="J166" s="136">
        <f>SUM(J167:J170)</f>
        <v>0</v>
      </c>
      <c r="K166" s="136"/>
      <c r="L166" s="136"/>
      <c r="M166" s="136"/>
      <c r="N166" s="136"/>
      <c r="O166" s="136"/>
      <c r="P166" s="136"/>
      <c r="Q166" s="136"/>
      <c r="R166" s="136"/>
      <c r="S166" s="136"/>
      <c r="T166" s="136"/>
      <c r="U166" s="309">
        <f t="shared" si="11"/>
        <v>0</v>
      </c>
      <c r="V166" s="310"/>
      <c r="W166" s="309">
        <f t="shared" si="12"/>
        <v>0</v>
      </c>
      <c r="X166" s="310"/>
    </row>
    <row r="167" spans="2:24" x14ac:dyDescent="0.3">
      <c r="B167" s="437"/>
      <c r="C167" s="321" t="s">
        <v>159</v>
      </c>
      <c r="D167" s="322"/>
      <c r="E167" s="322"/>
      <c r="F167" s="322"/>
      <c r="G167" s="322"/>
      <c r="H167" s="323"/>
      <c r="I167" s="52">
        <v>0</v>
      </c>
      <c r="J167" s="52"/>
      <c r="K167" s="136"/>
      <c r="L167" s="136"/>
      <c r="M167" s="136"/>
      <c r="N167" s="136"/>
      <c r="O167" s="136"/>
      <c r="P167" s="136"/>
      <c r="Q167" s="136"/>
      <c r="R167" s="136"/>
      <c r="S167" s="136"/>
      <c r="T167" s="136"/>
      <c r="U167" s="309">
        <f t="shared" si="11"/>
        <v>0</v>
      </c>
      <c r="V167" s="310"/>
      <c r="W167" s="309">
        <f t="shared" si="12"/>
        <v>0</v>
      </c>
      <c r="X167" s="310"/>
    </row>
    <row r="168" spans="2:24" x14ac:dyDescent="0.3">
      <c r="B168" s="437"/>
      <c r="C168" s="321" t="s">
        <v>158</v>
      </c>
      <c r="D168" s="322"/>
      <c r="E168" s="322"/>
      <c r="F168" s="322"/>
      <c r="G168" s="322"/>
      <c r="H168" s="323"/>
      <c r="I168" s="52">
        <v>0</v>
      </c>
      <c r="J168" s="136"/>
      <c r="K168" s="136"/>
      <c r="L168" s="136"/>
      <c r="M168" s="136"/>
      <c r="N168" s="136"/>
      <c r="O168" s="136"/>
      <c r="P168" s="136"/>
      <c r="Q168" s="136"/>
      <c r="R168" s="136"/>
      <c r="S168" s="136"/>
      <c r="T168" s="136"/>
      <c r="U168" s="309">
        <f t="shared" si="11"/>
        <v>0</v>
      </c>
      <c r="V168" s="310"/>
      <c r="W168" s="309">
        <f t="shared" si="12"/>
        <v>0</v>
      </c>
      <c r="X168" s="310"/>
    </row>
    <row r="169" spans="2:24" x14ac:dyDescent="0.3">
      <c r="B169" s="437"/>
      <c r="C169" s="321" t="s">
        <v>157</v>
      </c>
      <c r="D169" s="322"/>
      <c r="E169" s="322"/>
      <c r="F169" s="322"/>
      <c r="G169" s="322"/>
      <c r="H169" s="323"/>
      <c r="I169" s="52">
        <v>0</v>
      </c>
      <c r="J169" s="52"/>
      <c r="K169" s="136"/>
      <c r="L169" s="136"/>
      <c r="M169" s="136"/>
      <c r="N169" s="136"/>
      <c r="O169" s="136"/>
      <c r="P169" s="136"/>
      <c r="Q169" s="136"/>
      <c r="R169" s="136"/>
      <c r="S169" s="136"/>
      <c r="T169" s="136"/>
      <c r="U169" s="309">
        <f t="shared" si="11"/>
        <v>0</v>
      </c>
      <c r="V169" s="310"/>
      <c r="W169" s="309">
        <f t="shared" si="12"/>
        <v>0</v>
      </c>
      <c r="X169" s="310"/>
    </row>
    <row r="170" spans="2:24" x14ac:dyDescent="0.3">
      <c r="B170" s="437"/>
      <c r="C170" s="321" t="s">
        <v>160</v>
      </c>
      <c r="D170" s="322"/>
      <c r="E170" s="322"/>
      <c r="F170" s="322"/>
      <c r="G170" s="322"/>
      <c r="H170" s="323"/>
      <c r="I170" s="52">
        <v>0</v>
      </c>
      <c r="J170" s="136"/>
      <c r="K170" s="136"/>
      <c r="L170" s="136"/>
      <c r="M170" s="136"/>
      <c r="N170" s="136"/>
      <c r="O170" s="136"/>
      <c r="P170" s="136"/>
      <c r="Q170" s="136"/>
      <c r="R170" s="136"/>
      <c r="S170" s="136"/>
      <c r="T170" s="136"/>
      <c r="U170" s="309">
        <f t="shared" si="11"/>
        <v>0</v>
      </c>
      <c r="V170" s="310"/>
      <c r="W170" s="309">
        <f t="shared" si="12"/>
        <v>0</v>
      </c>
      <c r="X170" s="310"/>
    </row>
    <row r="171" spans="2:24" x14ac:dyDescent="0.3">
      <c r="B171" s="437"/>
      <c r="C171" s="300" t="s">
        <v>34</v>
      </c>
      <c r="D171" s="301"/>
      <c r="E171" s="301"/>
      <c r="F171" s="301"/>
      <c r="G171" s="301"/>
      <c r="H171" s="302"/>
      <c r="I171" s="136">
        <v>3</v>
      </c>
      <c r="J171" s="136"/>
      <c r="K171" s="136"/>
      <c r="L171" s="136"/>
      <c r="M171" s="136"/>
      <c r="N171" s="136"/>
      <c r="O171" s="136"/>
      <c r="P171" s="136"/>
      <c r="Q171" s="136"/>
      <c r="R171" s="136"/>
      <c r="S171" s="136"/>
      <c r="T171" s="136"/>
      <c r="U171" s="314">
        <f t="shared" si="11"/>
        <v>3</v>
      </c>
      <c r="V171" s="315"/>
      <c r="W171" s="314">
        <f t="shared" si="12"/>
        <v>3</v>
      </c>
      <c r="X171" s="315"/>
    </row>
    <row r="172" spans="2:24" x14ac:dyDescent="0.3">
      <c r="B172" s="437"/>
      <c r="C172" s="327" t="s">
        <v>26</v>
      </c>
      <c r="D172" s="328"/>
      <c r="E172" s="328"/>
      <c r="F172" s="328"/>
      <c r="G172" s="328"/>
      <c r="H172" s="329"/>
      <c r="I172" s="52">
        <v>0</v>
      </c>
      <c r="J172" s="155"/>
      <c r="K172" s="155"/>
      <c r="L172" s="155"/>
      <c r="M172" s="155"/>
      <c r="N172" s="155"/>
      <c r="O172" s="155"/>
      <c r="P172" s="155"/>
      <c r="Q172" s="155"/>
      <c r="R172" s="155"/>
      <c r="S172" s="155"/>
      <c r="T172" s="155"/>
      <c r="U172" s="475">
        <f t="shared" si="11"/>
        <v>0</v>
      </c>
      <c r="V172" s="476"/>
      <c r="W172" s="309">
        <f t="shared" si="12"/>
        <v>0</v>
      </c>
      <c r="X172" s="310"/>
    </row>
    <row r="173" spans="2:24" x14ac:dyDescent="0.3">
      <c r="B173" s="437"/>
      <c r="C173" s="340" t="s">
        <v>2</v>
      </c>
      <c r="D173" s="341"/>
      <c r="E173" s="341"/>
      <c r="F173" s="341"/>
      <c r="G173" s="341"/>
      <c r="H173" s="342"/>
      <c r="I173" s="159"/>
      <c r="J173" s="159"/>
      <c r="K173" s="159"/>
      <c r="L173" s="159"/>
      <c r="M173" s="159"/>
      <c r="N173" s="159"/>
      <c r="O173" s="159"/>
      <c r="P173" s="159"/>
      <c r="Q173" s="159"/>
      <c r="R173" s="159"/>
      <c r="S173" s="159"/>
      <c r="T173" s="159"/>
      <c r="U173" s="343"/>
      <c r="V173" s="344"/>
      <c r="W173" s="345"/>
      <c r="X173" s="346"/>
    </row>
    <row r="174" spans="2:24" x14ac:dyDescent="0.3">
      <c r="B174" s="437"/>
      <c r="C174" s="347" t="s">
        <v>172</v>
      </c>
      <c r="D174" s="348"/>
      <c r="E174" s="348"/>
      <c r="F174" s="348"/>
      <c r="G174" s="348"/>
      <c r="H174" s="349"/>
      <c r="I174" s="163">
        <f>I97/I80</f>
        <v>1.4583333333333333</v>
      </c>
      <c r="J174" s="163">
        <f t="shared" ref="J174" si="13">J97/J80</f>
        <v>1.4375</v>
      </c>
      <c r="K174" s="163"/>
      <c r="L174" s="163"/>
      <c r="M174" s="163"/>
      <c r="N174" s="163"/>
      <c r="O174" s="163"/>
      <c r="P174" s="163"/>
      <c r="Q174" s="163"/>
      <c r="R174" s="163"/>
      <c r="S174" s="163"/>
      <c r="T174" s="163"/>
      <c r="U174" s="350" t="s">
        <v>62</v>
      </c>
      <c r="V174" s="351"/>
      <c r="W174" s="350">
        <f t="shared" ref="W174:X174" si="14">W97/W80</f>
        <v>1.45</v>
      </c>
      <c r="X174" s="351" t="e">
        <f t="shared" si="14"/>
        <v>#DIV/0!</v>
      </c>
    </row>
    <row r="175" spans="2:24" x14ac:dyDescent="0.3">
      <c r="B175" s="437"/>
      <c r="C175" s="273" t="s">
        <v>173</v>
      </c>
      <c r="D175" s="274"/>
      <c r="E175" s="274"/>
      <c r="F175" s="274"/>
      <c r="G175" s="274"/>
      <c r="H175" s="275"/>
      <c r="I175" s="167">
        <f t="shared" ref="I175:J175" si="15">(I99+I102+I172)/I80</f>
        <v>0.45833333333333331</v>
      </c>
      <c r="J175" s="167">
        <f t="shared" si="15"/>
        <v>0</v>
      </c>
      <c r="K175" s="167"/>
      <c r="L175" s="167"/>
      <c r="M175" s="167"/>
      <c r="N175" s="167"/>
      <c r="O175" s="167"/>
      <c r="P175" s="167"/>
      <c r="Q175" s="167"/>
      <c r="R175" s="167"/>
      <c r="S175" s="167"/>
      <c r="T175" s="167"/>
      <c r="U175" s="352" t="s">
        <v>62</v>
      </c>
      <c r="V175" s="353"/>
      <c r="W175" s="352">
        <f t="shared" ref="W175:X175" si="16">(W99+W102+W172)/W80</f>
        <v>0.27500000000000002</v>
      </c>
      <c r="X175" s="353" t="e">
        <f t="shared" si="16"/>
        <v>#DIV/0!</v>
      </c>
    </row>
    <row r="176" spans="2:24" x14ac:dyDescent="0.3">
      <c r="B176" s="437"/>
      <c r="C176" s="291" t="s">
        <v>8</v>
      </c>
      <c r="D176" s="292"/>
      <c r="E176" s="292"/>
      <c r="F176" s="292"/>
      <c r="G176" s="292"/>
      <c r="H176" s="293"/>
      <c r="I176" s="169">
        <f>I178/I177</f>
        <v>0</v>
      </c>
      <c r="J176" s="169">
        <f>J178/J177</f>
        <v>0</v>
      </c>
      <c r="K176" s="169"/>
      <c r="L176" s="169"/>
      <c r="M176" s="169"/>
      <c r="N176" s="169"/>
      <c r="O176" s="169"/>
      <c r="P176" s="169"/>
      <c r="Q176" s="169"/>
      <c r="R176" s="169"/>
      <c r="S176" s="169"/>
      <c r="T176" s="169"/>
      <c r="U176" s="336" t="s">
        <v>62</v>
      </c>
      <c r="V176" s="337"/>
      <c r="W176" s="338">
        <f>W178/W177</f>
        <v>0</v>
      </c>
      <c r="X176" s="339"/>
    </row>
    <row r="177" spans="2:24" x14ac:dyDescent="0.3">
      <c r="B177" s="437"/>
      <c r="C177" s="358" t="s">
        <v>20</v>
      </c>
      <c r="D177" s="359"/>
      <c r="E177" s="359"/>
      <c r="F177" s="359"/>
      <c r="G177" s="359"/>
      <c r="H177" s="360"/>
      <c r="I177" s="90">
        <f t="shared" ref="I177:J177" si="17">I80</f>
        <v>24</v>
      </c>
      <c r="J177" s="90">
        <f t="shared" si="17"/>
        <v>16</v>
      </c>
      <c r="K177" s="90"/>
      <c r="L177" s="90"/>
      <c r="M177" s="90"/>
      <c r="N177" s="90"/>
      <c r="O177" s="90"/>
      <c r="P177" s="90"/>
      <c r="Q177" s="90"/>
      <c r="R177" s="90"/>
      <c r="S177" s="90"/>
      <c r="T177" s="90"/>
      <c r="U177" s="361" t="s">
        <v>62</v>
      </c>
      <c r="V177" s="362"/>
      <c r="W177" s="361">
        <f>SUM(I177:T177)</f>
        <v>40</v>
      </c>
      <c r="X177" s="362"/>
    </row>
    <row r="178" spans="2:24" ht="15" thickBot="1" x14ac:dyDescent="0.35">
      <c r="B178" s="437"/>
      <c r="C178" s="358" t="s">
        <v>104</v>
      </c>
      <c r="D178" s="359"/>
      <c r="E178" s="359"/>
      <c r="F178" s="359"/>
      <c r="G178" s="359"/>
      <c r="H178" s="360"/>
      <c r="I178" s="52"/>
      <c r="J178" s="52"/>
      <c r="K178" s="52"/>
      <c r="L178" s="52"/>
      <c r="M178" s="52"/>
      <c r="N178" s="52"/>
      <c r="O178" s="52"/>
      <c r="P178" s="52"/>
      <c r="Q178" s="52"/>
      <c r="R178" s="52"/>
      <c r="S178" s="52"/>
      <c r="T178" s="52"/>
      <c r="U178" s="366" t="s">
        <v>62</v>
      </c>
      <c r="V178" s="367"/>
      <c r="W178" s="311">
        <f>SUM(I178:T178)</f>
        <v>0</v>
      </c>
      <c r="X178" s="312"/>
    </row>
    <row r="179" spans="2:24" ht="15" thickBot="1" x14ac:dyDescent="0.35">
      <c r="B179" s="288" t="s">
        <v>9</v>
      </c>
      <c r="C179" s="297" t="s">
        <v>108</v>
      </c>
      <c r="D179" s="298"/>
      <c r="E179" s="298"/>
      <c r="F179" s="298"/>
      <c r="G179" s="298"/>
      <c r="H179" s="299"/>
      <c r="I179" s="176">
        <f>I182/I181</f>
        <v>0.19047619047619047</v>
      </c>
      <c r="J179" s="176">
        <f>J182/J181</f>
        <v>0.2</v>
      </c>
      <c r="K179" s="176"/>
      <c r="L179" s="176"/>
      <c r="M179" s="176"/>
      <c r="N179" s="176"/>
      <c r="O179" s="176"/>
      <c r="P179" s="176"/>
      <c r="Q179" s="176"/>
      <c r="R179" s="176"/>
      <c r="S179" s="176"/>
      <c r="T179" s="176"/>
      <c r="U179" s="484">
        <f t="shared" ref="U179:V179" si="18">U182/U181</f>
        <v>0.19444444444444445</v>
      </c>
      <c r="V179" s="485" t="e">
        <f t="shared" si="18"/>
        <v>#DIV/0!</v>
      </c>
      <c r="W179" s="370" t="s">
        <v>62</v>
      </c>
      <c r="X179" s="371"/>
    </row>
    <row r="180" spans="2:24" x14ac:dyDescent="0.3">
      <c r="B180" s="289"/>
      <c r="C180" s="297" t="s">
        <v>43</v>
      </c>
      <c r="D180" s="298"/>
      <c r="E180" s="298"/>
      <c r="F180" s="298"/>
      <c r="G180" s="298"/>
      <c r="H180" s="299"/>
      <c r="I180" s="180">
        <f>I183/I181</f>
        <v>9.5238095238095233E-2</v>
      </c>
      <c r="J180" s="180">
        <f>J183/J181</f>
        <v>0.13333333333333333</v>
      </c>
      <c r="K180" s="180"/>
      <c r="L180" s="180"/>
      <c r="M180" s="180"/>
      <c r="N180" s="180"/>
      <c r="O180" s="180"/>
      <c r="P180" s="180"/>
      <c r="Q180" s="180"/>
      <c r="R180" s="180"/>
      <c r="S180" s="180"/>
      <c r="T180" s="180"/>
      <c r="U180" s="484">
        <f t="shared" ref="U180:V180" si="19">U183/U181</f>
        <v>0.1111111111111111</v>
      </c>
      <c r="V180" s="485" t="e">
        <f t="shared" si="19"/>
        <v>#DIV/0!</v>
      </c>
      <c r="W180" s="370" t="s">
        <v>62</v>
      </c>
      <c r="X180" s="371"/>
    </row>
    <row r="181" spans="2:24" x14ac:dyDescent="0.3">
      <c r="B181" s="289"/>
      <c r="C181" s="270" t="s">
        <v>118</v>
      </c>
      <c r="D181" s="271"/>
      <c r="E181" s="271"/>
      <c r="F181" s="271"/>
      <c r="G181" s="271"/>
      <c r="H181" s="272"/>
      <c r="I181" s="52">
        <v>21</v>
      </c>
      <c r="J181" s="52">
        <v>15</v>
      </c>
      <c r="K181" s="52"/>
      <c r="L181" s="52"/>
      <c r="M181" s="52"/>
      <c r="N181" s="52"/>
      <c r="O181" s="52"/>
      <c r="P181" s="52"/>
      <c r="Q181" s="52"/>
      <c r="R181" s="52"/>
      <c r="S181" s="52"/>
      <c r="T181" s="52"/>
      <c r="U181" s="361">
        <f>AVERAGE(I181:T181)</f>
        <v>18</v>
      </c>
      <c r="V181" s="362"/>
      <c r="W181" s="361" t="s">
        <v>62</v>
      </c>
      <c r="X181" s="362"/>
    </row>
    <row r="182" spans="2:24" x14ac:dyDescent="0.3">
      <c r="B182" s="289"/>
      <c r="C182" s="300" t="s">
        <v>27</v>
      </c>
      <c r="D182" s="301"/>
      <c r="E182" s="301"/>
      <c r="F182" s="301"/>
      <c r="G182" s="301"/>
      <c r="H182" s="302"/>
      <c r="I182" s="52">
        <v>4</v>
      </c>
      <c r="J182" s="52">
        <v>3</v>
      </c>
      <c r="K182" s="52"/>
      <c r="L182" s="52"/>
      <c r="M182" s="52"/>
      <c r="N182" s="52"/>
      <c r="O182" s="52"/>
      <c r="P182" s="52"/>
      <c r="Q182" s="52"/>
      <c r="R182" s="52"/>
      <c r="S182" s="52"/>
      <c r="T182" s="52"/>
      <c r="U182" s="361">
        <f>AVERAGE(I182:T182)</f>
        <v>3.5</v>
      </c>
      <c r="V182" s="362"/>
      <c r="W182" s="361" t="s">
        <v>62</v>
      </c>
      <c r="X182" s="362"/>
    </row>
    <row r="183" spans="2:24" x14ac:dyDescent="0.3">
      <c r="B183" s="289"/>
      <c r="C183" s="273" t="s">
        <v>28</v>
      </c>
      <c r="D183" s="274"/>
      <c r="E183" s="274"/>
      <c r="F183" s="274"/>
      <c r="G183" s="274"/>
      <c r="H183" s="275"/>
      <c r="I183" s="184">
        <v>2</v>
      </c>
      <c r="J183" s="184">
        <v>2</v>
      </c>
      <c r="K183" s="184"/>
      <c r="L183" s="184"/>
      <c r="M183" s="184"/>
      <c r="N183" s="184"/>
      <c r="O183" s="184"/>
      <c r="P183" s="184"/>
      <c r="Q183" s="184"/>
      <c r="R183" s="184"/>
      <c r="S183" s="184"/>
      <c r="T183" s="184"/>
      <c r="U183" s="372">
        <f>AVERAGE(I183:T183)</f>
        <v>2</v>
      </c>
      <c r="V183" s="373"/>
      <c r="W183" s="372" t="s">
        <v>62</v>
      </c>
      <c r="X183" s="373"/>
    </row>
    <row r="184" spans="2:24" x14ac:dyDescent="0.3">
      <c r="B184" s="289"/>
      <c r="C184" s="276" t="s">
        <v>10</v>
      </c>
      <c r="D184" s="277"/>
      <c r="E184" s="277"/>
      <c r="F184" s="277"/>
      <c r="G184" s="277"/>
      <c r="H184" s="278"/>
      <c r="I184" s="188">
        <f>I187/I186</f>
        <v>4.7619047619047616E-2</v>
      </c>
      <c r="J184" s="188">
        <f>J187/J186</f>
        <v>0</v>
      </c>
      <c r="K184" s="188"/>
      <c r="L184" s="188"/>
      <c r="M184" s="188"/>
      <c r="N184" s="188"/>
      <c r="O184" s="188"/>
      <c r="P184" s="188"/>
      <c r="Q184" s="188"/>
      <c r="R184" s="188"/>
      <c r="S184" s="188"/>
      <c r="T184" s="188"/>
      <c r="U184" s="354">
        <v>0.22222222222222221</v>
      </c>
      <c r="V184" s="355"/>
      <c r="W184" s="356" t="s">
        <v>62</v>
      </c>
      <c r="X184" s="357"/>
    </row>
    <row r="185" spans="2:24" x14ac:dyDescent="0.3">
      <c r="B185" s="289"/>
      <c r="C185" s="291" t="s">
        <v>11</v>
      </c>
      <c r="D185" s="292"/>
      <c r="E185" s="292"/>
      <c r="F185" s="292"/>
      <c r="G185" s="292"/>
      <c r="H185" s="293"/>
      <c r="I185" s="192">
        <f>I188/I186</f>
        <v>0</v>
      </c>
      <c r="J185" s="192">
        <f>J188/J186</f>
        <v>0</v>
      </c>
      <c r="K185" s="192"/>
      <c r="L185" s="192"/>
      <c r="M185" s="192"/>
      <c r="N185" s="192"/>
      <c r="O185" s="192"/>
      <c r="P185" s="192"/>
      <c r="Q185" s="192"/>
      <c r="R185" s="192"/>
      <c r="S185" s="192"/>
      <c r="T185" s="192"/>
      <c r="U185" s="378">
        <f>U188/U186</f>
        <v>0</v>
      </c>
      <c r="V185" s="379"/>
      <c r="W185" s="380" t="s">
        <v>62</v>
      </c>
      <c r="X185" s="381"/>
    </row>
    <row r="186" spans="2:24" x14ac:dyDescent="0.3">
      <c r="B186" s="289"/>
      <c r="C186" s="270" t="s">
        <v>118</v>
      </c>
      <c r="D186" s="271"/>
      <c r="E186" s="271"/>
      <c r="F186" s="271"/>
      <c r="G186" s="271"/>
      <c r="H186" s="272"/>
      <c r="I186" s="52">
        <v>21</v>
      </c>
      <c r="J186" s="52">
        <v>15</v>
      </c>
      <c r="K186" s="52"/>
      <c r="L186" s="52"/>
      <c r="M186" s="52"/>
      <c r="N186" s="52"/>
      <c r="O186" s="52"/>
      <c r="P186" s="52"/>
      <c r="Q186" s="52"/>
      <c r="R186" s="52"/>
      <c r="S186" s="52"/>
      <c r="T186" s="52"/>
      <c r="U186" s="311">
        <f>AVERAGE(I186:T186)</f>
        <v>18</v>
      </c>
      <c r="V186" s="312"/>
      <c r="W186" s="311" t="s">
        <v>62</v>
      </c>
      <c r="X186" s="312"/>
    </row>
    <row r="187" spans="2:24" x14ac:dyDescent="0.3">
      <c r="B187" s="289"/>
      <c r="C187" s="270" t="s">
        <v>21</v>
      </c>
      <c r="D187" s="271"/>
      <c r="E187" s="271"/>
      <c r="F187" s="271"/>
      <c r="G187" s="271"/>
      <c r="H187" s="272"/>
      <c r="I187" s="52">
        <v>1</v>
      </c>
      <c r="J187" s="52">
        <v>0</v>
      </c>
      <c r="K187" s="52"/>
      <c r="L187" s="52"/>
      <c r="M187" s="52"/>
      <c r="N187" s="52"/>
      <c r="O187" s="52"/>
      <c r="P187" s="52"/>
      <c r="Q187" s="52"/>
      <c r="R187" s="52"/>
      <c r="S187" s="52"/>
      <c r="T187" s="52"/>
      <c r="U187" s="311">
        <f>AVERAGE(I187:T187)</f>
        <v>0.5</v>
      </c>
      <c r="V187" s="312"/>
      <c r="W187" s="311" t="s">
        <v>62</v>
      </c>
      <c r="X187" s="312"/>
    </row>
    <row r="188" spans="2:24" ht="15" thickBot="1" x14ac:dyDescent="0.35">
      <c r="B188" s="290"/>
      <c r="C188" s="2" t="s">
        <v>22</v>
      </c>
      <c r="D188" s="3"/>
      <c r="E188" s="3"/>
      <c r="F188" s="3"/>
      <c r="G188" s="3"/>
      <c r="H188" s="193"/>
      <c r="I188" s="197">
        <v>0</v>
      </c>
      <c r="J188" s="197">
        <v>0</v>
      </c>
      <c r="K188" s="197"/>
      <c r="L188" s="197"/>
      <c r="M188" s="197"/>
      <c r="N188" s="197"/>
      <c r="O188" s="197"/>
      <c r="P188" s="197"/>
      <c r="Q188" s="197"/>
      <c r="R188" s="197"/>
      <c r="S188" s="197"/>
      <c r="T188" s="197"/>
      <c r="U188" s="366">
        <f>AVERAGE(I188:T188)</f>
        <v>0</v>
      </c>
      <c r="V188" s="367"/>
      <c r="W188" s="366" t="s">
        <v>62</v>
      </c>
      <c r="X188" s="367"/>
    </row>
    <row r="191" spans="2:24" ht="15" thickBot="1" x14ac:dyDescent="0.35"/>
    <row r="192" spans="2:24" ht="15" thickBot="1" x14ac:dyDescent="0.35">
      <c r="B192" s="279">
        <v>2025</v>
      </c>
      <c r="C192" s="280"/>
      <c r="D192" s="280"/>
      <c r="E192" s="280"/>
      <c r="F192" s="280"/>
      <c r="G192" s="280"/>
      <c r="H192" s="281"/>
      <c r="I192" s="5" t="s">
        <v>46</v>
      </c>
      <c r="J192" s="6" t="s">
        <v>47</v>
      </c>
      <c r="K192" s="6" t="s">
        <v>50</v>
      </c>
      <c r="L192" s="6" t="s">
        <v>51</v>
      </c>
      <c r="M192" s="6" t="s">
        <v>52</v>
      </c>
      <c r="N192" s="6" t="s">
        <v>53</v>
      </c>
      <c r="O192" s="6" t="s">
        <v>54</v>
      </c>
      <c r="P192" s="6" t="s">
        <v>55</v>
      </c>
      <c r="Q192" s="6" t="s">
        <v>56</v>
      </c>
      <c r="R192" s="6" t="s">
        <v>57</v>
      </c>
      <c r="S192" s="6" t="s">
        <v>58</v>
      </c>
      <c r="T192" s="6" t="s">
        <v>59</v>
      </c>
      <c r="U192" s="279" t="s">
        <v>60</v>
      </c>
      <c r="V192" s="281"/>
      <c r="W192" s="279" t="s">
        <v>61</v>
      </c>
      <c r="X192" s="281"/>
    </row>
    <row r="193" spans="2:24" ht="15" thickBot="1" x14ac:dyDescent="0.35">
      <c r="B193" s="421"/>
      <c r="C193" s="421"/>
      <c r="D193" s="421"/>
      <c r="E193" s="421"/>
      <c r="F193" s="421"/>
      <c r="G193" s="421"/>
      <c r="H193" s="421"/>
    </row>
    <row r="194" spans="2:24" x14ac:dyDescent="0.3">
      <c r="B194" s="282" t="s">
        <v>4</v>
      </c>
      <c r="C194" s="285" t="s">
        <v>12</v>
      </c>
      <c r="D194" s="286"/>
      <c r="E194" s="286"/>
      <c r="F194" s="286"/>
      <c r="G194" s="286"/>
      <c r="H194" s="287"/>
      <c r="I194" s="45"/>
      <c r="J194" s="46"/>
      <c r="K194" s="47"/>
      <c r="L194" s="47"/>
      <c r="M194" s="47"/>
      <c r="N194" s="47"/>
      <c r="O194" s="47"/>
      <c r="P194" s="47"/>
      <c r="Q194" s="47"/>
      <c r="R194" s="48"/>
      <c r="S194" s="48"/>
      <c r="T194" s="48"/>
      <c r="U194" s="422"/>
      <c r="V194" s="423"/>
      <c r="W194" s="424"/>
      <c r="X194" s="423"/>
    </row>
    <row r="195" spans="2:24" x14ac:dyDescent="0.3">
      <c r="B195" s="283"/>
      <c r="C195" s="270" t="s">
        <v>48</v>
      </c>
      <c r="D195" s="271"/>
      <c r="E195" s="271"/>
      <c r="F195" s="271"/>
      <c r="G195" s="271"/>
      <c r="H195" s="272"/>
      <c r="I195" s="49"/>
      <c r="J195" s="50"/>
      <c r="K195" s="51"/>
      <c r="L195" s="51"/>
      <c r="M195" s="51"/>
      <c r="N195" s="51"/>
      <c r="O195" s="51"/>
      <c r="P195" s="51"/>
      <c r="Q195" s="51"/>
      <c r="R195" s="52">
        <v>3108</v>
      </c>
      <c r="S195" s="52">
        <v>1495</v>
      </c>
      <c r="T195" s="52">
        <v>1450</v>
      </c>
      <c r="U195" s="311">
        <f t="shared" ref="U195:U207" si="20">AVERAGE(I195:T195)</f>
        <v>2017.6666666666667</v>
      </c>
      <c r="V195" s="312"/>
      <c r="W195" s="410">
        <f t="shared" ref="W195:W207" si="21">SUM(I195:T195)</f>
        <v>6053</v>
      </c>
      <c r="X195" s="312"/>
    </row>
    <row r="196" spans="2:24" x14ac:dyDescent="0.3">
      <c r="B196" s="283"/>
      <c r="C196" s="270" t="s">
        <v>117</v>
      </c>
      <c r="D196" s="271"/>
      <c r="E196" s="271"/>
      <c r="F196" s="271"/>
      <c r="G196" s="271"/>
      <c r="H196" s="272"/>
      <c r="I196" s="49"/>
      <c r="J196" s="50"/>
      <c r="K196" s="51"/>
      <c r="L196" s="51"/>
      <c r="M196" s="51"/>
      <c r="N196" s="51"/>
      <c r="O196" s="51"/>
      <c r="P196" s="51"/>
      <c r="Q196" s="51"/>
      <c r="R196" s="52">
        <v>5</v>
      </c>
      <c r="S196" s="52">
        <v>8</v>
      </c>
      <c r="T196" s="52">
        <v>18</v>
      </c>
      <c r="U196" s="311">
        <f t="shared" si="20"/>
        <v>10.333333333333334</v>
      </c>
      <c r="V196" s="312"/>
      <c r="W196" s="410">
        <f t="shared" si="21"/>
        <v>31</v>
      </c>
      <c r="X196" s="312"/>
    </row>
    <row r="197" spans="2:24" x14ac:dyDescent="0.3">
      <c r="B197" s="283"/>
      <c r="C197" s="425" t="s">
        <v>0</v>
      </c>
      <c r="D197" s="426"/>
      <c r="E197" s="426"/>
      <c r="F197" s="426"/>
      <c r="G197" s="426"/>
      <c r="H197" s="427"/>
      <c r="I197" s="53"/>
      <c r="J197" s="54"/>
      <c r="K197" s="55"/>
      <c r="L197" s="55"/>
      <c r="M197" s="55"/>
      <c r="N197" s="55"/>
      <c r="O197" s="55"/>
      <c r="P197" s="55"/>
      <c r="Q197" s="55"/>
      <c r="R197" s="56"/>
      <c r="S197" s="56"/>
      <c r="T197" s="56"/>
      <c r="U197" s="428"/>
      <c r="V197" s="420"/>
      <c r="W197" s="419"/>
      <c r="X197" s="420"/>
    </row>
    <row r="198" spans="2:24" x14ac:dyDescent="0.3">
      <c r="B198" s="283"/>
      <c r="C198" s="318" t="s">
        <v>23</v>
      </c>
      <c r="D198" s="319"/>
      <c r="E198" s="319"/>
      <c r="F198" s="319"/>
      <c r="G198" s="319"/>
      <c r="H198" s="320"/>
      <c r="I198" s="226"/>
      <c r="J198" s="227"/>
      <c r="K198" s="228"/>
      <c r="L198" s="228"/>
      <c r="M198" s="228"/>
      <c r="N198" s="228"/>
      <c r="O198" s="228"/>
      <c r="P198" s="228"/>
      <c r="Q198" s="228"/>
      <c r="R198" s="219">
        <v>2906</v>
      </c>
      <c r="S198" s="219">
        <v>1222</v>
      </c>
      <c r="T198" s="219">
        <v>1163</v>
      </c>
      <c r="U198" s="461">
        <f t="shared" si="20"/>
        <v>1763.6666666666667</v>
      </c>
      <c r="V198" s="462"/>
      <c r="W198" s="483">
        <f t="shared" si="21"/>
        <v>5291</v>
      </c>
      <c r="X198" s="462"/>
    </row>
    <row r="199" spans="2:24" x14ac:dyDescent="0.3">
      <c r="B199" s="283"/>
      <c r="C199" s="318" t="s">
        <v>170</v>
      </c>
      <c r="D199" s="319"/>
      <c r="E199" s="319"/>
      <c r="F199" s="319"/>
      <c r="G199" s="319"/>
      <c r="H199" s="320"/>
      <c r="I199" s="222"/>
      <c r="J199" s="223"/>
      <c r="K199" s="224"/>
      <c r="L199" s="224"/>
      <c r="M199" s="224"/>
      <c r="N199" s="224"/>
      <c r="O199" s="224"/>
      <c r="P199" s="224"/>
      <c r="Q199" s="224"/>
      <c r="R199" s="220">
        <v>5</v>
      </c>
      <c r="S199" s="220">
        <v>11</v>
      </c>
      <c r="T199" s="220">
        <v>19</v>
      </c>
      <c r="U199" s="461">
        <f t="shared" si="20"/>
        <v>11.666666666666666</v>
      </c>
      <c r="V199" s="462"/>
      <c r="W199" s="483">
        <f t="shared" si="21"/>
        <v>35</v>
      </c>
      <c r="X199" s="462"/>
    </row>
    <row r="200" spans="2:24" x14ac:dyDescent="0.3">
      <c r="B200" s="283"/>
      <c r="C200" s="270" t="s">
        <v>13</v>
      </c>
      <c r="D200" s="271"/>
      <c r="E200" s="271"/>
      <c r="F200" s="271"/>
      <c r="G200" s="271"/>
      <c r="H200" s="272"/>
      <c r="I200" s="49"/>
      <c r="J200" s="50"/>
      <c r="K200" s="225"/>
      <c r="L200" s="225"/>
      <c r="M200" s="225"/>
      <c r="N200" s="225"/>
      <c r="O200" s="225"/>
      <c r="P200" s="225"/>
      <c r="Q200" s="225"/>
      <c r="R200" s="221">
        <f t="shared" ref="R200:T200" si="22">R199-R201</f>
        <v>3</v>
      </c>
      <c r="S200" s="221">
        <f t="shared" si="22"/>
        <v>6</v>
      </c>
      <c r="T200" s="221">
        <f t="shared" si="22"/>
        <v>12</v>
      </c>
      <c r="U200" s="311">
        <f t="shared" si="20"/>
        <v>7</v>
      </c>
      <c r="V200" s="312"/>
      <c r="W200" s="410">
        <f>W199-W201</f>
        <v>21</v>
      </c>
      <c r="X200" s="312"/>
    </row>
    <row r="201" spans="2:24" x14ac:dyDescent="0.3">
      <c r="B201" s="283"/>
      <c r="C201" s="270" t="s">
        <v>14</v>
      </c>
      <c r="D201" s="271"/>
      <c r="E201" s="271"/>
      <c r="F201" s="271"/>
      <c r="G201" s="271"/>
      <c r="H201" s="272"/>
      <c r="I201" s="49"/>
      <c r="J201" s="50"/>
      <c r="K201" s="51"/>
      <c r="L201" s="51"/>
      <c r="M201" s="51"/>
      <c r="N201" s="51"/>
      <c r="O201" s="51"/>
      <c r="P201" s="51"/>
      <c r="Q201" s="51"/>
      <c r="R201" s="52">
        <v>2</v>
      </c>
      <c r="S201" s="52">
        <v>5</v>
      </c>
      <c r="T201" s="52">
        <v>7</v>
      </c>
      <c r="U201" s="311">
        <f t="shared" si="20"/>
        <v>4.666666666666667</v>
      </c>
      <c r="V201" s="312"/>
      <c r="W201" s="313">
        <f>SUM(I201:T201)</f>
        <v>14</v>
      </c>
      <c r="X201" s="310"/>
    </row>
    <row r="202" spans="2:24" x14ac:dyDescent="0.3">
      <c r="B202" s="283"/>
      <c r="C202" s="300" t="s">
        <v>5</v>
      </c>
      <c r="D202" s="301"/>
      <c r="E202" s="301"/>
      <c r="F202" s="301"/>
      <c r="G202" s="301"/>
      <c r="H202" s="302"/>
      <c r="I202" s="133"/>
      <c r="J202" s="134"/>
      <c r="K202" s="135"/>
      <c r="L202" s="135"/>
      <c r="M202" s="135"/>
      <c r="N202" s="135"/>
      <c r="O202" s="135"/>
      <c r="P202" s="135"/>
      <c r="Q202" s="135"/>
      <c r="R202" s="136"/>
      <c r="S202" s="136">
        <v>4</v>
      </c>
      <c r="T202" s="136">
        <v>2</v>
      </c>
      <c r="U202" s="311">
        <f t="shared" si="20"/>
        <v>3</v>
      </c>
      <c r="V202" s="312"/>
      <c r="W202" s="313">
        <f>SUM(I202:T202)</f>
        <v>6</v>
      </c>
      <c r="X202" s="310"/>
    </row>
    <row r="203" spans="2:24" x14ac:dyDescent="0.3">
      <c r="B203" s="283"/>
      <c r="C203" s="363" t="s">
        <v>49</v>
      </c>
      <c r="D203" s="364"/>
      <c r="E203" s="364"/>
      <c r="F203" s="364"/>
      <c r="G203" s="364"/>
      <c r="H203" s="365"/>
      <c r="I203" s="137"/>
      <c r="J203" s="138"/>
      <c r="K203" s="139"/>
      <c r="L203" s="139"/>
      <c r="M203" s="139"/>
      <c r="N203" s="139"/>
      <c r="O203" s="139"/>
      <c r="P203" s="139"/>
      <c r="Q203" s="139"/>
      <c r="R203" s="140">
        <f t="shared" ref="R203:T203" si="23">R199-R200-R202</f>
        <v>2</v>
      </c>
      <c r="S203" s="140">
        <f t="shared" si="23"/>
        <v>1</v>
      </c>
      <c r="T203" s="140">
        <f t="shared" si="23"/>
        <v>5</v>
      </c>
      <c r="U203" s="390">
        <f t="shared" si="20"/>
        <v>2.6666666666666665</v>
      </c>
      <c r="V203" s="391"/>
      <c r="W203" s="429">
        <f>SUM(I203:T203)</f>
        <v>8</v>
      </c>
      <c r="X203" s="315"/>
    </row>
    <row r="204" spans="2:24" x14ac:dyDescent="0.3">
      <c r="B204" s="283"/>
      <c r="C204" s="411" t="s">
        <v>107</v>
      </c>
      <c r="D204" s="412"/>
      <c r="E204" s="412"/>
      <c r="F204" s="412"/>
      <c r="G204" s="412"/>
      <c r="H204" s="413"/>
      <c r="I204" s="79"/>
      <c r="J204" s="80"/>
      <c r="K204" s="81"/>
      <c r="L204" s="81"/>
      <c r="M204" s="81"/>
      <c r="N204" s="81"/>
      <c r="O204" s="81"/>
      <c r="P204" s="81"/>
      <c r="Q204" s="81"/>
      <c r="R204" s="82">
        <v>2</v>
      </c>
      <c r="S204" s="82">
        <v>7</v>
      </c>
      <c r="T204" s="82">
        <v>14</v>
      </c>
      <c r="U204" s="414">
        <f t="shared" si="20"/>
        <v>7.666666666666667</v>
      </c>
      <c r="V204" s="415"/>
      <c r="W204" s="416">
        <f>SUM(I204:T204)</f>
        <v>23</v>
      </c>
      <c r="X204" s="415"/>
    </row>
    <row r="205" spans="2:24" x14ac:dyDescent="0.3">
      <c r="B205" s="283"/>
      <c r="C205" s="395" t="s">
        <v>1</v>
      </c>
      <c r="D205" s="396"/>
      <c r="E205" s="396"/>
      <c r="F205" s="396"/>
      <c r="G205" s="396"/>
      <c r="H205" s="397"/>
      <c r="I205" s="83"/>
      <c r="J205" s="84"/>
      <c r="K205" s="85"/>
      <c r="L205" s="85"/>
      <c r="M205" s="85"/>
      <c r="N205" s="85"/>
      <c r="O205" s="85"/>
      <c r="P205" s="85"/>
      <c r="Q205" s="85"/>
      <c r="R205" s="86"/>
      <c r="S205" s="86"/>
      <c r="T205" s="86"/>
      <c r="U205" s="417"/>
      <c r="V205" s="418"/>
      <c r="W205" s="419"/>
      <c r="X205" s="420"/>
    </row>
    <row r="206" spans="2:24" x14ac:dyDescent="0.3">
      <c r="B206" s="283"/>
      <c r="C206" s="347" t="s">
        <v>23</v>
      </c>
      <c r="D206" s="348"/>
      <c r="E206" s="348"/>
      <c r="F206" s="348"/>
      <c r="G206" s="348"/>
      <c r="H206" s="349"/>
      <c r="I206" s="87"/>
      <c r="J206" s="88"/>
      <c r="K206" s="89"/>
      <c r="L206" s="89"/>
      <c r="M206" s="89"/>
      <c r="N206" s="89"/>
      <c r="O206" s="89"/>
      <c r="P206" s="89"/>
      <c r="Q206" s="89"/>
      <c r="R206" s="90">
        <v>2462</v>
      </c>
      <c r="S206" s="90">
        <v>491</v>
      </c>
      <c r="T206" s="90">
        <v>396</v>
      </c>
      <c r="U206" s="361">
        <f t="shared" si="20"/>
        <v>1116.3333333333333</v>
      </c>
      <c r="V206" s="362"/>
      <c r="W206" s="409">
        <f t="shared" si="21"/>
        <v>3349</v>
      </c>
      <c r="X206" s="362"/>
    </row>
    <row r="207" spans="2:24" x14ac:dyDescent="0.3">
      <c r="B207" s="283"/>
      <c r="C207" s="270" t="s">
        <v>118</v>
      </c>
      <c r="D207" s="271"/>
      <c r="E207" s="271"/>
      <c r="F207" s="271"/>
      <c r="G207" s="271"/>
      <c r="H207" s="272"/>
      <c r="I207" s="49"/>
      <c r="J207" s="50"/>
      <c r="K207" s="51"/>
      <c r="L207" s="51"/>
      <c r="M207" s="51"/>
      <c r="N207" s="51"/>
      <c r="O207" s="51"/>
      <c r="P207" s="51"/>
      <c r="Q207" s="51"/>
      <c r="R207" s="52">
        <v>3</v>
      </c>
      <c r="S207" s="52">
        <v>5</v>
      </c>
      <c r="T207" s="52">
        <v>10</v>
      </c>
      <c r="U207" s="311">
        <f t="shared" si="20"/>
        <v>6</v>
      </c>
      <c r="V207" s="312"/>
      <c r="W207" s="410">
        <f t="shared" si="21"/>
        <v>18</v>
      </c>
      <c r="X207" s="312"/>
    </row>
    <row r="208" spans="2:24" x14ac:dyDescent="0.3">
      <c r="B208" s="283"/>
      <c r="C208" s="306" t="s">
        <v>6</v>
      </c>
      <c r="D208" s="307"/>
      <c r="E208" s="307"/>
      <c r="F208" s="307"/>
      <c r="G208" s="307"/>
      <c r="H208" s="308"/>
      <c r="I208" s="91"/>
      <c r="J208" s="92"/>
      <c r="K208" s="93"/>
      <c r="L208" s="93"/>
      <c r="M208" s="93"/>
      <c r="N208" s="93"/>
      <c r="O208" s="93"/>
      <c r="P208" s="93"/>
      <c r="Q208" s="93"/>
      <c r="R208" s="94"/>
      <c r="S208" s="94"/>
      <c r="T208" s="94"/>
      <c r="U208" s="404"/>
      <c r="V208" s="405"/>
      <c r="W208" s="406"/>
      <c r="X208" s="407"/>
    </row>
    <row r="209" spans="2:24" x14ac:dyDescent="0.3">
      <c r="B209" s="283"/>
      <c r="C209" s="347" t="s">
        <v>23</v>
      </c>
      <c r="D209" s="348"/>
      <c r="E209" s="348"/>
      <c r="F209" s="348"/>
      <c r="G209" s="348"/>
      <c r="H209" s="349"/>
      <c r="I209" s="95"/>
      <c r="J209" s="96"/>
      <c r="K209" s="97"/>
      <c r="L209" s="97"/>
      <c r="M209" s="97"/>
      <c r="N209" s="97"/>
      <c r="O209" s="97"/>
      <c r="P209" s="97"/>
      <c r="Q209" s="97"/>
      <c r="R209" s="98">
        <f t="shared" ref="R209:T209" si="24">R195/R198</f>
        <v>1.069511355815554</v>
      </c>
      <c r="S209" s="98">
        <f t="shared" si="24"/>
        <v>1.2234042553191489</v>
      </c>
      <c r="T209" s="98">
        <f t="shared" si="24"/>
        <v>1.2467755803955287</v>
      </c>
      <c r="U209" s="361" t="s">
        <v>62</v>
      </c>
      <c r="V209" s="362"/>
      <c r="W209" s="408">
        <f>W195/W198</f>
        <v>1.1440181440181441</v>
      </c>
      <c r="X209" s="351"/>
    </row>
    <row r="210" spans="2:24" x14ac:dyDescent="0.3">
      <c r="B210" s="283"/>
      <c r="C210" s="270" t="s">
        <v>171</v>
      </c>
      <c r="D210" s="271"/>
      <c r="E210" s="271"/>
      <c r="F210" s="271"/>
      <c r="G210" s="271"/>
      <c r="H210" s="272"/>
      <c r="I210" s="95"/>
      <c r="J210" s="96"/>
      <c r="K210" s="99"/>
      <c r="L210" s="99"/>
      <c r="M210" s="99"/>
      <c r="N210" s="99"/>
      <c r="O210" s="99"/>
      <c r="P210" s="99"/>
      <c r="Q210" s="99"/>
      <c r="R210" s="100">
        <f t="shared" ref="R210:T210" si="25">R196/R199</f>
        <v>1</v>
      </c>
      <c r="S210" s="100">
        <f t="shared" si="25"/>
        <v>0.72727272727272729</v>
      </c>
      <c r="T210" s="100">
        <f t="shared" si="25"/>
        <v>0.94736842105263153</v>
      </c>
      <c r="U210" s="311" t="s">
        <v>62</v>
      </c>
      <c r="V210" s="312"/>
      <c r="W210" s="494">
        <f>W196/W199</f>
        <v>0.88571428571428568</v>
      </c>
      <c r="X210" s="495"/>
    </row>
    <row r="211" spans="2:24" s="231" customFormat="1" x14ac:dyDescent="0.3">
      <c r="B211" s="283"/>
      <c r="C211" s="430" t="s">
        <v>106</v>
      </c>
      <c r="D211" s="431"/>
      <c r="E211" s="431"/>
      <c r="F211" s="431"/>
      <c r="G211" s="431"/>
      <c r="H211" s="432"/>
      <c r="I211" s="101"/>
      <c r="J211" s="102"/>
      <c r="K211" s="229"/>
      <c r="L211" s="229"/>
      <c r="M211" s="229"/>
      <c r="N211" s="229"/>
      <c r="O211" s="229"/>
      <c r="P211" s="229"/>
      <c r="Q211" s="229"/>
      <c r="R211" s="230">
        <f t="shared" ref="R211:T211" si="26">R204/R199</f>
        <v>0.4</v>
      </c>
      <c r="S211" s="230">
        <f t="shared" si="26"/>
        <v>0.63636363636363635</v>
      </c>
      <c r="T211" s="230">
        <f t="shared" si="26"/>
        <v>0.73684210526315785</v>
      </c>
      <c r="U211" s="433" t="s">
        <v>62</v>
      </c>
      <c r="V211" s="403"/>
      <c r="W211" s="402">
        <f t="shared" ref="W211:X211" si="27">W204/W199</f>
        <v>0.65714285714285714</v>
      </c>
      <c r="X211" s="403" t="e">
        <f t="shared" si="27"/>
        <v>#DIV/0!</v>
      </c>
    </row>
    <row r="212" spans="2:24" x14ac:dyDescent="0.3">
      <c r="B212" s="283"/>
      <c r="C212" s="291" t="s">
        <v>3</v>
      </c>
      <c r="D212" s="292"/>
      <c r="E212" s="292"/>
      <c r="F212" s="292"/>
      <c r="G212" s="292"/>
      <c r="H212" s="293"/>
      <c r="I212" s="105"/>
      <c r="J212" s="106"/>
      <c r="K212" s="107"/>
      <c r="L212" s="107"/>
      <c r="M212" s="107"/>
      <c r="N212" s="107"/>
      <c r="O212" s="107"/>
      <c r="P212" s="107"/>
      <c r="Q212" s="107"/>
      <c r="R212" s="201"/>
      <c r="S212" s="201"/>
      <c r="T212" s="201"/>
      <c r="U212" s="380"/>
      <c r="V212" s="381"/>
      <c r="W212" s="394"/>
      <c r="X212" s="339"/>
    </row>
    <row r="213" spans="2:24" x14ac:dyDescent="0.3">
      <c r="B213" s="283"/>
      <c r="C213" s="347" t="s">
        <v>23</v>
      </c>
      <c r="D213" s="348"/>
      <c r="E213" s="348"/>
      <c r="F213" s="348"/>
      <c r="G213" s="348"/>
      <c r="H213" s="349"/>
      <c r="I213" s="109"/>
      <c r="J213" s="110"/>
      <c r="K213" s="111"/>
      <c r="L213" s="111"/>
      <c r="M213" s="111"/>
      <c r="N213" s="111"/>
      <c r="O213" s="111"/>
      <c r="P213" s="111"/>
      <c r="Q213" s="111"/>
      <c r="R213" s="112">
        <f t="shared" ref="R213:T213" si="28">R206/R198</f>
        <v>0.84721266345492086</v>
      </c>
      <c r="S213" s="112">
        <f t="shared" si="28"/>
        <v>0.40180032733224225</v>
      </c>
      <c r="T213" s="112">
        <f t="shared" si="28"/>
        <v>0.34049871023215822</v>
      </c>
      <c r="U213" s="361" t="s">
        <v>62</v>
      </c>
      <c r="V213" s="362"/>
      <c r="W213" s="496">
        <f>W206/W198</f>
        <v>0.63296163296163299</v>
      </c>
      <c r="X213" s="467"/>
    </row>
    <row r="214" spans="2:24" ht="15" thickBot="1" x14ac:dyDescent="0.35">
      <c r="B214" s="284"/>
      <c r="C214" s="294" t="s">
        <v>118</v>
      </c>
      <c r="D214" s="295"/>
      <c r="E214" s="295"/>
      <c r="F214" s="295"/>
      <c r="G214" s="295"/>
      <c r="H214" s="296"/>
      <c r="I214" s="113"/>
      <c r="J214" s="114"/>
      <c r="K214" s="115"/>
      <c r="L214" s="115"/>
      <c r="M214" s="115"/>
      <c r="N214" s="115"/>
      <c r="O214" s="115"/>
      <c r="P214" s="115"/>
      <c r="Q214" s="115"/>
      <c r="R214" s="116">
        <f t="shared" ref="R214:T214" si="29">R207/R199</f>
        <v>0.6</v>
      </c>
      <c r="S214" s="116">
        <f t="shared" si="29"/>
        <v>0.45454545454545453</v>
      </c>
      <c r="T214" s="116">
        <f t="shared" si="29"/>
        <v>0.52631578947368418</v>
      </c>
      <c r="U214" s="366" t="s">
        <v>62</v>
      </c>
      <c r="V214" s="367"/>
      <c r="W214" s="497">
        <f>W207/W199</f>
        <v>0.51428571428571423</v>
      </c>
      <c r="X214" s="472"/>
    </row>
    <row r="215" spans="2:24" x14ac:dyDescent="0.3">
      <c r="B215" s="436" t="s">
        <v>7</v>
      </c>
      <c r="C215" s="303" t="s">
        <v>15</v>
      </c>
      <c r="D215" s="304"/>
      <c r="E215" s="304"/>
      <c r="F215" s="304"/>
      <c r="G215" s="304"/>
      <c r="H215" s="305"/>
      <c r="I215" s="117"/>
      <c r="J215" s="118"/>
      <c r="K215" s="119"/>
      <c r="L215" s="119"/>
      <c r="M215" s="119"/>
      <c r="N215" s="119"/>
      <c r="O215" s="119"/>
      <c r="P215" s="119"/>
      <c r="Q215" s="119"/>
      <c r="R215" s="120">
        <v>1440</v>
      </c>
      <c r="S215" s="120">
        <v>218</v>
      </c>
      <c r="T215" s="120">
        <v>95</v>
      </c>
      <c r="U215" s="400">
        <f t="shared" ref="U215:U278" si="30">AVERAGE(I215:T215)</f>
        <v>584.33333333333337</v>
      </c>
      <c r="V215" s="401"/>
      <c r="W215" s="400" t="s">
        <v>62</v>
      </c>
      <c r="X215" s="401"/>
    </row>
    <row r="216" spans="2:24" x14ac:dyDescent="0.3">
      <c r="B216" s="437"/>
      <c r="C216" s="395" t="s">
        <v>119</v>
      </c>
      <c r="D216" s="396"/>
      <c r="E216" s="396"/>
      <c r="F216" s="396"/>
      <c r="G216" s="396"/>
      <c r="H216" s="397"/>
      <c r="I216" s="121"/>
      <c r="J216" s="122"/>
      <c r="K216" s="123"/>
      <c r="L216" s="123"/>
      <c r="M216" s="123"/>
      <c r="N216" s="123"/>
      <c r="O216" s="123"/>
      <c r="P216" s="123"/>
      <c r="Q216" s="123"/>
      <c r="R216" s="124">
        <v>33</v>
      </c>
      <c r="S216" s="124">
        <v>12</v>
      </c>
      <c r="T216" s="124">
        <v>24</v>
      </c>
      <c r="U216" s="398">
        <f t="shared" si="30"/>
        <v>23</v>
      </c>
      <c r="V216" s="399"/>
      <c r="W216" s="398">
        <f t="shared" ref="W216:W220" si="31">SUM(I216:T216)</f>
        <v>69</v>
      </c>
      <c r="X216" s="399"/>
    </row>
    <row r="217" spans="2:24" x14ac:dyDescent="0.3">
      <c r="B217" s="437"/>
      <c r="C217" s="387" t="s">
        <v>17</v>
      </c>
      <c r="D217" s="388"/>
      <c r="E217" s="388"/>
      <c r="F217" s="388"/>
      <c r="G217" s="388"/>
      <c r="H217" s="389"/>
      <c r="I217" s="125"/>
      <c r="J217" s="126"/>
      <c r="K217" s="127"/>
      <c r="L217" s="127"/>
      <c r="M217" s="127"/>
      <c r="N217" s="127"/>
      <c r="O217" s="127"/>
      <c r="P217" s="127"/>
      <c r="Q217" s="127"/>
      <c r="R217" s="128"/>
      <c r="S217" s="128"/>
      <c r="T217" s="128">
        <v>1</v>
      </c>
      <c r="U217" s="390">
        <f t="shared" si="30"/>
        <v>1</v>
      </c>
      <c r="V217" s="391"/>
      <c r="W217" s="390">
        <f t="shared" si="31"/>
        <v>1</v>
      </c>
      <c r="X217" s="391"/>
    </row>
    <row r="218" spans="2:24" x14ac:dyDescent="0.3">
      <c r="B218" s="437"/>
      <c r="C218" s="438" t="s">
        <v>18</v>
      </c>
      <c r="D218" s="439"/>
      <c r="E218" s="439"/>
      <c r="F218" s="439"/>
      <c r="G218" s="439"/>
      <c r="H218" s="440"/>
      <c r="I218" s="129"/>
      <c r="J218" s="130"/>
      <c r="K218" s="131"/>
      <c r="L218" s="131"/>
      <c r="M218" s="131"/>
      <c r="N218" s="131"/>
      <c r="O218" s="131"/>
      <c r="P218" s="131"/>
      <c r="Q218" s="131"/>
      <c r="R218" s="132">
        <f t="shared" ref="R218:T218" si="32">SUM(R219:R220)</f>
        <v>0</v>
      </c>
      <c r="S218" s="132">
        <f t="shared" si="32"/>
        <v>5</v>
      </c>
      <c r="T218" s="132">
        <f t="shared" si="32"/>
        <v>4</v>
      </c>
      <c r="U218" s="434">
        <f t="shared" si="30"/>
        <v>3</v>
      </c>
      <c r="V218" s="435"/>
      <c r="W218" s="434">
        <f t="shared" si="31"/>
        <v>9</v>
      </c>
      <c r="X218" s="435"/>
    </row>
    <row r="219" spans="2:24" x14ac:dyDescent="0.3">
      <c r="B219" s="437"/>
      <c r="C219" s="300" t="s">
        <v>122</v>
      </c>
      <c r="D219" s="301"/>
      <c r="E219" s="301"/>
      <c r="F219" s="301"/>
      <c r="G219" s="301"/>
      <c r="H219" s="302"/>
      <c r="I219" s="133"/>
      <c r="J219" s="134"/>
      <c r="K219" s="135"/>
      <c r="L219" s="135"/>
      <c r="M219" s="135"/>
      <c r="N219" s="135"/>
      <c r="O219" s="135"/>
      <c r="P219" s="135"/>
      <c r="Q219" s="135"/>
      <c r="R219" s="136"/>
      <c r="S219" s="136">
        <v>4</v>
      </c>
      <c r="T219" s="136">
        <v>4</v>
      </c>
      <c r="U219" s="309">
        <f t="shared" si="30"/>
        <v>4</v>
      </c>
      <c r="V219" s="310"/>
      <c r="W219" s="309">
        <f t="shared" si="31"/>
        <v>8</v>
      </c>
      <c r="X219" s="310"/>
    </row>
    <row r="220" spans="2:24" x14ac:dyDescent="0.3">
      <c r="B220" s="437"/>
      <c r="C220" s="363" t="s">
        <v>123</v>
      </c>
      <c r="D220" s="364"/>
      <c r="E220" s="364"/>
      <c r="F220" s="364"/>
      <c r="G220" s="364"/>
      <c r="H220" s="365"/>
      <c r="I220" s="137"/>
      <c r="J220" s="138"/>
      <c r="K220" s="139"/>
      <c r="L220" s="139"/>
      <c r="M220" s="139"/>
      <c r="N220" s="139"/>
      <c r="O220" s="139"/>
      <c r="P220" s="139"/>
      <c r="Q220" s="139"/>
      <c r="R220" s="140"/>
      <c r="S220" s="140">
        <v>1</v>
      </c>
      <c r="T220" s="140">
        <v>0</v>
      </c>
      <c r="U220" s="314">
        <f t="shared" si="30"/>
        <v>0.5</v>
      </c>
      <c r="V220" s="315"/>
      <c r="W220" s="314">
        <f t="shared" si="31"/>
        <v>1</v>
      </c>
      <c r="X220" s="315"/>
    </row>
    <row r="221" spans="2:24" x14ac:dyDescent="0.3">
      <c r="B221" s="437"/>
      <c r="C221" s="384" t="s">
        <v>19</v>
      </c>
      <c r="D221" s="385"/>
      <c r="E221" s="385"/>
      <c r="F221" s="385"/>
      <c r="G221" s="385"/>
      <c r="H221" s="386"/>
      <c r="I221" s="49"/>
      <c r="J221" s="142"/>
      <c r="K221" s="51"/>
      <c r="L221" s="51"/>
      <c r="M221" s="51"/>
      <c r="N221" s="51"/>
      <c r="O221" s="51"/>
      <c r="P221" s="51"/>
      <c r="Q221" s="51"/>
      <c r="R221" s="52">
        <f t="shared" ref="R221:T221" si="33">SUM(R222+R261)</f>
        <v>0</v>
      </c>
      <c r="S221" s="52">
        <f t="shared" si="33"/>
        <v>1</v>
      </c>
      <c r="T221" s="52">
        <f t="shared" si="33"/>
        <v>0</v>
      </c>
      <c r="U221" s="309">
        <f t="shared" si="30"/>
        <v>0.33333333333333331</v>
      </c>
      <c r="V221" s="310"/>
      <c r="W221" s="309">
        <f t="shared" ref="W221:W281" si="34">SUM(I221:T221)</f>
        <v>1</v>
      </c>
      <c r="X221" s="310"/>
    </row>
    <row r="222" spans="2:24" x14ac:dyDescent="0.3">
      <c r="B222" s="437"/>
      <c r="C222" s="300" t="s">
        <v>123</v>
      </c>
      <c r="D222" s="301"/>
      <c r="E222" s="301"/>
      <c r="F222" s="301"/>
      <c r="G222" s="301"/>
      <c r="H222" s="302"/>
      <c r="I222" s="49"/>
      <c r="J222" s="142"/>
      <c r="K222" s="51"/>
      <c r="L222" s="51"/>
      <c r="M222" s="51"/>
      <c r="N222" s="51"/>
      <c r="O222" s="51"/>
      <c r="P222" s="51"/>
      <c r="Q222" s="51"/>
      <c r="R222" s="52">
        <f>SUM(R223+R229+R233+R235+R243+R245+R248+R253+R257+R259)</f>
        <v>0</v>
      </c>
      <c r="S222" s="52">
        <f t="shared" ref="S222:T222" si="35">SUM(S223+S229+S233+S235+S243+S245+S248+S253+S257+S259)</f>
        <v>0</v>
      </c>
      <c r="T222" s="52">
        <f t="shared" si="35"/>
        <v>0</v>
      </c>
      <c r="U222" s="309">
        <f t="shared" si="30"/>
        <v>0</v>
      </c>
      <c r="V222" s="310"/>
      <c r="W222" s="309">
        <f t="shared" si="34"/>
        <v>0</v>
      </c>
      <c r="X222" s="310"/>
    </row>
    <row r="223" spans="2:24" x14ac:dyDescent="0.3">
      <c r="B223" s="437"/>
      <c r="C223" s="300" t="s">
        <v>129</v>
      </c>
      <c r="D223" s="301"/>
      <c r="E223" s="301"/>
      <c r="F223" s="301"/>
      <c r="G223" s="301"/>
      <c r="H223" s="302"/>
      <c r="I223" s="49"/>
      <c r="J223" s="142"/>
      <c r="K223" s="51"/>
      <c r="L223" s="51"/>
      <c r="M223" s="51"/>
      <c r="N223" s="51"/>
      <c r="O223" s="51"/>
      <c r="P223" s="51"/>
      <c r="Q223" s="51"/>
      <c r="R223" s="52">
        <f t="shared" ref="R223:T223" si="36">SUM(R224:R228)</f>
        <v>0</v>
      </c>
      <c r="S223" s="52">
        <f t="shared" si="36"/>
        <v>0</v>
      </c>
      <c r="T223" s="52">
        <f t="shared" si="36"/>
        <v>0</v>
      </c>
      <c r="U223" s="309">
        <f t="shared" si="30"/>
        <v>0</v>
      </c>
      <c r="V223" s="310"/>
      <c r="W223" s="309">
        <f t="shared" si="34"/>
        <v>0</v>
      </c>
      <c r="X223" s="310"/>
    </row>
    <row r="224" spans="2:24" x14ac:dyDescent="0.3">
      <c r="B224" s="437"/>
      <c r="C224" s="321" t="s">
        <v>124</v>
      </c>
      <c r="D224" s="322"/>
      <c r="E224" s="322"/>
      <c r="F224" s="322"/>
      <c r="G224" s="322"/>
      <c r="H224" s="323"/>
      <c r="I224" s="49"/>
      <c r="J224" s="142"/>
      <c r="K224" s="51"/>
      <c r="L224" s="51"/>
      <c r="M224" s="51"/>
      <c r="N224" s="51"/>
      <c r="O224" s="51"/>
      <c r="P224" s="51"/>
      <c r="Q224" s="51"/>
      <c r="R224" s="52"/>
      <c r="S224" s="52"/>
      <c r="T224" s="52">
        <v>0</v>
      </c>
      <c r="U224" s="309">
        <f t="shared" si="30"/>
        <v>0</v>
      </c>
      <c r="V224" s="310"/>
      <c r="W224" s="309">
        <f t="shared" si="34"/>
        <v>0</v>
      </c>
      <c r="X224" s="310"/>
    </row>
    <row r="225" spans="2:24" x14ac:dyDescent="0.3">
      <c r="B225" s="437"/>
      <c r="C225" s="321" t="s">
        <v>125</v>
      </c>
      <c r="D225" s="322"/>
      <c r="E225" s="322"/>
      <c r="F225" s="322"/>
      <c r="G225" s="322"/>
      <c r="H225" s="323"/>
      <c r="I225" s="49"/>
      <c r="J225" s="142"/>
      <c r="K225" s="51"/>
      <c r="L225" s="51"/>
      <c r="M225" s="51"/>
      <c r="N225" s="51"/>
      <c r="O225" s="51"/>
      <c r="P225" s="51"/>
      <c r="Q225" s="51"/>
      <c r="R225" s="52"/>
      <c r="S225" s="52"/>
      <c r="T225" s="52">
        <v>0</v>
      </c>
      <c r="U225" s="309">
        <f t="shared" si="30"/>
        <v>0</v>
      </c>
      <c r="V225" s="310"/>
      <c r="W225" s="309">
        <f t="shared" si="34"/>
        <v>0</v>
      </c>
      <c r="X225" s="310"/>
    </row>
    <row r="226" spans="2:24" x14ac:dyDescent="0.3">
      <c r="B226" s="437"/>
      <c r="C226" s="321" t="s">
        <v>94</v>
      </c>
      <c r="D226" s="322"/>
      <c r="E226" s="322"/>
      <c r="F226" s="322"/>
      <c r="G226" s="322"/>
      <c r="H226" s="323"/>
      <c r="I226" s="49"/>
      <c r="J226" s="142"/>
      <c r="K226" s="51"/>
      <c r="L226" s="51"/>
      <c r="M226" s="51"/>
      <c r="N226" s="51"/>
      <c r="O226" s="51"/>
      <c r="P226" s="51"/>
      <c r="Q226" s="51"/>
      <c r="R226" s="52"/>
      <c r="S226" s="52"/>
      <c r="T226" s="52">
        <v>0</v>
      </c>
      <c r="U226" s="309">
        <f t="shared" si="30"/>
        <v>0</v>
      </c>
      <c r="V226" s="310"/>
      <c r="W226" s="309">
        <f t="shared" si="34"/>
        <v>0</v>
      </c>
      <c r="X226" s="310"/>
    </row>
    <row r="227" spans="2:24" x14ac:dyDescent="0.3">
      <c r="B227" s="437"/>
      <c r="C227" s="321" t="s">
        <v>127</v>
      </c>
      <c r="D227" s="322"/>
      <c r="E227" s="322"/>
      <c r="F227" s="322"/>
      <c r="G227" s="322"/>
      <c r="H227" s="323"/>
      <c r="I227" s="49"/>
      <c r="J227" s="142"/>
      <c r="K227" s="51"/>
      <c r="L227" s="51"/>
      <c r="M227" s="51"/>
      <c r="N227" s="51"/>
      <c r="O227" s="51"/>
      <c r="P227" s="51"/>
      <c r="Q227" s="51"/>
      <c r="R227" s="52"/>
      <c r="S227" s="52"/>
      <c r="T227" s="52">
        <v>0</v>
      </c>
      <c r="U227" s="309">
        <f t="shared" si="30"/>
        <v>0</v>
      </c>
      <c r="V227" s="310"/>
      <c r="W227" s="309">
        <f t="shared" si="34"/>
        <v>0</v>
      </c>
      <c r="X227" s="310"/>
    </row>
    <row r="228" spans="2:24" x14ac:dyDescent="0.3">
      <c r="B228" s="437"/>
      <c r="C228" s="321" t="s">
        <v>128</v>
      </c>
      <c r="D228" s="322"/>
      <c r="E228" s="322"/>
      <c r="F228" s="322"/>
      <c r="G228" s="322"/>
      <c r="H228" s="323"/>
      <c r="I228" s="49"/>
      <c r="J228" s="142"/>
      <c r="K228" s="51"/>
      <c r="L228" s="51"/>
      <c r="M228" s="51"/>
      <c r="N228" s="51"/>
      <c r="O228" s="51"/>
      <c r="P228" s="51"/>
      <c r="Q228" s="51"/>
      <c r="R228" s="52"/>
      <c r="S228" s="52"/>
      <c r="T228" s="52">
        <v>0</v>
      </c>
      <c r="U228" s="309">
        <f t="shared" si="30"/>
        <v>0</v>
      </c>
      <c r="V228" s="310"/>
      <c r="W228" s="309">
        <f t="shared" si="34"/>
        <v>0</v>
      </c>
      <c r="X228" s="310"/>
    </row>
    <row r="229" spans="2:24" x14ac:dyDescent="0.3">
      <c r="B229" s="437"/>
      <c r="C229" s="300" t="s">
        <v>130</v>
      </c>
      <c r="D229" s="301"/>
      <c r="E229" s="301"/>
      <c r="F229" s="301"/>
      <c r="G229" s="301"/>
      <c r="H229" s="302"/>
      <c r="I229" s="49"/>
      <c r="J229" s="142"/>
      <c r="K229" s="51"/>
      <c r="L229" s="51"/>
      <c r="M229" s="51"/>
      <c r="N229" s="51"/>
      <c r="O229" s="51"/>
      <c r="P229" s="51"/>
      <c r="Q229" s="51"/>
      <c r="R229" s="52">
        <f t="shared" ref="R229:T229" si="37">SUM(R230:R232)</f>
        <v>0</v>
      </c>
      <c r="S229" s="52">
        <f t="shared" si="37"/>
        <v>0</v>
      </c>
      <c r="T229" s="52">
        <f t="shared" si="37"/>
        <v>0</v>
      </c>
      <c r="U229" s="309">
        <f t="shared" si="30"/>
        <v>0</v>
      </c>
      <c r="V229" s="310"/>
      <c r="W229" s="309">
        <f t="shared" si="34"/>
        <v>0</v>
      </c>
      <c r="X229" s="310"/>
    </row>
    <row r="230" spans="2:24" x14ac:dyDescent="0.3">
      <c r="B230" s="437"/>
      <c r="C230" s="321" t="s">
        <v>132</v>
      </c>
      <c r="D230" s="322"/>
      <c r="E230" s="322"/>
      <c r="F230" s="322"/>
      <c r="G230" s="322"/>
      <c r="H230" s="323"/>
      <c r="I230" s="49"/>
      <c r="J230" s="142"/>
      <c r="K230" s="51"/>
      <c r="L230" s="51"/>
      <c r="M230" s="51"/>
      <c r="N230" s="51"/>
      <c r="O230" s="51"/>
      <c r="P230" s="51"/>
      <c r="Q230" s="51"/>
      <c r="R230" s="52"/>
      <c r="S230" s="52"/>
      <c r="T230" s="52">
        <v>0</v>
      </c>
      <c r="U230" s="309">
        <f t="shared" si="30"/>
        <v>0</v>
      </c>
      <c r="V230" s="310"/>
      <c r="W230" s="309">
        <f t="shared" si="34"/>
        <v>0</v>
      </c>
      <c r="X230" s="310"/>
    </row>
    <row r="231" spans="2:24" x14ac:dyDescent="0.3">
      <c r="B231" s="437"/>
      <c r="C231" s="321" t="s">
        <v>131</v>
      </c>
      <c r="D231" s="322"/>
      <c r="E231" s="322"/>
      <c r="F231" s="322"/>
      <c r="G231" s="322"/>
      <c r="H231" s="323"/>
      <c r="I231" s="49"/>
      <c r="J231" s="142"/>
      <c r="K231" s="51"/>
      <c r="L231" s="51"/>
      <c r="M231" s="51"/>
      <c r="N231" s="51"/>
      <c r="O231" s="51"/>
      <c r="P231" s="51"/>
      <c r="Q231" s="51"/>
      <c r="R231" s="52"/>
      <c r="S231" s="52"/>
      <c r="T231" s="52">
        <v>0</v>
      </c>
      <c r="U231" s="309">
        <f t="shared" si="30"/>
        <v>0</v>
      </c>
      <c r="V231" s="310"/>
      <c r="W231" s="309">
        <f t="shared" si="34"/>
        <v>0</v>
      </c>
      <c r="X231" s="310"/>
    </row>
    <row r="232" spans="2:24" x14ac:dyDescent="0.3">
      <c r="B232" s="437"/>
      <c r="C232" s="321" t="s">
        <v>133</v>
      </c>
      <c r="D232" s="322"/>
      <c r="E232" s="322"/>
      <c r="F232" s="322"/>
      <c r="G232" s="322"/>
      <c r="H232" s="323"/>
      <c r="I232" s="49"/>
      <c r="J232" s="142"/>
      <c r="K232" s="51"/>
      <c r="L232" s="51"/>
      <c r="M232" s="51"/>
      <c r="N232" s="51"/>
      <c r="O232" s="51"/>
      <c r="P232" s="51"/>
      <c r="Q232" s="51"/>
      <c r="R232" s="52"/>
      <c r="S232" s="52"/>
      <c r="T232" s="52">
        <v>0</v>
      </c>
      <c r="U232" s="309">
        <f t="shared" si="30"/>
        <v>0</v>
      </c>
      <c r="V232" s="310"/>
      <c r="W232" s="309">
        <f t="shared" si="34"/>
        <v>0</v>
      </c>
      <c r="X232" s="310"/>
    </row>
    <row r="233" spans="2:24" x14ac:dyDescent="0.3">
      <c r="B233" s="437"/>
      <c r="C233" s="300" t="s">
        <v>135</v>
      </c>
      <c r="D233" s="301"/>
      <c r="E233" s="301"/>
      <c r="F233" s="301"/>
      <c r="G233" s="301"/>
      <c r="H233" s="302"/>
      <c r="I233" s="49"/>
      <c r="J233" s="142"/>
      <c r="K233" s="51"/>
      <c r="L233" s="51"/>
      <c r="M233" s="51"/>
      <c r="N233" s="51"/>
      <c r="O233" s="51"/>
      <c r="P233" s="51"/>
      <c r="Q233" s="51"/>
      <c r="R233" s="52">
        <f t="shared" ref="R233:T233" si="38">SUM(R234)</f>
        <v>0</v>
      </c>
      <c r="S233" s="52">
        <f t="shared" si="38"/>
        <v>0</v>
      </c>
      <c r="T233" s="52">
        <f t="shared" si="38"/>
        <v>0</v>
      </c>
      <c r="U233" s="309">
        <f t="shared" si="30"/>
        <v>0</v>
      </c>
      <c r="V233" s="310"/>
      <c r="W233" s="309">
        <f t="shared" si="34"/>
        <v>0</v>
      </c>
      <c r="X233" s="310"/>
    </row>
    <row r="234" spans="2:24" x14ac:dyDescent="0.3">
      <c r="B234" s="437"/>
      <c r="C234" s="321" t="s">
        <v>134</v>
      </c>
      <c r="D234" s="322"/>
      <c r="E234" s="322"/>
      <c r="F234" s="322"/>
      <c r="G234" s="322"/>
      <c r="H234" s="323"/>
      <c r="I234" s="49"/>
      <c r="J234" s="142"/>
      <c r="K234" s="51"/>
      <c r="L234" s="51"/>
      <c r="M234" s="51"/>
      <c r="N234" s="51"/>
      <c r="O234" s="51"/>
      <c r="P234" s="51"/>
      <c r="Q234" s="51"/>
      <c r="R234" s="52"/>
      <c r="S234" s="52"/>
      <c r="T234" s="52">
        <v>0</v>
      </c>
      <c r="U234" s="309">
        <f t="shared" si="30"/>
        <v>0</v>
      </c>
      <c r="V234" s="310"/>
      <c r="W234" s="309">
        <f t="shared" si="34"/>
        <v>0</v>
      </c>
      <c r="X234" s="310"/>
    </row>
    <row r="235" spans="2:24" x14ac:dyDescent="0.3">
      <c r="B235" s="437"/>
      <c r="C235" s="300" t="s">
        <v>136</v>
      </c>
      <c r="D235" s="301"/>
      <c r="E235" s="301"/>
      <c r="F235" s="301"/>
      <c r="G235" s="301"/>
      <c r="H235" s="302"/>
      <c r="I235" s="49"/>
      <c r="J235" s="142"/>
      <c r="K235" s="51"/>
      <c r="L235" s="51"/>
      <c r="M235" s="51"/>
      <c r="N235" s="51"/>
      <c r="O235" s="51"/>
      <c r="P235" s="51"/>
      <c r="Q235" s="51"/>
      <c r="R235" s="52">
        <f t="shared" ref="R235:T235" si="39">SUM(R236:R242)</f>
        <v>0</v>
      </c>
      <c r="S235" s="52">
        <f t="shared" si="39"/>
        <v>0</v>
      </c>
      <c r="T235" s="52">
        <f t="shared" si="39"/>
        <v>0</v>
      </c>
      <c r="U235" s="309">
        <f t="shared" si="30"/>
        <v>0</v>
      </c>
      <c r="V235" s="310"/>
      <c r="W235" s="309">
        <f t="shared" si="34"/>
        <v>0</v>
      </c>
      <c r="X235" s="310"/>
    </row>
    <row r="236" spans="2:24" x14ac:dyDescent="0.3">
      <c r="B236" s="437"/>
      <c r="C236" s="321" t="s">
        <v>137</v>
      </c>
      <c r="D236" s="322"/>
      <c r="E236" s="322"/>
      <c r="F236" s="322"/>
      <c r="G236" s="322"/>
      <c r="H236" s="323"/>
      <c r="I236" s="49"/>
      <c r="J236" s="142"/>
      <c r="K236" s="51"/>
      <c r="L236" s="51"/>
      <c r="M236" s="51"/>
      <c r="N236" s="51"/>
      <c r="O236" s="51"/>
      <c r="P236" s="51"/>
      <c r="Q236" s="51"/>
      <c r="R236" s="52"/>
      <c r="S236" s="52"/>
      <c r="T236" s="52">
        <v>0</v>
      </c>
      <c r="U236" s="309">
        <f t="shared" si="30"/>
        <v>0</v>
      </c>
      <c r="V236" s="310"/>
      <c r="W236" s="309">
        <f t="shared" si="34"/>
        <v>0</v>
      </c>
      <c r="X236" s="310"/>
    </row>
    <row r="237" spans="2:24" x14ac:dyDescent="0.3">
      <c r="B237" s="437"/>
      <c r="C237" s="321" t="s">
        <v>93</v>
      </c>
      <c r="D237" s="322"/>
      <c r="E237" s="322"/>
      <c r="F237" s="322"/>
      <c r="G237" s="322"/>
      <c r="H237" s="323"/>
      <c r="I237" s="49"/>
      <c r="J237" s="142"/>
      <c r="K237" s="51"/>
      <c r="L237" s="51"/>
      <c r="M237" s="51"/>
      <c r="N237" s="51"/>
      <c r="O237" s="51"/>
      <c r="P237" s="51"/>
      <c r="Q237" s="51"/>
      <c r="R237" s="52"/>
      <c r="S237" s="52"/>
      <c r="T237" s="52">
        <v>0</v>
      </c>
      <c r="U237" s="309">
        <f t="shared" si="30"/>
        <v>0</v>
      </c>
      <c r="V237" s="310"/>
      <c r="W237" s="309">
        <f t="shared" si="34"/>
        <v>0</v>
      </c>
      <c r="X237" s="310"/>
    </row>
    <row r="238" spans="2:24" x14ac:dyDescent="0.3">
      <c r="B238" s="437"/>
      <c r="C238" s="321" t="s">
        <v>139</v>
      </c>
      <c r="D238" s="322"/>
      <c r="E238" s="322"/>
      <c r="F238" s="322"/>
      <c r="G238" s="322"/>
      <c r="H238" s="323"/>
      <c r="I238" s="49"/>
      <c r="J238" s="142"/>
      <c r="K238" s="51"/>
      <c r="L238" s="51"/>
      <c r="M238" s="51"/>
      <c r="N238" s="51"/>
      <c r="O238" s="51"/>
      <c r="P238" s="51"/>
      <c r="Q238" s="51"/>
      <c r="R238" s="52"/>
      <c r="S238" s="52"/>
      <c r="T238" s="52">
        <v>0</v>
      </c>
      <c r="U238" s="309">
        <f t="shared" si="30"/>
        <v>0</v>
      </c>
      <c r="V238" s="310"/>
      <c r="W238" s="309">
        <f t="shared" si="34"/>
        <v>0</v>
      </c>
      <c r="X238" s="310"/>
    </row>
    <row r="239" spans="2:24" x14ac:dyDescent="0.3">
      <c r="B239" s="437"/>
      <c r="C239" s="321" t="s">
        <v>124</v>
      </c>
      <c r="D239" s="322"/>
      <c r="E239" s="322"/>
      <c r="F239" s="322"/>
      <c r="G239" s="322"/>
      <c r="H239" s="323"/>
      <c r="I239" s="49"/>
      <c r="J239" s="142"/>
      <c r="K239" s="51"/>
      <c r="L239" s="51"/>
      <c r="M239" s="51"/>
      <c r="N239" s="51"/>
      <c r="O239" s="51"/>
      <c r="P239" s="51"/>
      <c r="Q239" s="51"/>
      <c r="R239" s="52"/>
      <c r="S239" s="52"/>
      <c r="T239" s="52">
        <v>0</v>
      </c>
      <c r="U239" s="309">
        <f t="shared" si="30"/>
        <v>0</v>
      </c>
      <c r="V239" s="310"/>
      <c r="W239" s="309">
        <f t="shared" si="34"/>
        <v>0</v>
      </c>
      <c r="X239" s="310"/>
    </row>
    <row r="240" spans="2:24" x14ac:dyDescent="0.3">
      <c r="B240" s="437"/>
      <c r="C240" s="321" t="s">
        <v>140</v>
      </c>
      <c r="D240" s="322"/>
      <c r="E240" s="322"/>
      <c r="F240" s="322"/>
      <c r="G240" s="322"/>
      <c r="H240" s="323"/>
      <c r="I240" s="49"/>
      <c r="J240" s="142"/>
      <c r="K240" s="51"/>
      <c r="L240" s="51"/>
      <c r="M240" s="51"/>
      <c r="N240" s="51"/>
      <c r="O240" s="51"/>
      <c r="P240" s="51"/>
      <c r="Q240" s="51"/>
      <c r="R240" s="52"/>
      <c r="S240" s="52"/>
      <c r="T240" s="52">
        <v>0</v>
      </c>
      <c r="U240" s="309">
        <f t="shared" si="30"/>
        <v>0</v>
      </c>
      <c r="V240" s="310"/>
      <c r="W240" s="309">
        <f t="shared" si="34"/>
        <v>0</v>
      </c>
      <c r="X240" s="310"/>
    </row>
    <row r="241" spans="2:24" x14ac:dyDescent="0.3">
      <c r="B241" s="437"/>
      <c r="C241" s="321" t="s">
        <v>127</v>
      </c>
      <c r="D241" s="322"/>
      <c r="E241" s="322"/>
      <c r="F241" s="322"/>
      <c r="G241" s="322"/>
      <c r="H241" s="323"/>
      <c r="I241" s="49"/>
      <c r="J241" s="142"/>
      <c r="K241" s="51"/>
      <c r="L241" s="51"/>
      <c r="M241" s="51"/>
      <c r="N241" s="51"/>
      <c r="O241" s="51"/>
      <c r="P241" s="51"/>
      <c r="Q241" s="51"/>
      <c r="R241" s="52"/>
      <c r="S241" s="52"/>
      <c r="T241" s="52">
        <v>0</v>
      </c>
      <c r="U241" s="309">
        <f t="shared" si="30"/>
        <v>0</v>
      </c>
      <c r="V241" s="310"/>
      <c r="W241" s="309">
        <f t="shared" si="34"/>
        <v>0</v>
      </c>
      <c r="X241" s="310"/>
    </row>
    <row r="242" spans="2:24" x14ac:dyDescent="0.3">
      <c r="B242" s="437"/>
      <c r="C242" s="321" t="s">
        <v>81</v>
      </c>
      <c r="D242" s="322"/>
      <c r="E242" s="322"/>
      <c r="F242" s="322"/>
      <c r="G242" s="322"/>
      <c r="H242" s="323"/>
      <c r="I242" s="49"/>
      <c r="J242" s="142"/>
      <c r="K242" s="51"/>
      <c r="L242" s="51"/>
      <c r="M242" s="51"/>
      <c r="N242" s="51"/>
      <c r="O242" s="51"/>
      <c r="P242" s="51"/>
      <c r="Q242" s="51"/>
      <c r="R242" s="52"/>
      <c r="S242" s="52"/>
      <c r="T242" s="52">
        <v>0</v>
      </c>
      <c r="U242" s="309">
        <f t="shared" si="30"/>
        <v>0</v>
      </c>
      <c r="V242" s="310"/>
      <c r="W242" s="309">
        <f t="shared" si="34"/>
        <v>0</v>
      </c>
      <c r="X242" s="310"/>
    </row>
    <row r="243" spans="2:24" x14ac:dyDescent="0.3">
      <c r="B243" s="437"/>
      <c r="C243" s="300" t="s">
        <v>141</v>
      </c>
      <c r="D243" s="301"/>
      <c r="E243" s="301"/>
      <c r="F243" s="301"/>
      <c r="G243" s="301"/>
      <c r="H243" s="302"/>
      <c r="I243" s="49"/>
      <c r="J243" s="142"/>
      <c r="K243" s="51"/>
      <c r="L243" s="51"/>
      <c r="M243" s="51"/>
      <c r="N243" s="51"/>
      <c r="O243" s="51"/>
      <c r="P243" s="51"/>
      <c r="Q243" s="51"/>
      <c r="R243" s="52">
        <f t="shared" ref="R243:T243" si="40">SUM(R244)</f>
        <v>0</v>
      </c>
      <c r="S243" s="52">
        <f t="shared" si="40"/>
        <v>0</v>
      </c>
      <c r="T243" s="52">
        <f t="shared" si="40"/>
        <v>0</v>
      </c>
      <c r="U243" s="309">
        <f t="shared" si="30"/>
        <v>0</v>
      </c>
      <c r="V243" s="310"/>
      <c r="W243" s="309">
        <f t="shared" si="34"/>
        <v>0</v>
      </c>
      <c r="X243" s="310"/>
    </row>
    <row r="244" spans="2:24" x14ac:dyDescent="0.3">
      <c r="B244" s="437"/>
      <c r="C244" s="321" t="s">
        <v>142</v>
      </c>
      <c r="D244" s="322"/>
      <c r="E244" s="322"/>
      <c r="F244" s="322"/>
      <c r="G244" s="322"/>
      <c r="H244" s="323"/>
      <c r="I244" s="49"/>
      <c r="J244" s="142"/>
      <c r="K244" s="51"/>
      <c r="L244" s="51"/>
      <c r="M244" s="51"/>
      <c r="N244" s="51"/>
      <c r="O244" s="51"/>
      <c r="P244" s="51"/>
      <c r="Q244" s="51"/>
      <c r="R244" s="52"/>
      <c r="S244" s="52"/>
      <c r="T244" s="52">
        <v>0</v>
      </c>
      <c r="U244" s="309">
        <f t="shared" si="30"/>
        <v>0</v>
      </c>
      <c r="V244" s="310"/>
      <c r="W244" s="309">
        <f t="shared" si="34"/>
        <v>0</v>
      </c>
      <c r="X244" s="310"/>
    </row>
    <row r="245" spans="2:24" x14ac:dyDescent="0.3">
      <c r="B245" s="437"/>
      <c r="C245" s="300" t="s">
        <v>143</v>
      </c>
      <c r="D245" s="301"/>
      <c r="E245" s="301"/>
      <c r="F245" s="301"/>
      <c r="G245" s="301"/>
      <c r="H245" s="302"/>
      <c r="I245" s="49"/>
      <c r="J245" s="142"/>
      <c r="K245" s="51"/>
      <c r="L245" s="51"/>
      <c r="M245" s="51"/>
      <c r="N245" s="51"/>
      <c r="O245" s="51"/>
      <c r="P245" s="51"/>
      <c r="Q245" s="51"/>
      <c r="R245" s="52">
        <f t="shared" ref="R245:T245" si="41">SUM(R246:R247)</f>
        <v>0</v>
      </c>
      <c r="S245" s="52">
        <f t="shared" si="41"/>
        <v>0</v>
      </c>
      <c r="T245" s="52">
        <f t="shared" si="41"/>
        <v>0</v>
      </c>
      <c r="U245" s="309">
        <f t="shared" si="30"/>
        <v>0</v>
      </c>
      <c r="V245" s="310"/>
      <c r="W245" s="309">
        <f t="shared" si="34"/>
        <v>0</v>
      </c>
      <c r="X245" s="310"/>
    </row>
    <row r="246" spans="2:24" x14ac:dyDescent="0.3">
      <c r="B246" s="437"/>
      <c r="C246" s="321" t="s">
        <v>139</v>
      </c>
      <c r="D246" s="322"/>
      <c r="E246" s="322"/>
      <c r="F246" s="322"/>
      <c r="G246" s="322"/>
      <c r="H246" s="323"/>
      <c r="I246" s="49"/>
      <c r="J246" s="142"/>
      <c r="K246" s="51"/>
      <c r="L246" s="51"/>
      <c r="M246" s="51"/>
      <c r="N246" s="51"/>
      <c r="O246" s="51"/>
      <c r="P246" s="51"/>
      <c r="Q246" s="51"/>
      <c r="R246" s="52"/>
      <c r="S246" s="52"/>
      <c r="T246" s="52">
        <v>0</v>
      </c>
      <c r="U246" s="309">
        <f t="shared" si="30"/>
        <v>0</v>
      </c>
      <c r="V246" s="310"/>
      <c r="W246" s="309">
        <f t="shared" si="34"/>
        <v>0</v>
      </c>
      <c r="X246" s="310"/>
    </row>
    <row r="247" spans="2:24" x14ac:dyDescent="0.3">
      <c r="B247" s="437"/>
      <c r="C247" s="321" t="s">
        <v>144</v>
      </c>
      <c r="D247" s="322"/>
      <c r="E247" s="322"/>
      <c r="F247" s="322"/>
      <c r="G247" s="322"/>
      <c r="H247" s="323"/>
      <c r="I247" s="49"/>
      <c r="J247" s="142"/>
      <c r="K247" s="51"/>
      <c r="L247" s="51"/>
      <c r="M247" s="51"/>
      <c r="N247" s="51"/>
      <c r="O247" s="51"/>
      <c r="P247" s="51"/>
      <c r="Q247" s="51"/>
      <c r="R247" s="52"/>
      <c r="S247" s="52"/>
      <c r="T247" s="52">
        <v>0</v>
      </c>
      <c r="U247" s="309">
        <f t="shared" si="30"/>
        <v>0</v>
      </c>
      <c r="V247" s="310"/>
      <c r="W247" s="309">
        <f t="shared" si="34"/>
        <v>0</v>
      </c>
      <c r="X247" s="310"/>
    </row>
    <row r="248" spans="2:24" x14ac:dyDescent="0.3">
      <c r="B248" s="437"/>
      <c r="C248" s="300" t="s">
        <v>145</v>
      </c>
      <c r="D248" s="301"/>
      <c r="E248" s="301"/>
      <c r="F248" s="301"/>
      <c r="G248" s="301"/>
      <c r="H248" s="302"/>
      <c r="I248" s="49"/>
      <c r="J248" s="142"/>
      <c r="K248" s="51"/>
      <c r="L248" s="51"/>
      <c r="M248" s="51"/>
      <c r="N248" s="51"/>
      <c r="O248" s="51"/>
      <c r="P248" s="51"/>
      <c r="Q248" s="51"/>
      <c r="R248" s="52">
        <f t="shared" ref="R248:T248" si="42">SUM(R249:R252)</f>
        <v>0</v>
      </c>
      <c r="S248" s="52">
        <f t="shared" si="42"/>
        <v>0</v>
      </c>
      <c r="T248" s="52">
        <f t="shared" si="42"/>
        <v>0</v>
      </c>
      <c r="U248" s="309">
        <f t="shared" si="30"/>
        <v>0</v>
      </c>
      <c r="V248" s="310"/>
      <c r="W248" s="309">
        <f t="shared" si="34"/>
        <v>0</v>
      </c>
      <c r="X248" s="310"/>
    </row>
    <row r="249" spans="2:24" x14ac:dyDescent="0.3">
      <c r="B249" s="437"/>
      <c r="C249" s="321" t="s">
        <v>146</v>
      </c>
      <c r="D249" s="322"/>
      <c r="E249" s="322"/>
      <c r="F249" s="322"/>
      <c r="G249" s="322"/>
      <c r="H249" s="323"/>
      <c r="I249" s="49"/>
      <c r="J249" s="142"/>
      <c r="K249" s="51"/>
      <c r="L249" s="51"/>
      <c r="M249" s="51"/>
      <c r="N249" s="51"/>
      <c r="O249" s="51"/>
      <c r="P249" s="51"/>
      <c r="Q249" s="51"/>
      <c r="R249" s="52"/>
      <c r="S249" s="52"/>
      <c r="T249" s="52">
        <v>0</v>
      </c>
      <c r="U249" s="309">
        <f t="shared" si="30"/>
        <v>0</v>
      </c>
      <c r="V249" s="310"/>
      <c r="W249" s="309">
        <f t="shared" si="34"/>
        <v>0</v>
      </c>
      <c r="X249" s="310"/>
    </row>
    <row r="250" spans="2:24" x14ac:dyDescent="0.3">
      <c r="B250" s="437"/>
      <c r="C250" s="321" t="s">
        <v>147</v>
      </c>
      <c r="D250" s="322"/>
      <c r="E250" s="322"/>
      <c r="F250" s="322"/>
      <c r="G250" s="322"/>
      <c r="H250" s="323"/>
      <c r="I250" s="49"/>
      <c r="J250" s="142"/>
      <c r="K250" s="51"/>
      <c r="L250" s="51"/>
      <c r="M250" s="51"/>
      <c r="N250" s="51"/>
      <c r="O250" s="51"/>
      <c r="P250" s="51"/>
      <c r="Q250" s="51"/>
      <c r="R250" s="52"/>
      <c r="S250" s="52"/>
      <c r="T250" s="52">
        <v>0</v>
      </c>
      <c r="U250" s="309">
        <f t="shared" si="30"/>
        <v>0</v>
      </c>
      <c r="V250" s="310"/>
      <c r="W250" s="309">
        <f t="shared" si="34"/>
        <v>0</v>
      </c>
      <c r="X250" s="310"/>
    </row>
    <row r="251" spans="2:24" x14ac:dyDescent="0.3">
      <c r="B251" s="437"/>
      <c r="C251" s="321" t="s">
        <v>148</v>
      </c>
      <c r="D251" s="322"/>
      <c r="E251" s="322"/>
      <c r="F251" s="322"/>
      <c r="G251" s="322"/>
      <c r="H251" s="323"/>
      <c r="I251" s="49"/>
      <c r="J251" s="142"/>
      <c r="K251" s="51"/>
      <c r="L251" s="51"/>
      <c r="M251" s="51"/>
      <c r="N251" s="51"/>
      <c r="O251" s="51"/>
      <c r="P251" s="51"/>
      <c r="Q251" s="51"/>
      <c r="R251" s="52"/>
      <c r="S251" s="52"/>
      <c r="T251" s="52">
        <v>0</v>
      </c>
      <c r="U251" s="309">
        <f t="shared" si="30"/>
        <v>0</v>
      </c>
      <c r="V251" s="310"/>
      <c r="W251" s="309">
        <f t="shared" si="34"/>
        <v>0</v>
      </c>
      <c r="X251" s="310"/>
    </row>
    <row r="252" spans="2:24" x14ac:dyDescent="0.3">
      <c r="B252" s="437"/>
      <c r="C252" s="321" t="s">
        <v>149</v>
      </c>
      <c r="D252" s="322"/>
      <c r="E252" s="322"/>
      <c r="F252" s="322"/>
      <c r="G252" s="322"/>
      <c r="H252" s="323"/>
      <c r="I252" s="49"/>
      <c r="J252" s="142"/>
      <c r="K252" s="51"/>
      <c r="L252" s="51"/>
      <c r="M252" s="51"/>
      <c r="N252" s="51"/>
      <c r="O252" s="51"/>
      <c r="P252" s="51"/>
      <c r="Q252" s="51"/>
      <c r="R252" s="52"/>
      <c r="S252" s="52"/>
      <c r="T252" s="52">
        <v>0</v>
      </c>
      <c r="U252" s="309">
        <f t="shared" si="30"/>
        <v>0</v>
      </c>
      <c r="V252" s="310"/>
      <c r="W252" s="309">
        <f t="shared" si="34"/>
        <v>0</v>
      </c>
      <c r="X252" s="310"/>
    </row>
    <row r="253" spans="2:24" x14ac:dyDescent="0.3">
      <c r="B253" s="437"/>
      <c r="C253" s="300" t="s">
        <v>152</v>
      </c>
      <c r="D253" s="301"/>
      <c r="E253" s="301"/>
      <c r="F253" s="301"/>
      <c r="G253" s="301"/>
      <c r="H253" s="302"/>
      <c r="I253" s="49"/>
      <c r="J253" s="142"/>
      <c r="K253" s="51"/>
      <c r="L253" s="51"/>
      <c r="M253" s="51"/>
      <c r="N253" s="51"/>
      <c r="O253" s="51"/>
      <c r="P253" s="51"/>
      <c r="Q253" s="51"/>
      <c r="R253" s="52">
        <f t="shared" ref="R253:T253" si="43">SUM(R254:R256)</f>
        <v>0</v>
      </c>
      <c r="S253" s="52">
        <f t="shared" si="43"/>
        <v>0</v>
      </c>
      <c r="T253" s="52">
        <f t="shared" si="43"/>
        <v>0</v>
      </c>
      <c r="U253" s="309">
        <f t="shared" si="30"/>
        <v>0</v>
      </c>
      <c r="V253" s="310"/>
      <c r="W253" s="309">
        <f t="shared" si="34"/>
        <v>0</v>
      </c>
      <c r="X253" s="310"/>
    </row>
    <row r="254" spans="2:24" x14ac:dyDescent="0.3">
      <c r="B254" s="437"/>
      <c r="C254" s="321" t="s">
        <v>137</v>
      </c>
      <c r="D254" s="322"/>
      <c r="E254" s="322"/>
      <c r="F254" s="322"/>
      <c r="G254" s="322"/>
      <c r="H254" s="323"/>
      <c r="I254" s="49"/>
      <c r="J254" s="142"/>
      <c r="K254" s="51"/>
      <c r="L254" s="51"/>
      <c r="M254" s="51"/>
      <c r="N254" s="51"/>
      <c r="O254" s="51"/>
      <c r="P254" s="51"/>
      <c r="Q254" s="51"/>
      <c r="R254" s="52"/>
      <c r="S254" s="52"/>
      <c r="T254" s="52">
        <v>0</v>
      </c>
      <c r="U254" s="309">
        <f t="shared" si="30"/>
        <v>0</v>
      </c>
      <c r="V254" s="310"/>
      <c r="W254" s="309">
        <f t="shared" si="34"/>
        <v>0</v>
      </c>
      <c r="X254" s="310"/>
    </row>
    <row r="255" spans="2:24" x14ac:dyDescent="0.3">
      <c r="B255" s="437"/>
      <c r="C255" s="321" t="s">
        <v>93</v>
      </c>
      <c r="D255" s="322"/>
      <c r="E255" s="322"/>
      <c r="F255" s="322"/>
      <c r="G255" s="322"/>
      <c r="H255" s="323"/>
      <c r="I255" s="49"/>
      <c r="J255" s="142"/>
      <c r="K255" s="51"/>
      <c r="L255" s="51"/>
      <c r="M255" s="51"/>
      <c r="N255" s="51"/>
      <c r="O255" s="51"/>
      <c r="P255" s="51"/>
      <c r="Q255" s="51"/>
      <c r="R255" s="52"/>
      <c r="S255" s="52"/>
      <c r="T255" s="52">
        <v>0</v>
      </c>
      <c r="U255" s="309">
        <f t="shared" si="30"/>
        <v>0</v>
      </c>
      <c r="V255" s="310"/>
      <c r="W255" s="309">
        <f t="shared" si="34"/>
        <v>0</v>
      </c>
      <c r="X255" s="310"/>
    </row>
    <row r="256" spans="2:24" x14ac:dyDescent="0.3">
      <c r="B256" s="437"/>
      <c r="C256" s="321" t="s">
        <v>124</v>
      </c>
      <c r="D256" s="322"/>
      <c r="E256" s="322"/>
      <c r="F256" s="322"/>
      <c r="G256" s="322"/>
      <c r="H256" s="323"/>
      <c r="I256" s="49"/>
      <c r="J256" s="142"/>
      <c r="K256" s="51"/>
      <c r="L256" s="51"/>
      <c r="M256" s="51"/>
      <c r="N256" s="51"/>
      <c r="O256" s="51"/>
      <c r="P256" s="51"/>
      <c r="Q256" s="51"/>
      <c r="R256" s="52"/>
      <c r="S256" s="52"/>
      <c r="T256" s="52">
        <v>0</v>
      </c>
      <c r="U256" s="309">
        <f t="shared" si="30"/>
        <v>0</v>
      </c>
      <c r="V256" s="310"/>
      <c r="W256" s="309">
        <f t="shared" si="34"/>
        <v>0</v>
      </c>
      <c r="X256" s="310"/>
    </row>
    <row r="257" spans="2:24" x14ac:dyDescent="0.3">
      <c r="B257" s="437"/>
      <c r="C257" s="300" t="s">
        <v>151</v>
      </c>
      <c r="D257" s="301"/>
      <c r="E257" s="301"/>
      <c r="F257" s="301"/>
      <c r="G257" s="301"/>
      <c r="H257" s="302"/>
      <c r="I257" s="49"/>
      <c r="J257" s="142"/>
      <c r="K257" s="51"/>
      <c r="L257" s="51"/>
      <c r="M257" s="51"/>
      <c r="N257" s="51"/>
      <c r="O257" s="51"/>
      <c r="P257" s="51"/>
      <c r="Q257" s="51"/>
      <c r="R257" s="52">
        <f t="shared" ref="R257:T257" si="44">SUM(R258)</f>
        <v>0</v>
      </c>
      <c r="S257" s="52">
        <f t="shared" si="44"/>
        <v>0</v>
      </c>
      <c r="T257" s="52">
        <f t="shared" si="44"/>
        <v>0</v>
      </c>
      <c r="U257" s="309">
        <f t="shared" si="30"/>
        <v>0</v>
      </c>
      <c r="V257" s="310"/>
      <c r="W257" s="309">
        <f t="shared" si="34"/>
        <v>0</v>
      </c>
      <c r="X257" s="310"/>
    </row>
    <row r="258" spans="2:24" x14ac:dyDescent="0.3">
      <c r="B258" s="437"/>
      <c r="C258" s="321" t="s">
        <v>142</v>
      </c>
      <c r="D258" s="322"/>
      <c r="E258" s="322"/>
      <c r="F258" s="322"/>
      <c r="G258" s="322"/>
      <c r="H258" s="323"/>
      <c r="I258" s="49"/>
      <c r="J258" s="142"/>
      <c r="K258" s="51"/>
      <c r="L258" s="51"/>
      <c r="M258" s="51"/>
      <c r="N258" s="51"/>
      <c r="O258" s="51"/>
      <c r="P258" s="51"/>
      <c r="Q258" s="51"/>
      <c r="R258" s="52"/>
      <c r="S258" s="52"/>
      <c r="T258" s="52">
        <v>0</v>
      </c>
      <c r="U258" s="309">
        <f t="shared" si="30"/>
        <v>0</v>
      </c>
      <c r="V258" s="310"/>
      <c r="W258" s="309">
        <f t="shared" si="34"/>
        <v>0</v>
      </c>
      <c r="X258" s="310"/>
    </row>
    <row r="259" spans="2:24" x14ac:dyDescent="0.3">
      <c r="B259" s="437"/>
      <c r="C259" s="300" t="s">
        <v>150</v>
      </c>
      <c r="D259" s="301"/>
      <c r="E259" s="301"/>
      <c r="F259" s="301"/>
      <c r="G259" s="301"/>
      <c r="H259" s="302"/>
      <c r="I259" s="49"/>
      <c r="J259" s="142"/>
      <c r="K259" s="51"/>
      <c r="L259" s="51"/>
      <c r="M259" s="51"/>
      <c r="N259" s="51"/>
      <c r="O259" s="51"/>
      <c r="P259" s="51"/>
      <c r="Q259" s="51"/>
      <c r="R259" s="52">
        <f t="shared" ref="R259:T259" si="45">SUM(R260)</f>
        <v>0</v>
      </c>
      <c r="S259" s="52">
        <f t="shared" si="45"/>
        <v>0</v>
      </c>
      <c r="T259" s="52">
        <f t="shared" si="45"/>
        <v>0</v>
      </c>
      <c r="U259" s="309">
        <f t="shared" si="30"/>
        <v>0</v>
      </c>
      <c r="V259" s="310"/>
      <c r="W259" s="309">
        <f t="shared" si="34"/>
        <v>0</v>
      </c>
      <c r="X259" s="310"/>
    </row>
    <row r="260" spans="2:24" x14ac:dyDescent="0.3">
      <c r="B260" s="437"/>
      <c r="C260" s="321" t="s">
        <v>134</v>
      </c>
      <c r="D260" s="322"/>
      <c r="E260" s="322"/>
      <c r="F260" s="322"/>
      <c r="G260" s="322"/>
      <c r="H260" s="323"/>
      <c r="I260" s="49"/>
      <c r="J260" s="142"/>
      <c r="K260" s="51"/>
      <c r="L260" s="51"/>
      <c r="M260" s="51"/>
      <c r="N260" s="51"/>
      <c r="O260" s="51"/>
      <c r="P260" s="51"/>
      <c r="Q260" s="51"/>
      <c r="R260" s="52"/>
      <c r="S260" s="52"/>
      <c r="T260" s="52">
        <v>0</v>
      </c>
      <c r="U260" s="309">
        <f t="shared" si="30"/>
        <v>0</v>
      </c>
      <c r="V260" s="310"/>
      <c r="W260" s="309">
        <f t="shared" si="34"/>
        <v>0</v>
      </c>
      <c r="X260" s="310"/>
    </row>
    <row r="261" spans="2:24" x14ac:dyDescent="0.3">
      <c r="B261" s="437"/>
      <c r="C261" s="300" t="s">
        <v>122</v>
      </c>
      <c r="D261" s="301"/>
      <c r="E261" s="301"/>
      <c r="F261" s="301"/>
      <c r="G261" s="301"/>
      <c r="H261" s="302"/>
      <c r="I261" s="49"/>
      <c r="J261" s="142"/>
      <c r="K261" s="51"/>
      <c r="L261" s="51"/>
      <c r="M261" s="51"/>
      <c r="N261" s="51"/>
      <c r="O261" s="51"/>
      <c r="P261" s="51"/>
      <c r="Q261" s="51"/>
      <c r="R261" s="52">
        <f t="shared" ref="R261:T261" si="46">SUM(R262+R269+R275+R279+R285+R290)</f>
        <v>0</v>
      </c>
      <c r="S261" s="52">
        <f t="shared" si="46"/>
        <v>1</v>
      </c>
      <c r="T261" s="52">
        <f t="shared" si="46"/>
        <v>0</v>
      </c>
      <c r="U261" s="309">
        <f t="shared" si="30"/>
        <v>0.33333333333333331</v>
      </c>
      <c r="V261" s="310"/>
      <c r="W261" s="309">
        <f t="shared" si="34"/>
        <v>1</v>
      </c>
      <c r="X261" s="310"/>
    </row>
    <row r="262" spans="2:24" x14ac:dyDescent="0.3">
      <c r="B262" s="437"/>
      <c r="C262" s="300" t="s">
        <v>153</v>
      </c>
      <c r="D262" s="301"/>
      <c r="E262" s="301"/>
      <c r="F262" s="301"/>
      <c r="G262" s="301"/>
      <c r="H262" s="302"/>
      <c r="I262" s="49"/>
      <c r="J262" s="142"/>
      <c r="K262" s="51"/>
      <c r="L262" s="51"/>
      <c r="M262" s="51"/>
      <c r="N262" s="51"/>
      <c r="O262" s="51"/>
      <c r="P262" s="51"/>
      <c r="Q262" s="51"/>
      <c r="R262" s="52">
        <f t="shared" ref="R262:T262" si="47">SUM(R263:R268)</f>
        <v>0</v>
      </c>
      <c r="S262" s="52">
        <f t="shared" si="47"/>
        <v>0</v>
      </c>
      <c r="T262" s="52">
        <f t="shared" si="47"/>
        <v>0</v>
      </c>
      <c r="U262" s="309">
        <f t="shared" si="30"/>
        <v>0</v>
      </c>
      <c r="V262" s="310"/>
      <c r="W262" s="309">
        <f t="shared" si="34"/>
        <v>0</v>
      </c>
      <c r="X262" s="310"/>
    </row>
    <row r="263" spans="2:24" x14ac:dyDescent="0.3">
      <c r="B263" s="437"/>
      <c r="C263" s="321" t="s">
        <v>137</v>
      </c>
      <c r="D263" s="322"/>
      <c r="E263" s="322"/>
      <c r="F263" s="322"/>
      <c r="G263" s="322"/>
      <c r="H263" s="323"/>
      <c r="I263" s="49"/>
      <c r="J263" s="142"/>
      <c r="K263" s="51"/>
      <c r="L263" s="51"/>
      <c r="M263" s="51"/>
      <c r="N263" s="51"/>
      <c r="O263" s="51"/>
      <c r="P263" s="51"/>
      <c r="Q263" s="51"/>
      <c r="R263" s="52"/>
      <c r="S263" s="52"/>
      <c r="T263" s="52">
        <v>0</v>
      </c>
      <c r="U263" s="309">
        <f t="shared" si="30"/>
        <v>0</v>
      </c>
      <c r="V263" s="310"/>
      <c r="W263" s="309">
        <f t="shared" si="34"/>
        <v>0</v>
      </c>
      <c r="X263" s="310"/>
    </row>
    <row r="264" spans="2:24" x14ac:dyDescent="0.3">
      <c r="B264" s="437"/>
      <c r="C264" s="321" t="s">
        <v>93</v>
      </c>
      <c r="D264" s="322"/>
      <c r="E264" s="322"/>
      <c r="F264" s="322"/>
      <c r="G264" s="322"/>
      <c r="H264" s="323"/>
      <c r="I264" s="49"/>
      <c r="J264" s="142"/>
      <c r="K264" s="51"/>
      <c r="L264" s="51"/>
      <c r="M264" s="51"/>
      <c r="N264" s="51"/>
      <c r="O264" s="51"/>
      <c r="P264" s="51"/>
      <c r="Q264" s="51"/>
      <c r="R264" s="52"/>
      <c r="S264" s="52"/>
      <c r="T264" s="52">
        <v>0</v>
      </c>
      <c r="U264" s="309">
        <f t="shared" si="30"/>
        <v>0</v>
      </c>
      <c r="V264" s="310"/>
      <c r="W264" s="309">
        <f t="shared" si="34"/>
        <v>0</v>
      </c>
      <c r="X264" s="310"/>
    </row>
    <row r="265" spans="2:24" x14ac:dyDescent="0.3">
      <c r="B265" s="437"/>
      <c r="C265" s="321" t="s">
        <v>154</v>
      </c>
      <c r="D265" s="322"/>
      <c r="E265" s="322"/>
      <c r="F265" s="322"/>
      <c r="G265" s="322"/>
      <c r="H265" s="323"/>
      <c r="I265" s="49"/>
      <c r="J265" s="142"/>
      <c r="K265" s="51"/>
      <c r="L265" s="51"/>
      <c r="M265" s="51"/>
      <c r="N265" s="51"/>
      <c r="O265" s="51"/>
      <c r="P265" s="51"/>
      <c r="Q265" s="51"/>
      <c r="R265" s="52"/>
      <c r="S265" s="52"/>
      <c r="T265" s="52">
        <v>0</v>
      </c>
      <c r="U265" s="309">
        <f t="shared" si="30"/>
        <v>0</v>
      </c>
      <c r="V265" s="310"/>
      <c r="W265" s="309">
        <f t="shared" si="34"/>
        <v>0</v>
      </c>
      <c r="X265" s="310"/>
    </row>
    <row r="266" spans="2:24" x14ac:dyDescent="0.3">
      <c r="B266" s="437"/>
      <c r="C266" s="321" t="s">
        <v>94</v>
      </c>
      <c r="D266" s="322"/>
      <c r="E266" s="322"/>
      <c r="F266" s="322"/>
      <c r="G266" s="322"/>
      <c r="H266" s="323"/>
      <c r="I266" s="49"/>
      <c r="J266" s="142"/>
      <c r="K266" s="51"/>
      <c r="L266" s="51"/>
      <c r="M266" s="51"/>
      <c r="N266" s="51"/>
      <c r="O266" s="51"/>
      <c r="P266" s="51"/>
      <c r="Q266" s="51"/>
      <c r="R266" s="52"/>
      <c r="S266" s="52"/>
      <c r="T266" s="52">
        <v>0</v>
      </c>
      <c r="U266" s="309">
        <f t="shared" si="30"/>
        <v>0</v>
      </c>
      <c r="V266" s="310"/>
      <c r="W266" s="309">
        <f t="shared" si="34"/>
        <v>0</v>
      </c>
      <c r="X266" s="310"/>
    </row>
    <row r="267" spans="2:24" x14ac:dyDescent="0.3">
      <c r="B267" s="437"/>
      <c r="C267" s="321" t="s">
        <v>142</v>
      </c>
      <c r="D267" s="322"/>
      <c r="E267" s="322"/>
      <c r="F267" s="322"/>
      <c r="G267" s="322"/>
      <c r="H267" s="323"/>
      <c r="I267" s="49"/>
      <c r="J267" s="142"/>
      <c r="K267" s="51"/>
      <c r="L267" s="51"/>
      <c r="M267" s="51"/>
      <c r="N267" s="51"/>
      <c r="O267" s="51"/>
      <c r="P267" s="51"/>
      <c r="Q267" s="51"/>
      <c r="R267" s="52"/>
      <c r="S267" s="52"/>
      <c r="T267" s="52">
        <v>0</v>
      </c>
      <c r="U267" s="309">
        <f t="shared" si="30"/>
        <v>0</v>
      </c>
      <c r="V267" s="310"/>
      <c r="W267" s="309">
        <f t="shared" si="34"/>
        <v>0</v>
      </c>
      <c r="X267" s="310"/>
    </row>
    <row r="268" spans="2:24" x14ac:dyDescent="0.3">
      <c r="B268" s="437"/>
      <c r="C268" s="321" t="s">
        <v>144</v>
      </c>
      <c r="D268" s="322"/>
      <c r="E268" s="322"/>
      <c r="F268" s="322"/>
      <c r="G268" s="322"/>
      <c r="H268" s="323"/>
      <c r="I268" s="49"/>
      <c r="J268" s="142"/>
      <c r="K268" s="51"/>
      <c r="L268" s="51"/>
      <c r="M268" s="51"/>
      <c r="N268" s="51"/>
      <c r="O268" s="51"/>
      <c r="P268" s="51"/>
      <c r="Q268" s="51"/>
      <c r="R268" s="52"/>
      <c r="S268" s="52"/>
      <c r="T268" s="52">
        <v>0</v>
      </c>
      <c r="U268" s="309">
        <f t="shared" si="30"/>
        <v>0</v>
      </c>
      <c r="V268" s="310"/>
      <c r="W268" s="309">
        <f t="shared" si="34"/>
        <v>0</v>
      </c>
      <c r="X268" s="310"/>
    </row>
    <row r="269" spans="2:24" x14ac:dyDescent="0.3">
      <c r="B269" s="437"/>
      <c r="C269" s="300" t="s">
        <v>155</v>
      </c>
      <c r="D269" s="301"/>
      <c r="E269" s="301"/>
      <c r="F269" s="301"/>
      <c r="G269" s="301"/>
      <c r="H269" s="302"/>
      <c r="I269" s="49"/>
      <c r="J269" s="142"/>
      <c r="K269" s="51"/>
      <c r="L269" s="51"/>
      <c r="M269" s="51"/>
      <c r="N269" s="51"/>
      <c r="O269" s="51"/>
      <c r="P269" s="51"/>
      <c r="Q269" s="51"/>
      <c r="R269" s="52">
        <f t="shared" ref="R269:T269" si="48">SUM(R270:R274)</f>
        <v>0</v>
      </c>
      <c r="S269" s="52">
        <f t="shared" si="48"/>
        <v>0</v>
      </c>
      <c r="T269" s="52">
        <f t="shared" si="48"/>
        <v>0</v>
      </c>
      <c r="U269" s="309">
        <f t="shared" si="30"/>
        <v>0</v>
      </c>
      <c r="V269" s="310"/>
      <c r="W269" s="309">
        <f t="shared" si="34"/>
        <v>0</v>
      </c>
      <c r="X269" s="310"/>
    </row>
    <row r="270" spans="2:24" x14ac:dyDescent="0.3">
      <c r="B270" s="437"/>
      <c r="C270" s="321" t="s">
        <v>139</v>
      </c>
      <c r="D270" s="322"/>
      <c r="E270" s="322"/>
      <c r="F270" s="322"/>
      <c r="G270" s="322"/>
      <c r="H270" s="323"/>
      <c r="I270" s="49"/>
      <c r="J270" s="142"/>
      <c r="K270" s="51"/>
      <c r="L270" s="51"/>
      <c r="M270" s="51"/>
      <c r="N270" s="51"/>
      <c r="O270" s="51"/>
      <c r="P270" s="51"/>
      <c r="Q270" s="51"/>
      <c r="R270" s="52"/>
      <c r="S270" s="52"/>
      <c r="T270" s="52">
        <v>0</v>
      </c>
      <c r="U270" s="309">
        <f t="shared" si="30"/>
        <v>0</v>
      </c>
      <c r="V270" s="310"/>
      <c r="W270" s="309">
        <f t="shared" si="34"/>
        <v>0</v>
      </c>
      <c r="X270" s="310"/>
    </row>
    <row r="271" spans="2:24" x14ac:dyDescent="0.3">
      <c r="B271" s="437"/>
      <c r="C271" s="321" t="s">
        <v>140</v>
      </c>
      <c r="D271" s="322"/>
      <c r="E271" s="322"/>
      <c r="F271" s="322"/>
      <c r="G271" s="322"/>
      <c r="H271" s="323"/>
      <c r="I271" s="49"/>
      <c r="J271" s="142"/>
      <c r="K271" s="51"/>
      <c r="L271" s="51"/>
      <c r="M271" s="51"/>
      <c r="N271" s="51"/>
      <c r="O271" s="51"/>
      <c r="P271" s="51"/>
      <c r="Q271" s="51"/>
      <c r="R271" s="52"/>
      <c r="S271" s="52"/>
      <c r="T271" s="52">
        <v>0</v>
      </c>
      <c r="U271" s="309">
        <f t="shared" si="30"/>
        <v>0</v>
      </c>
      <c r="V271" s="310"/>
      <c r="W271" s="309">
        <f t="shared" si="34"/>
        <v>0</v>
      </c>
      <c r="X271" s="310"/>
    </row>
    <row r="272" spans="2:24" x14ac:dyDescent="0.3">
      <c r="B272" s="437"/>
      <c r="C272" s="321" t="s">
        <v>125</v>
      </c>
      <c r="D272" s="322"/>
      <c r="E272" s="322"/>
      <c r="F272" s="322"/>
      <c r="G272" s="322"/>
      <c r="H272" s="323"/>
      <c r="I272" s="49"/>
      <c r="J272" s="142"/>
      <c r="K272" s="51"/>
      <c r="L272" s="51"/>
      <c r="M272" s="51"/>
      <c r="N272" s="51"/>
      <c r="O272" s="51"/>
      <c r="P272" s="51"/>
      <c r="Q272" s="51"/>
      <c r="R272" s="52"/>
      <c r="S272" s="52"/>
      <c r="T272" s="52">
        <v>0</v>
      </c>
      <c r="U272" s="309">
        <f t="shared" si="30"/>
        <v>0</v>
      </c>
      <c r="V272" s="310"/>
      <c r="W272" s="309">
        <f t="shared" si="34"/>
        <v>0</v>
      </c>
      <c r="X272" s="310"/>
    </row>
    <row r="273" spans="2:24" x14ac:dyDescent="0.3">
      <c r="B273" s="437"/>
      <c r="C273" s="321" t="s">
        <v>127</v>
      </c>
      <c r="D273" s="322"/>
      <c r="E273" s="322"/>
      <c r="F273" s="322"/>
      <c r="G273" s="322"/>
      <c r="H273" s="323"/>
      <c r="I273" s="49"/>
      <c r="J273" s="142"/>
      <c r="K273" s="51"/>
      <c r="L273" s="51"/>
      <c r="M273" s="51"/>
      <c r="N273" s="51"/>
      <c r="O273" s="51"/>
      <c r="P273" s="51"/>
      <c r="Q273" s="51"/>
      <c r="R273" s="52"/>
      <c r="S273" s="52"/>
      <c r="T273" s="52">
        <v>0</v>
      </c>
      <c r="U273" s="309">
        <f t="shared" si="30"/>
        <v>0</v>
      </c>
      <c r="V273" s="310"/>
      <c r="W273" s="309">
        <f t="shared" si="34"/>
        <v>0</v>
      </c>
      <c r="X273" s="310"/>
    </row>
    <row r="274" spans="2:24" x14ac:dyDescent="0.3">
      <c r="B274" s="437"/>
      <c r="C274" s="321" t="s">
        <v>81</v>
      </c>
      <c r="D274" s="322"/>
      <c r="E274" s="322"/>
      <c r="F274" s="322"/>
      <c r="G274" s="322"/>
      <c r="H274" s="323"/>
      <c r="I274" s="49"/>
      <c r="J274" s="142"/>
      <c r="K274" s="51"/>
      <c r="L274" s="51"/>
      <c r="M274" s="51"/>
      <c r="N274" s="51"/>
      <c r="O274" s="51"/>
      <c r="P274" s="51"/>
      <c r="Q274" s="51"/>
      <c r="R274" s="52"/>
      <c r="S274" s="52"/>
      <c r="T274" s="52">
        <v>0</v>
      </c>
      <c r="U274" s="309">
        <f t="shared" si="30"/>
        <v>0</v>
      </c>
      <c r="V274" s="310"/>
      <c r="W274" s="309">
        <f t="shared" si="34"/>
        <v>0</v>
      </c>
      <c r="X274" s="310"/>
    </row>
    <row r="275" spans="2:24" x14ac:dyDescent="0.3">
      <c r="B275" s="437"/>
      <c r="C275" s="300" t="s">
        <v>130</v>
      </c>
      <c r="D275" s="301"/>
      <c r="E275" s="301"/>
      <c r="F275" s="301"/>
      <c r="G275" s="301"/>
      <c r="H275" s="302"/>
      <c r="I275" s="49"/>
      <c r="J275" s="142"/>
      <c r="K275" s="51"/>
      <c r="L275" s="51"/>
      <c r="M275" s="51"/>
      <c r="N275" s="51"/>
      <c r="O275" s="51"/>
      <c r="P275" s="51"/>
      <c r="Q275" s="51"/>
      <c r="R275" s="52">
        <f t="shared" ref="R275:T275" si="49">SUM(R276:R278)</f>
        <v>0</v>
      </c>
      <c r="S275" s="52">
        <f t="shared" si="49"/>
        <v>0</v>
      </c>
      <c r="T275" s="52">
        <f t="shared" si="49"/>
        <v>0</v>
      </c>
      <c r="U275" s="309">
        <f t="shared" si="30"/>
        <v>0</v>
      </c>
      <c r="V275" s="310"/>
      <c r="W275" s="309">
        <f t="shared" si="34"/>
        <v>0</v>
      </c>
      <c r="X275" s="310"/>
    </row>
    <row r="276" spans="2:24" x14ac:dyDescent="0.3">
      <c r="B276" s="437"/>
      <c r="C276" s="321" t="s">
        <v>132</v>
      </c>
      <c r="D276" s="322"/>
      <c r="E276" s="322"/>
      <c r="F276" s="322"/>
      <c r="G276" s="322"/>
      <c r="H276" s="323"/>
      <c r="I276" s="49"/>
      <c r="J276" s="142"/>
      <c r="K276" s="51"/>
      <c r="L276" s="51"/>
      <c r="M276" s="51"/>
      <c r="N276" s="51"/>
      <c r="O276" s="51"/>
      <c r="P276" s="51"/>
      <c r="Q276" s="51"/>
      <c r="R276" s="52"/>
      <c r="S276" s="52"/>
      <c r="T276" s="52">
        <v>0</v>
      </c>
      <c r="U276" s="309">
        <f t="shared" si="30"/>
        <v>0</v>
      </c>
      <c r="V276" s="310"/>
      <c r="W276" s="309">
        <f t="shared" si="34"/>
        <v>0</v>
      </c>
      <c r="X276" s="310"/>
    </row>
    <row r="277" spans="2:24" x14ac:dyDescent="0.3">
      <c r="B277" s="437"/>
      <c r="C277" s="321" t="s">
        <v>131</v>
      </c>
      <c r="D277" s="322"/>
      <c r="E277" s="322"/>
      <c r="F277" s="322"/>
      <c r="G277" s="322"/>
      <c r="H277" s="323"/>
      <c r="I277" s="49"/>
      <c r="J277" s="142"/>
      <c r="K277" s="51"/>
      <c r="L277" s="51"/>
      <c r="M277" s="51"/>
      <c r="N277" s="51"/>
      <c r="O277" s="51"/>
      <c r="P277" s="51"/>
      <c r="Q277" s="51"/>
      <c r="R277" s="52"/>
      <c r="S277" s="52"/>
      <c r="T277" s="52">
        <v>0</v>
      </c>
      <c r="U277" s="309">
        <f t="shared" si="30"/>
        <v>0</v>
      </c>
      <c r="V277" s="310"/>
      <c r="W277" s="309">
        <f t="shared" si="34"/>
        <v>0</v>
      </c>
      <c r="X277" s="310"/>
    </row>
    <row r="278" spans="2:24" x14ac:dyDescent="0.3">
      <c r="B278" s="437"/>
      <c r="C278" s="321" t="s">
        <v>133</v>
      </c>
      <c r="D278" s="322"/>
      <c r="E278" s="322"/>
      <c r="F278" s="322"/>
      <c r="G278" s="322"/>
      <c r="H278" s="323"/>
      <c r="I278" s="49"/>
      <c r="J278" s="142"/>
      <c r="K278" s="51"/>
      <c r="L278" s="51"/>
      <c r="M278" s="51"/>
      <c r="N278" s="51"/>
      <c r="O278" s="51"/>
      <c r="P278" s="51"/>
      <c r="Q278" s="51"/>
      <c r="R278" s="52"/>
      <c r="S278" s="52"/>
      <c r="T278" s="52">
        <v>0</v>
      </c>
      <c r="U278" s="309">
        <f t="shared" si="30"/>
        <v>0</v>
      </c>
      <c r="V278" s="310"/>
      <c r="W278" s="309">
        <f t="shared" si="34"/>
        <v>0</v>
      </c>
      <c r="X278" s="310"/>
    </row>
    <row r="279" spans="2:24" x14ac:dyDescent="0.3">
      <c r="B279" s="437"/>
      <c r="C279" s="300" t="s">
        <v>156</v>
      </c>
      <c r="D279" s="301"/>
      <c r="E279" s="301"/>
      <c r="F279" s="301"/>
      <c r="G279" s="301"/>
      <c r="H279" s="302"/>
      <c r="I279" s="49"/>
      <c r="J279" s="142"/>
      <c r="K279" s="51"/>
      <c r="L279" s="51"/>
      <c r="M279" s="51"/>
      <c r="N279" s="51"/>
      <c r="O279" s="51"/>
      <c r="P279" s="51"/>
      <c r="Q279" s="51"/>
      <c r="R279" s="52">
        <f t="shared" ref="R279:T279" si="50">SUM(R280:R284)</f>
        <v>0</v>
      </c>
      <c r="S279" s="52">
        <f t="shared" si="50"/>
        <v>0</v>
      </c>
      <c r="T279" s="52">
        <f t="shared" si="50"/>
        <v>0</v>
      </c>
      <c r="U279" s="309">
        <f t="shared" ref="U279:U291" si="51">AVERAGE(I279:T279)</f>
        <v>0</v>
      </c>
      <c r="V279" s="310"/>
      <c r="W279" s="309">
        <f t="shared" si="34"/>
        <v>0</v>
      </c>
      <c r="X279" s="310"/>
    </row>
    <row r="280" spans="2:24" x14ac:dyDescent="0.3">
      <c r="B280" s="437"/>
      <c r="C280" s="321" t="s">
        <v>134</v>
      </c>
      <c r="D280" s="322"/>
      <c r="E280" s="322"/>
      <c r="F280" s="322"/>
      <c r="G280" s="322"/>
      <c r="H280" s="323"/>
      <c r="I280" s="49"/>
      <c r="J280" s="142"/>
      <c r="K280" s="51"/>
      <c r="L280" s="51"/>
      <c r="M280" s="51"/>
      <c r="N280" s="51"/>
      <c r="O280" s="51"/>
      <c r="P280" s="51"/>
      <c r="Q280" s="51"/>
      <c r="R280" s="52"/>
      <c r="S280" s="52"/>
      <c r="T280" s="52">
        <v>0</v>
      </c>
      <c r="U280" s="309">
        <f t="shared" si="51"/>
        <v>0</v>
      </c>
      <c r="V280" s="310"/>
      <c r="W280" s="309">
        <f t="shared" si="34"/>
        <v>0</v>
      </c>
      <c r="X280" s="310"/>
    </row>
    <row r="281" spans="2:24" x14ac:dyDescent="0.3">
      <c r="B281" s="437"/>
      <c r="C281" s="321" t="s">
        <v>146</v>
      </c>
      <c r="D281" s="322"/>
      <c r="E281" s="322"/>
      <c r="F281" s="322"/>
      <c r="G281" s="322"/>
      <c r="H281" s="323"/>
      <c r="I281" s="49"/>
      <c r="J281" s="142"/>
      <c r="K281" s="51"/>
      <c r="L281" s="51"/>
      <c r="M281" s="51"/>
      <c r="N281" s="51"/>
      <c r="O281" s="51"/>
      <c r="P281" s="51"/>
      <c r="Q281" s="51"/>
      <c r="R281" s="52"/>
      <c r="S281" s="52"/>
      <c r="T281" s="52">
        <v>0</v>
      </c>
      <c r="U281" s="309">
        <f t="shared" si="51"/>
        <v>0</v>
      </c>
      <c r="V281" s="310"/>
      <c r="W281" s="309">
        <f t="shared" si="34"/>
        <v>0</v>
      </c>
      <c r="X281" s="310"/>
    </row>
    <row r="282" spans="2:24" x14ac:dyDescent="0.3">
      <c r="B282" s="437"/>
      <c r="C282" s="321" t="s">
        <v>147</v>
      </c>
      <c r="D282" s="322"/>
      <c r="E282" s="322"/>
      <c r="F282" s="322"/>
      <c r="G282" s="322"/>
      <c r="H282" s="323"/>
      <c r="I282" s="49"/>
      <c r="J282" s="142"/>
      <c r="K282" s="51"/>
      <c r="L282" s="51"/>
      <c r="M282" s="51"/>
      <c r="N282" s="51"/>
      <c r="O282" s="51"/>
      <c r="P282" s="51"/>
      <c r="Q282" s="51"/>
      <c r="R282" s="52"/>
      <c r="S282" s="52"/>
      <c r="T282" s="52">
        <v>0</v>
      </c>
      <c r="U282" s="309">
        <f t="shared" si="51"/>
        <v>0</v>
      </c>
      <c r="V282" s="310"/>
      <c r="W282" s="309">
        <f t="shared" ref="W282:W291" si="52">SUM(I282:T282)</f>
        <v>0</v>
      </c>
      <c r="X282" s="310"/>
    </row>
    <row r="283" spans="2:24" x14ac:dyDescent="0.3">
      <c r="B283" s="437"/>
      <c r="C283" s="321" t="s">
        <v>148</v>
      </c>
      <c r="D283" s="322"/>
      <c r="E283" s="322"/>
      <c r="F283" s="322"/>
      <c r="G283" s="322"/>
      <c r="H283" s="323"/>
      <c r="I283" s="49"/>
      <c r="J283" s="142"/>
      <c r="K283" s="51"/>
      <c r="L283" s="51"/>
      <c r="M283" s="51"/>
      <c r="N283" s="51"/>
      <c r="O283" s="51"/>
      <c r="P283" s="51"/>
      <c r="Q283" s="51"/>
      <c r="R283" s="52"/>
      <c r="S283" s="52"/>
      <c r="T283" s="52">
        <v>0</v>
      </c>
      <c r="U283" s="309">
        <f t="shared" si="51"/>
        <v>0</v>
      </c>
      <c r="V283" s="310"/>
      <c r="W283" s="309">
        <f t="shared" si="52"/>
        <v>0</v>
      </c>
      <c r="X283" s="310"/>
    </row>
    <row r="284" spans="2:24" x14ac:dyDescent="0.3">
      <c r="B284" s="437"/>
      <c r="C284" s="321" t="s">
        <v>149</v>
      </c>
      <c r="D284" s="322"/>
      <c r="E284" s="322"/>
      <c r="F284" s="322"/>
      <c r="G284" s="322"/>
      <c r="H284" s="323"/>
      <c r="I284" s="49"/>
      <c r="J284" s="142"/>
      <c r="K284" s="51"/>
      <c r="L284" s="51"/>
      <c r="M284" s="51"/>
      <c r="N284" s="51"/>
      <c r="O284" s="51"/>
      <c r="P284" s="51"/>
      <c r="Q284" s="51"/>
      <c r="R284" s="52"/>
      <c r="S284" s="52"/>
      <c r="T284" s="52">
        <v>0</v>
      </c>
      <c r="U284" s="309">
        <f t="shared" si="51"/>
        <v>0</v>
      </c>
      <c r="V284" s="310"/>
      <c r="W284" s="309">
        <f t="shared" si="52"/>
        <v>0</v>
      </c>
      <c r="X284" s="310"/>
    </row>
    <row r="285" spans="2:24" x14ac:dyDescent="0.3">
      <c r="B285" s="437"/>
      <c r="C285" s="300" t="s">
        <v>30</v>
      </c>
      <c r="D285" s="301"/>
      <c r="E285" s="301"/>
      <c r="F285" s="301"/>
      <c r="G285" s="301"/>
      <c r="H285" s="302"/>
      <c r="I285" s="133"/>
      <c r="J285" s="134"/>
      <c r="K285" s="135"/>
      <c r="L285" s="135"/>
      <c r="M285" s="135"/>
      <c r="N285" s="135"/>
      <c r="O285" s="135"/>
      <c r="P285" s="135"/>
      <c r="Q285" s="135"/>
      <c r="R285" s="136">
        <f t="shared" ref="R285:T285" si="53">SUM(R286:R289)</f>
        <v>0</v>
      </c>
      <c r="S285" s="136">
        <f t="shared" si="53"/>
        <v>0</v>
      </c>
      <c r="T285" s="136">
        <f t="shared" si="53"/>
        <v>0</v>
      </c>
      <c r="U285" s="309">
        <f t="shared" si="51"/>
        <v>0</v>
      </c>
      <c r="V285" s="310"/>
      <c r="W285" s="309">
        <f t="shared" si="52"/>
        <v>0</v>
      </c>
      <c r="X285" s="310"/>
    </row>
    <row r="286" spans="2:24" x14ac:dyDescent="0.3">
      <c r="B286" s="437"/>
      <c r="C286" s="321" t="s">
        <v>159</v>
      </c>
      <c r="D286" s="322"/>
      <c r="E286" s="322"/>
      <c r="F286" s="322"/>
      <c r="G286" s="322"/>
      <c r="H286" s="323"/>
      <c r="I286" s="133"/>
      <c r="J286" s="134"/>
      <c r="K286" s="135"/>
      <c r="L286" s="135"/>
      <c r="M286" s="135"/>
      <c r="N286" s="135"/>
      <c r="O286" s="135"/>
      <c r="P286" s="135"/>
      <c r="Q286" s="135"/>
      <c r="R286" s="136"/>
      <c r="S286" s="136"/>
      <c r="T286" s="52">
        <v>0</v>
      </c>
      <c r="U286" s="309">
        <f t="shared" si="51"/>
        <v>0</v>
      </c>
      <c r="V286" s="310"/>
      <c r="W286" s="309">
        <f t="shared" si="52"/>
        <v>0</v>
      </c>
      <c r="X286" s="310"/>
    </row>
    <row r="287" spans="2:24" x14ac:dyDescent="0.3">
      <c r="B287" s="437"/>
      <c r="C287" s="321" t="s">
        <v>158</v>
      </c>
      <c r="D287" s="322"/>
      <c r="E287" s="322"/>
      <c r="F287" s="322"/>
      <c r="G287" s="322"/>
      <c r="H287" s="323"/>
      <c r="I287" s="133"/>
      <c r="J287" s="134"/>
      <c r="K287" s="135"/>
      <c r="L287" s="135"/>
      <c r="M287" s="135"/>
      <c r="N287" s="135"/>
      <c r="O287" s="135"/>
      <c r="P287" s="135"/>
      <c r="Q287" s="135"/>
      <c r="R287" s="136"/>
      <c r="S287" s="136"/>
      <c r="T287" s="52">
        <v>0</v>
      </c>
      <c r="U287" s="309">
        <f t="shared" si="51"/>
        <v>0</v>
      </c>
      <c r="V287" s="310"/>
      <c r="W287" s="309">
        <f t="shared" si="52"/>
        <v>0</v>
      </c>
      <c r="X287" s="310"/>
    </row>
    <row r="288" spans="2:24" x14ac:dyDescent="0.3">
      <c r="B288" s="437"/>
      <c r="C288" s="321" t="s">
        <v>157</v>
      </c>
      <c r="D288" s="322"/>
      <c r="E288" s="322"/>
      <c r="F288" s="322"/>
      <c r="G288" s="322"/>
      <c r="H288" s="323"/>
      <c r="I288" s="133"/>
      <c r="J288" s="134"/>
      <c r="K288" s="135"/>
      <c r="L288" s="135"/>
      <c r="M288" s="135"/>
      <c r="N288" s="135"/>
      <c r="O288" s="135"/>
      <c r="P288" s="135"/>
      <c r="Q288" s="135"/>
      <c r="R288" s="136"/>
      <c r="S288" s="136"/>
      <c r="T288" s="52">
        <v>0</v>
      </c>
      <c r="U288" s="309">
        <f t="shared" si="51"/>
        <v>0</v>
      </c>
      <c r="V288" s="310"/>
      <c r="W288" s="309">
        <f t="shared" si="52"/>
        <v>0</v>
      </c>
      <c r="X288" s="310"/>
    </row>
    <row r="289" spans="2:24" x14ac:dyDescent="0.3">
      <c r="B289" s="437"/>
      <c r="C289" s="321" t="s">
        <v>160</v>
      </c>
      <c r="D289" s="322"/>
      <c r="E289" s="322"/>
      <c r="F289" s="322"/>
      <c r="G289" s="322"/>
      <c r="H289" s="323"/>
      <c r="I289" s="133"/>
      <c r="J289" s="134"/>
      <c r="K289" s="135"/>
      <c r="L289" s="135"/>
      <c r="M289" s="135"/>
      <c r="N289" s="135"/>
      <c r="O289" s="135"/>
      <c r="P289" s="135"/>
      <c r="Q289" s="135"/>
      <c r="R289" s="136"/>
      <c r="S289" s="136"/>
      <c r="T289" s="52">
        <v>0</v>
      </c>
      <c r="U289" s="309">
        <f t="shared" si="51"/>
        <v>0</v>
      </c>
      <c r="V289" s="310"/>
      <c r="W289" s="309">
        <f t="shared" si="52"/>
        <v>0</v>
      </c>
      <c r="X289" s="310"/>
    </row>
    <row r="290" spans="2:24" x14ac:dyDescent="0.3">
      <c r="B290" s="437"/>
      <c r="C290" s="300" t="s">
        <v>34</v>
      </c>
      <c r="D290" s="301"/>
      <c r="E290" s="301"/>
      <c r="F290" s="301"/>
      <c r="G290" s="301"/>
      <c r="H290" s="302"/>
      <c r="I290" s="133"/>
      <c r="J290" s="134"/>
      <c r="K290" s="135"/>
      <c r="L290" s="135"/>
      <c r="M290" s="135"/>
      <c r="N290" s="135"/>
      <c r="O290" s="135"/>
      <c r="P290" s="135"/>
      <c r="Q290" s="135"/>
      <c r="R290" s="136"/>
      <c r="S290" s="136">
        <v>1</v>
      </c>
      <c r="T290" s="52">
        <v>0</v>
      </c>
      <c r="U290" s="309">
        <f t="shared" si="51"/>
        <v>0.5</v>
      </c>
      <c r="V290" s="310"/>
      <c r="W290" s="309">
        <f t="shared" si="52"/>
        <v>1</v>
      </c>
      <c r="X290" s="310"/>
    </row>
    <row r="291" spans="2:24" x14ac:dyDescent="0.3">
      <c r="B291" s="437"/>
      <c r="C291" s="327" t="s">
        <v>26</v>
      </c>
      <c r="D291" s="328"/>
      <c r="E291" s="328"/>
      <c r="F291" s="328"/>
      <c r="G291" s="328"/>
      <c r="H291" s="329"/>
      <c r="I291" s="152"/>
      <c r="J291" s="153"/>
      <c r="K291" s="154"/>
      <c r="L291" s="154"/>
      <c r="M291" s="154"/>
      <c r="N291" s="154"/>
      <c r="O291" s="154"/>
      <c r="P291" s="154"/>
      <c r="Q291" s="154"/>
      <c r="R291" s="155">
        <v>1</v>
      </c>
      <c r="S291" s="155"/>
      <c r="T291" s="155"/>
      <c r="U291" s="569">
        <f t="shared" si="51"/>
        <v>1</v>
      </c>
      <c r="V291" s="570"/>
      <c r="W291" s="473">
        <f t="shared" si="52"/>
        <v>1</v>
      </c>
      <c r="X291" s="474"/>
    </row>
    <row r="292" spans="2:24" x14ac:dyDescent="0.3">
      <c r="B292" s="437"/>
      <c r="C292" s="340" t="s">
        <v>2</v>
      </c>
      <c r="D292" s="341"/>
      <c r="E292" s="341"/>
      <c r="F292" s="341"/>
      <c r="G292" s="341"/>
      <c r="H292" s="342"/>
      <c r="I292" s="156"/>
      <c r="J292" s="157"/>
      <c r="K292" s="158"/>
      <c r="L292" s="158"/>
      <c r="M292" s="158"/>
      <c r="N292" s="158"/>
      <c r="O292" s="158"/>
      <c r="P292" s="158"/>
      <c r="Q292" s="158"/>
      <c r="R292" s="159"/>
      <c r="S292" s="159"/>
      <c r="T292" s="159"/>
      <c r="U292" s="343"/>
      <c r="V292" s="344"/>
      <c r="W292" s="345"/>
      <c r="X292" s="346"/>
    </row>
    <row r="293" spans="2:24" x14ac:dyDescent="0.3">
      <c r="B293" s="437"/>
      <c r="C293" s="347" t="s">
        <v>172</v>
      </c>
      <c r="D293" s="348"/>
      <c r="E293" s="348"/>
      <c r="F293" s="348"/>
      <c r="G293" s="348"/>
      <c r="H293" s="349"/>
      <c r="I293" s="160"/>
      <c r="J293" s="161"/>
      <c r="K293" s="162"/>
      <c r="L293" s="162"/>
      <c r="M293" s="162"/>
      <c r="N293" s="162"/>
      <c r="O293" s="162"/>
      <c r="P293" s="162"/>
      <c r="Q293" s="162"/>
      <c r="R293" s="163">
        <f t="shared" ref="R293:T293" si="54">R216/R199</f>
        <v>6.6</v>
      </c>
      <c r="S293" s="163">
        <f t="shared" si="54"/>
        <v>1.0909090909090908</v>
      </c>
      <c r="T293" s="163">
        <f t="shared" si="54"/>
        <v>1.263157894736842</v>
      </c>
      <c r="U293" s="350" t="s">
        <v>62</v>
      </c>
      <c r="V293" s="351"/>
      <c r="W293" s="350">
        <f t="shared" ref="W293:X293" si="55">W216/W199</f>
        <v>1.9714285714285715</v>
      </c>
      <c r="X293" s="351" t="e">
        <f t="shared" si="55"/>
        <v>#DIV/0!</v>
      </c>
    </row>
    <row r="294" spans="2:24" x14ac:dyDescent="0.3">
      <c r="B294" s="437"/>
      <c r="C294" s="273" t="s">
        <v>173</v>
      </c>
      <c r="D294" s="274"/>
      <c r="E294" s="274"/>
      <c r="F294" s="274"/>
      <c r="G294" s="274"/>
      <c r="H294" s="275"/>
      <c r="I294" s="164"/>
      <c r="J294" s="165"/>
      <c r="K294" s="166"/>
      <c r="L294" s="166"/>
      <c r="M294" s="166"/>
      <c r="N294" s="166"/>
      <c r="O294" s="166"/>
      <c r="P294" s="166"/>
      <c r="Q294" s="166"/>
      <c r="R294" s="167">
        <f t="shared" ref="R294:T294" si="56">(R218+R221+R291)/R199</f>
        <v>0.2</v>
      </c>
      <c r="S294" s="167">
        <f t="shared" si="56"/>
        <v>0.54545454545454541</v>
      </c>
      <c r="T294" s="167">
        <f t="shared" si="56"/>
        <v>0.21052631578947367</v>
      </c>
      <c r="U294" s="352" t="s">
        <v>62</v>
      </c>
      <c r="V294" s="353"/>
      <c r="W294" s="352">
        <f t="shared" ref="W294:X294" si="57">(W218+W221+W291)/W199</f>
        <v>0.31428571428571428</v>
      </c>
      <c r="X294" s="353" t="e">
        <f t="shared" si="57"/>
        <v>#DIV/0!</v>
      </c>
    </row>
    <row r="295" spans="2:24" x14ac:dyDescent="0.3">
      <c r="B295" s="437"/>
      <c r="C295" s="291" t="s">
        <v>8</v>
      </c>
      <c r="D295" s="292"/>
      <c r="E295" s="292"/>
      <c r="F295" s="292"/>
      <c r="G295" s="292"/>
      <c r="H295" s="293"/>
      <c r="I295" s="105"/>
      <c r="J295" s="106"/>
      <c r="K295" s="168"/>
      <c r="L295" s="168"/>
      <c r="M295" s="168"/>
      <c r="N295" s="168"/>
      <c r="O295" s="168"/>
      <c r="P295" s="168"/>
      <c r="Q295" s="168"/>
      <c r="R295" s="169">
        <f t="shared" ref="R295:T295" si="58">R297/R296</f>
        <v>0</v>
      </c>
      <c r="S295" s="169">
        <f t="shared" si="58"/>
        <v>0</v>
      </c>
      <c r="T295" s="169">
        <f t="shared" si="58"/>
        <v>0</v>
      </c>
      <c r="U295" s="336" t="s">
        <v>62</v>
      </c>
      <c r="V295" s="337"/>
      <c r="W295" s="338">
        <f>W297/W296</f>
        <v>0</v>
      </c>
      <c r="X295" s="339"/>
    </row>
    <row r="296" spans="2:24" x14ac:dyDescent="0.3">
      <c r="B296" s="437"/>
      <c r="C296" s="358" t="s">
        <v>20</v>
      </c>
      <c r="D296" s="359"/>
      <c r="E296" s="359"/>
      <c r="F296" s="359"/>
      <c r="G296" s="359"/>
      <c r="H296" s="360"/>
      <c r="I296" s="170"/>
      <c r="J296" s="171"/>
      <c r="K296" s="89"/>
      <c r="L296" s="89"/>
      <c r="M296" s="89"/>
      <c r="N296" s="89"/>
      <c r="O296" s="89"/>
      <c r="P296" s="89"/>
      <c r="Q296" s="89"/>
      <c r="R296" s="90">
        <f t="shared" ref="R296:T296" si="59">R199</f>
        <v>5</v>
      </c>
      <c r="S296" s="90">
        <f t="shared" si="59"/>
        <v>11</v>
      </c>
      <c r="T296" s="90">
        <f t="shared" si="59"/>
        <v>19</v>
      </c>
      <c r="U296" s="361" t="s">
        <v>62</v>
      </c>
      <c r="V296" s="362"/>
      <c r="W296" s="361">
        <f>SUM(I296:T296)</f>
        <v>35</v>
      </c>
      <c r="X296" s="362"/>
    </row>
    <row r="297" spans="2:24" ht="15" thickBot="1" x14ac:dyDescent="0.35">
      <c r="B297" s="437"/>
      <c r="C297" s="358" t="s">
        <v>104</v>
      </c>
      <c r="D297" s="359"/>
      <c r="E297" s="359"/>
      <c r="F297" s="359"/>
      <c r="G297" s="359"/>
      <c r="H297" s="360"/>
      <c r="I297" s="172"/>
      <c r="J297" s="50"/>
      <c r="K297" s="51"/>
      <c r="L297" s="51"/>
      <c r="M297" s="51"/>
      <c r="N297" s="51"/>
      <c r="O297" s="51"/>
      <c r="P297" s="51"/>
      <c r="Q297" s="51"/>
      <c r="R297" s="52"/>
      <c r="S297" s="52"/>
      <c r="T297" s="52"/>
      <c r="U297" s="366" t="s">
        <v>62</v>
      </c>
      <c r="V297" s="367"/>
      <c r="W297" s="311">
        <f>SUM(I297:T297)</f>
        <v>0</v>
      </c>
      <c r="X297" s="312"/>
    </row>
    <row r="298" spans="2:24" ht="15" thickBot="1" x14ac:dyDescent="0.35">
      <c r="B298" s="288" t="s">
        <v>9</v>
      </c>
      <c r="C298" s="297" t="s">
        <v>108</v>
      </c>
      <c r="D298" s="298"/>
      <c r="E298" s="298"/>
      <c r="F298" s="298"/>
      <c r="G298" s="298"/>
      <c r="H298" s="299"/>
      <c r="I298" s="173"/>
      <c r="J298" s="174"/>
      <c r="K298" s="175"/>
      <c r="L298" s="175"/>
      <c r="M298" s="175"/>
      <c r="N298" s="175"/>
      <c r="O298" s="175"/>
      <c r="P298" s="175"/>
      <c r="Q298" s="175"/>
      <c r="R298" s="176">
        <f t="shared" ref="R298:V298" si="60">R301/R300</f>
        <v>0</v>
      </c>
      <c r="S298" s="176">
        <f t="shared" si="60"/>
        <v>0.1</v>
      </c>
      <c r="T298" s="176">
        <f t="shared" si="60"/>
        <v>0.23529411764705882</v>
      </c>
      <c r="U298" s="484">
        <f t="shared" si="60"/>
        <v>0.24193548387096772</v>
      </c>
      <c r="V298" s="485" t="e">
        <f t="shared" si="60"/>
        <v>#DIV/0!</v>
      </c>
      <c r="W298" s="370" t="s">
        <v>62</v>
      </c>
      <c r="X298" s="371"/>
    </row>
    <row r="299" spans="2:24" x14ac:dyDescent="0.3">
      <c r="B299" s="289"/>
      <c r="C299" s="297" t="s">
        <v>43</v>
      </c>
      <c r="D299" s="298"/>
      <c r="E299" s="298"/>
      <c r="F299" s="298"/>
      <c r="G299" s="298"/>
      <c r="H299" s="299"/>
      <c r="I299" s="177"/>
      <c r="J299" s="178"/>
      <c r="K299" s="179"/>
      <c r="L299" s="179"/>
      <c r="M299" s="179"/>
      <c r="N299" s="179"/>
      <c r="O299" s="179"/>
      <c r="P299" s="179"/>
      <c r="Q299" s="179"/>
      <c r="R299" s="180">
        <f t="shared" ref="R299:V299" si="61">R302/R300</f>
        <v>0</v>
      </c>
      <c r="S299" s="180">
        <f t="shared" si="61"/>
        <v>0.1</v>
      </c>
      <c r="T299" s="180">
        <f t="shared" si="61"/>
        <v>0</v>
      </c>
      <c r="U299" s="484">
        <f t="shared" si="61"/>
        <v>4.8387096774193547E-2</v>
      </c>
      <c r="V299" s="485" t="e">
        <f t="shared" si="61"/>
        <v>#DIV/0!</v>
      </c>
      <c r="W299" s="370" t="s">
        <v>62</v>
      </c>
      <c r="X299" s="371"/>
    </row>
    <row r="300" spans="2:24" x14ac:dyDescent="0.3">
      <c r="B300" s="289"/>
      <c r="C300" s="270" t="s">
        <v>118</v>
      </c>
      <c r="D300" s="271"/>
      <c r="E300" s="271"/>
      <c r="F300" s="271"/>
      <c r="G300" s="271"/>
      <c r="H300" s="272"/>
      <c r="I300" s="172"/>
      <c r="J300" s="50"/>
      <c r="K300" s="51"/>
      <c r="L300" s="51"/>
      <c r="M300" s="51"/>
      <c r="N300" s="51"/>
      <c r="O300" s="51"/>
      <c r="P300" s="51"/>
      <c r="Q300" s="51"/>
      <c r="R300" s="52">
        <v>4</v>
      </c>
      <c r="S300" s="52">
        <v>10</v>
      </c>
      <c r="T300" s="52">
        <v>17</v>
      </c>
      <c r="U300" s="361">
        <f>AVERAGE(I300:T300)</f>
        <v>10.333333333333334</v>
      </c>
      <c r="V300" s="362"/>
      <c r="W300" s="361" t="s">
        <v>62</v>
      </c>
      <c r="X300" s="362"/>
    </row>
    <row r="301" spans="2:24" x14ac:dyDescent="0.3">
      <c r="B301" s="289"/>
      <c r="C301" s="300" t="s">
        <v>27</v>
      </c>
      <c r="D301" s="301"/>
      <c r="E301" s="301"/>
      <c r="F301" s="301"/>
      <c r="G301" s="301"/>
      <c r="H301" s="302"/>
      <c r="I301" s="142"/>
      <c r="J301" s="50"/>
      <c r="K301" s="51"/>
      <c r="L301" s="51"/>
      <c r="M301" s="51"/>
      <c r="N301" s="51"/>
      <c r="O301" s="51"/>
      <c r="P301" s="51"/>
      <c r="Q301" s="51"/>
      <c r="R301" s="52"/>
      <c r="S301" s="52">
        <v>1</v>
      </c>
      <c r="T301" s="52">
        <v>4</v>
      </c>
      <c r="U301" s="361">
        <f>AVERAGE(I301:T301)</f>
        <v>2.5</v>
      </c>
      <c r="V301" s="362"/>
      <c r="W301" s="361" t="s">
        <v>62</v>
      </c>
      <c r="X301" s="362"/>
    </row>
    <row r="302" spans="2:24" x14ac:dyDescent="0.3">
      <c r="B302" s="289"/>
      <c r="C302" s="273" t="s">
        <v>28</v>
      </c>
      <c r="D302" s="274"/>
      <c r="E302" s="274"/>
      <c r="F302" s="274"/>
      <c r="G302" s="274"/>
      <c r="H302" s="275"/>
      <c r="I302" s="181"/>
      <c r="J302" s="182"/>
      <c r="K302" s="183"/>
      <c r="L302" s="183"/>
      <c r="M302" s="183"/>
      <c r="N302" s="183"/>
      <c r="O302" s="183"/>
      <c r="P302" s="183"/>
      <c r="Q302" s="183"/>
      <c r="R302" s="184"/>
      <c r="S302" s="184">
        <v>1</v>
      </c>
      <c r="T302" s="184">
        <v>0</v>
      </c>
      <c r="U302" s="372">
        <f>AVERAGE(I302:T302)</f>
        <v>0.5</v>
      </c>
      <c r="V302" s="373"/>
      <c r="W302" s="372" t="s">
        <v>62</v>
      </c>
      <c r="X302" s="373"/>
    </row>
    <row r="303" spans="2:24" x14ac:dyDescent="0.3">
      <c r="B303" s="289"/>
      <c r="C303" s="276" t="s">
        <v>10</v>
      </c>
      <c r="D303" s="277"/>
      <c r="E303" s="277"/>
      <c r="F303" s="277"/>
      <c r="G303" s="277"/>
      <c r="H303" s="278"/>
      <c r="I303" s="185"/>
      <c r="J303" s="186"/>
      <c r="K303" s="187"/>
      <c r="L303" s="187"/>
      <c r="M303" s="187"/>
      <c r="N303" s="187"/>
      <c r="O303" s="187"/>
      <c r="P303" s="187"/>
      <c r="Q303" s="187"/>
      <c r="R303" s="188">
        <f t="shared" ref="R303:T303" si="62">R306/R305</f>
        <v>0</v>
      </c>
      <c r="S303" s="188">
        <f t="shared" si="62"/>
        <v>0</v>
      </c>
      <c r="T303" s="188">
        <f t="shared" si="62"/>
        <v>5.8823529411764705E-2</v>
      </c>
      <c r="U303" s="354">
        <f>U306/U305</f>
        <v>3.2258064516129031E-2</v>
      </c>
      <c r="V303" s="355"/>
      <c r="W303" s="356" t="s">
        <v>62</v>
      </c>
      <c r="X303" s="357"/>
    </row>
    <row r="304" spans="2:24" x14ac:dyDescent="0.3">
      <c r="B304" s="289"/>
      <c r="C304" s="291" t="s">
        <v>11</v>
      </c>
      <c r="D304" s="292"/>
      <c r="E304" s="292"/>
      <c r="F304" s="292"/>
      <c r="G304" s="292"/>
      <c r="H304" s="293"/>
      <c r="I304" s="189"/>
      <c r="J304" s="190"/>
      <c r="K304" s="191"/>
      <c r="L304" s="191"/>
      <c r="M304" s="191"/>
      <c r="N304" s="191"/>
      <c r="O304" s="191"/>
      <c r="P304" s="191"/>
      <c r="Q304" s="191"/>
      <c r="R304" s="192">
        <f t="shared" ref="R304:T304" si="63">R307/R305</f>
        <v>0</v>
      </c>
      <c r="S304" s="192">
        <f t="shared" si="63"/>
        <v>0</v>
      </c>
      <c r="T304" s="192">
        <f t="shared" si="63"/>
        <v>0</v>
      </c>
      <c r="U304" s="378">
        <f>U307/U305</f>
        <v>0</v>
      </c>
      <c r="V304" s="379"/>
      <c r="W304" s="380" t="s">
        <v>62</v>
      </c>
      <c r="X304" s="381"/>
    </row>
    <row r="305" spans="2:24" x14ac:dyDescent="0.3">
      <c r="B305" s="289"/>
      <c r="C305" s="270" t="s">
        <v>118</v>
      </c>
      <c r="D305" s="271"/>
      <c r="E305" s="271"/>
      <c r="F305" s="271"/>
      <c r="G305" s="271"/>
      <c r="H305" s="272"/>
      <c r="I305" s="172"/>
      <c r="J305" s="50"/>
      <c r="K305" s="51"/>
      <c r="L305" s="51"/>
      <c r="M305" s="51"/>
      <c r="N305" s="51"/>
      <c r="O305" s="51"/>
      <c r="P305" s="51"/>
      <c r="Q305" s="51"/>
      <c r="R305" s="52">
        <v>4</v>
      </c>
      <c r="S305" s="52">
        <v>10</v>
      </c>
      <c r="T305" s="52">
        <v>17</v>
      </c>
      <c r="U305" s="311">
        <f>AVERAGE(I305:T305)</f>
        <v>10.333333333333334</v>
      </c>
      <c r="V305" s="312"/>
      <c r="W305" s="311" t="s">
        <v>62</v>
      </c>
      <c r="X305" s="312"/>
    </row>
    <row r="306" spans="2:24" x14ac:dyDescent="0.3">
      <c r="B306" s="289"/>
      <c r="C306" s="270" t="s">
        <v>21</v>
      </c>
      <c r="D306" s="271"/>
      <c r="E306" s="271"/>
      <c r="F306" s="271"/>
      <c r="G306" s="271"/>
      <c r="H306" s="272"/>
      <c r="I306" s="172"/>
      <c r="J306" s="50"/>
      <c r="K306" s="51"/>
      <c r="L306" s="51"/>
      <c r="M306" s="51"/>
      <c r="N306" s="51"/>
      <c r="O306" s="51"/>
      <c r="P306" s="51"/>
      <c r="Q306" s="51"/>
      <c r="R306" s="52">
        <v>0</v>
      </c>
      <c r="S306" s="52">
        <v>0</v>
      </c>
      <c r="T306" s="52">
        <v>1</v>
      </c>
      <c r="U306" s="311">
        <f>AVERAGE(I306:T306)</f>
        <v>0.33333333333333331</v>
      </c>
      <c r="V306" s="312"/>
      <c r="W306" s="311" t="s">
        <v>62</v>
      </c>
      <c r="X306" s="312"/>
    </row>
    <row r="307" spans="2:24" ht="15" thickBot="1" x14ac:dyDescent="0.35">
      <c r="B307" s="290"/>
      <c r="C307" s="2" t="s">
        <v>22</v>
      </c>
      <c r="D307" s="3"/>
      <c r="E307" s="3"/>
      <c r="F307" s="3"/>
      <c r="G307" s="3"/>
      <c r="H307" s="193"/>
      <c r="I307" s="194"/>
      <c r="J307" s="195"/>
      <c r="K307" s="196"/>
      <c r="L307" s="196"/>
      <c r="M307" s="196"/>
      <c r="N307" s="196"/>
      <c r="O307" s="196"/>
      <c r="P307" s="196"/>
      <c r="Q307" s="196"/>
      <c r="R307" s="197">
        <v>0</v>
      </c>
      <c r="S307" s="197">
        <v>0</v>
      </c>
      <c r="T307" s="197">
        <v>0</v>
      </c>
      <c r="U307" s="366">
        <f>AVERAGE(I307:T307)</f>
        <v>0</v>
      </c>
      <c r="V307" s="367"/>
      <c r="W307" s="366" t="s">
        <v>62</v>
      </c>
      <c r="X307" s="367"/>
    </row>
  </sheetData>
  <mergeCells count="696">
    <mergeCell ref="U307:V307"/>
    <mergeCell ref="W307:X307"/>
    <mergeCell ref="C304:H304"/>
    <mergeCell ref="U304:V304"/>
    <mergeCell ref="W304:X304"/>
    <mergeCell ref="C305:H305"/>
    <mergeCell ref="U305:V305"/>
    <mergeCell ref="W305:X305"/>
    <mergeCell ref="U303:V303"/>
    <mergeCell ref="W303:X303"/>
    <mergeCell ref="C300:H300"/>
    <mergeCell ref="U300:V300"/>
    <mergeCell ref="W300:X300"/>
    <mergeCell ref="C301:H301"/>
    <mergeCell ref="U301:V301"/>
    <mergeCell ref="W301:X301"/>
    <mergeCell ref="C306:H306"/>
    <mergeCell ref="U306:V306"/>
    <mergeCell ref="W306:X306"/>
    <mergeCell ref="C297:H297"/>
    <mergeCell ref="U297:V297"/>
    <mergeCell ref="W297:X297"/>
    <mergeCell ref="B298:B307"/>
    <mergeCell ref="C298:H298"/>
    <mergeCell ref="U298:V298"/>
    <mergeCell ref="W298:X298"/>
    <mergeCell ref="C299:H299"/>
    <mergeCell ref="U299:V299"/>
    <mergeCell ref="W299:X299"/>
    <mergeCell ref="B215:B297"/>
    <mergeCell ref="C215:H215"/>
    <mergeCell ref="U215:V215"/>
    <mergeCell ref="W215:X215"/>
    <mergeCell ref="C216:H216"/>
    <mergeCell ref="U216:V216"/>
    <mergeCell ref="W216:X216"/>
    <mergeCell ref="C302:H302"/>
    <mergeCell ref="U302:V302"/>
    <mergeCell ref="W302:X302"/>
    <mergeCell ref="C303:H303"/>
    <mergeCell ref="C295:H295"/>
    <mergeCell ref="U295:V295"/>
    <mergeCell ref="W295:X295"/>
    <mergeCell ref="C296:H296"/>
    <mergeCell ref="U296:V296"/>
    <mergeCell ref="W296:X296"/>
    <mergeCell ref="C293:H293"/>
    <mergeCell ref="U293:V293"/>
    <mergeCell ref="W293:X293"/>
    <mergeCell ref="C294:H294"/>
    <mergeCell ref="U294:V294"/>
    <mergeCell ref="W294:X294"/>
    <mergeCell ref="C291:H291"/>
    <mergeCell ref="U291:V291"/>
    <mergeCell ref="W291:X291"/>
    <mergeCell ref="C292:H292"/>
    <mergeCell ref="U292:V292"/>
    <mergeCell ref="W292:X292"/>
    <mergeCell ref="C289:H289"/>
    <mergeCell ref="U289:V289"/>
    <mergeCell ref="W289:X289"/>
    <mergeCell ref="C290:H290"/>
    <mergeCell ref="U290:V290"/>
    <mergeCell ref="W290:X290"/>
    <mergeCell ref="C287:H287"/>
    <mergeCell ref="U287:V287"/>
    <mergeCell ref="W287:X287"/>
    <mergeCell ref="C288:H288"/>
    <mergeCell ref="U288:V288"/>
    <mergeCell ref="W288:X288"/>
    <mergeCell ref="C285:H285"/>
    <mergeCell ref="U285:V285"/>
    <mergeCell ref="W285:X285"/>
    <mergeCell ref="C286:H286"/>
    <mergeCell ref="U286:V286"/>
    <mergeCell ref="W286:X286"/>
    <mergeCell ref="C283:H283"/>
    <mergeCell ref="U283:V283"/>
    <mergeCell ref="W283:X283"/>
    <mergeCell ref="C284:H284"/>
    <mergeCell ref="U284:V284"/>
    <mergeCell ref="W284:X284"/>
    <mergeCell ref="C281:H281"/>
    <mergeCell ref="U281:V281"/>
    <mergeCell ref="W281:X281"/>
    <mergeCell ref="C282:H282"/>
    <mergeCell ref="U282:V282"/>
    <mergeCell ref="W282:X282"/>
    <mergeCell ref="C279:H279"/>
    <mergeCell ref="U279:V279"/>
    <mergeCell ref="W279:X279"/>
    <mergeCell ref="C280:H280"/>
    <mergeCell ref="U280:V280"/>
    <mergeCell ref="W280:X280"/>
    <mergeCell ref="C277:H277"/>
    <mergeCell ref="U277:V277"/>
    <mergeCell ref="W277:X277"/>
    <mergeCell ref="C278:H278"/>
    <mergeCell ref="U278:V278"/>
    <mergeCell ref="W278:X278"/>
    <mergeCell ref="C275:H275"/>
    <mergeCell ref="U275:V275"/>
    <mergeCell ref="W275:X275"/>
    <mergeCell ref="C276:H276"/>
    <mergeCell ref="U276:V276"/>
    <mergeCell ref="W276:X276"/>
    <mergeCell ref="C273:H273"/>
    <mergeCell ref="U273:V273"/>
    <mergeCell ref="W273:X273"/>
    <mergeCell ref="C274:H274"/>
    <mergeCell ref="U274:V274"/>
    <mergeCell ref="W274:X274"/>
    <mergeCell ref="C271:H271"/>
    <mergeCell ref="U271:V271"/>
    <mergeCell ref="W271:X271"/>
    <mergeCell ref="C272:H272"/>
    <mergeCell ref="U272:V272"/>
    <mergeCell ref="W272:X272"/>
    <mergeCell ref="C269:H269"/>
    <mergeCell ref="U269:V269"/>
    <mergeCell ref="W269:X269"/>
    <mergeCell ref="C270:H270"/>
    <mergeCell ref="U270:V270"/>
    <mergeCell ref="W270:X270"/>
    <mergeCell ref="C267:H267"/>
    <mergeCell ref="U267:V267"/>
    <mergeCell ref="W267:X267"/>
    <mergeCell ref="C268:H268"/>
    <mergeCell ref="U268:V268"/>
    <mergeCell ref="W268:X268"/>
    <mergeCell ref="C265:H265"/>
    <mergeCell ref="U265:V265"/>
    <mergeCell ref="W265:X265"/>
    <mergeCell ref="C266:H266"/>
    <mergeCell ref="U266:V266"/>
    <mergeCell ref="W266:X266"/>
    <mergeCell ref="C263:H263"/>
    <mergeCell ref="U263:V263"/>
    <mergeCell ref="W263:X263"/>
    <mergeCell ref="C264:H264"/>
    <mergeCell ref="U264:V264"/>
    <mergeCell ref="W264:X264"/>
    <mergeCell ref="C261:H261"/>
    <mergeCell ref="U261:V261"/>
    <mergeCell ref="W261:X261"/>
    <mergeCell ref="C262:H262"/>
    <mergeCell ref="U262:V262"/>
    <mergeCell ref="W262:X262"/>
    <mergeCell ref="C259:H259"/>
    <mergeCell ref="U259:V259"/>
    <mergeCell ref="W259:X259"/>
    <mergeCell ref="C260:H260"/>
    <mergeCell ref="U260:V260"/>
    <mergeCell ref="W260:X260"/>
    <mergeCell ref="C257:H257"/>
    <mergeCell ref="U257:V257"/>
    <mergeCell ref="W257:X257"/>
    <mergeCell ref="C258:H258"/>
    <mergeCell ref="U258:V258"/>
    <mergeCell ref="W258:X258"/>
    <mergeCell ref="C255:H255"/>
    <mergeCell ref="U255:V255"/>
    <mergeCell ref="W255:X255"/>
    <mergeCell ref="C256:H256"/>
    <mergeCell ref="U256:V256"/>
    <mergeCell ref="W256:X256"/>
    <mergeCell ref="C253:H253"/>
    <mergeCell ref="U253:V253"/>
    <mergeCell ref="W253:X253"/>
    <mergeCell ref="C254:H254"/>
    <mergeCell ref="U254:V254"/>
    <mergeCell ref="W254:X254"/>
    <mergeCell ref="C251:H251"/>
    <mergeCell ref="U251:V251"/>
    <mergeCell ref="W251:X251"/>
    <mergeCell ref="C252:H252"/>
    <mergeCell ref="U252:V252"/>
    <mergeCell ref="W252:X252"/>
    <mergeCell ref="C249:H249"/>
    <mergeCell ref="U249:V249"/>
    <mergeCell ref="W249:X249"/>
    <mergeCell ref="C250:H250"/>
    <mergeCell ref="U250:V250"/>
    <mergeCell ref="W250:X250"/>
    <mergeCell ref="C247:H247"/>
    <mergeCell ref="U247:V247"/>
    <mergeCell ref="W247:X247"/>
    <mergeCell ref="C248:H248"/>
    <mergeCell ref="U248:V248"/>
    <mergeCell ref="W248:X248"/>
    <mergeCell ref="C245:H245"/>
    <mergeCell ref="U245:V245"/>
    <mergeCell ref="W245:X245"/>
    <mergeCell ref="C246:H246"/>
    <mergeCell ref="U246:V246"/>
    <mergeCell ref="W246:X246"/>
    <mergeCell ref="C243:H243"/>
    <mergeCell ref="U243:V243"/>
    <mergeCell ref="W243:X243"/>
    <mergeCell ref="C244:H244"/>
    <mergeCell ref="U244:V244"/>
    <mergeCell ref="W244:X244"/>
    <mergeCell ref="C241:H241"/>
    <mergeCell ref="U241:V241"/>
    <mergeCell ref="W241:X241"/>
    <mergeCell ref="C242:H242"/>
    <mergeCell ref="U242:V242"/>
    <mergeCell ref="W242:X242"/>
    <mergeCell ref="C239:H239"/>
    <mergeCell ref="U239:V239"/>
    <mergeCell ref="W239:X239"/>
    <mergeCell ref="C240:H240"/>
    <mergeCell ref="U240:V240"/>
    <mergeCell ref="W240:X240"/>
    <mergeCell ref="C237:H237"/>
    <mergeCell ref="U237:V237"/>
    <mergeCell ref="W237:X237"/>
    <mergeCell ref="C238:H238"/>
    <mergeCell ref="U238:V238"/>
    <mergeCell ref="W238:X238"/>
    <mergeCell ref="C235:H235"/>
    <mergeCell ref="U235:V235"/>
    <mergeCell ref="W235:X235"/>
    <mergeCell ref="C236:H236"/>
    <mergeCell ref="U236:V236"/>
    <mergeCell ref="W236:X236"/>
    <mergeCell ref="C233:H233"/>
    <mergeCell ref="U233:V233"/>
    <mergeCell ref="W233:X233"/>
    <mergeCell ref="C234:H234"/>
    <mergeCell ref="U234:V234"/>
    <mergeCell ref="W234:X234"/>
    <mergeCell ref="C231:H231"/>
    <mergeCell ref="U231:V231"/>
    <mergeCell ref="W231:X231"/>
    <mergeCell ref="C232:H232"/>
    <mergeCell ref="U232:V232"/>
    <mergeCell ref="W232:X232"/>
    <mergeCell ref="C229:H229"/>
    <mergeCell ref="U229:V229"/>
    <mergeCell ref="W229:X229"/>
    <mergeCell ref="C230:H230"/>
    <mergeCell ref="U230:V230"/>
    <mergeCell ref="W230:X230"/>
    <mergeCell ref="C227:H227"/>
    <mergeCell ref="U227:V227"/>
    <mergeCell ref="W227:X227"/>
    <mergeCell ref="C228:H228"/>
    <mergeCell ref="U228:V228"/>
    <mergeCell ref="W228:X228"/>
    <mergeCell ref="C225:H225"/>
    <mergeCell ref="U225:V225"/>
    <mergeCell ref="W225:X225"/>
    <mergeCell ref="C226:H226"/>
    <mergeCell ref="U226:V226"/>
    <mergeCell ref="W226:X226"/>
    <mergeCell ref="C223:H223"/>
    <mergeCell ref="U223:V223"/>
    <mergeCell ref="W223:X223"/>
    <mergeCell ref="C224:H224"/>
    <mergeCell ref="U224:V224"/>
    <mergeCell ref="W224:X224"/>
    <mergeCell ref="C221:H221"/>
    <mergeCell ref="U221:V221"/>
    <mergeCell ref="W221:X221"/>
    <mergeCell ref="C222:H222"/>
    <mergeCell ref="U222:V222"/>
    <mergeCell ref="W222:X222"/>
    <mergeCell ref="C219:H219"/>
    <mergeCell ref="U219:V219"/>
    <mergeCell ref="W219:X219"/>
    <mergeCell ref="C220:H220"/>
    <mergeCell ref="U220:V220"/>
    <mergeCell ref="W220:X220"/>
    <mergeCell ref="C217:H217"/>
    <mergeCell ref="U217:V217"/>
    <mergeCell ref="W217:X217"/>
    <mergeCell ref="C218:H218"/>
    <mergeCell ref="U218:V218"/>
    <mergeCell ref="W218:X218"/>
    <mergeCell ref="C213:H213"/>
    <mergeCell ref="U213:V213"/>
    <mergeCell ref="W213:X213"/>
    <mergeCell ref="C214:H214"/>
    <mergeCell ref="U214:V214"/>
    <mergeCell ref="W214:X214"/>
    <mergeCell ref="C211:H211"/>
    <mergeCell ref="U211:V211"/>
    <mergeCell ref="W211:X211"/>
    <mergeCell ref="C212:H212"/>
    <mergeCell ref="U212:V212"/>
    <mergeCell ref="W212:X212"/>
    <mergeCell ref="C209:H209"/>
    <mergeCell ref="U209:V209"/>
    <mergeCell ref="W209:X209"/>
    <mergeCell ref="C210:H210"/>
    <mergeCell ref="U210:V210"/>
    <mergeCell ref="W210:X210"/>
    <mergeCell ref="C207:H207"/>
    <mergeCell ref="U207:V207"/>
    <mergeCell ref="W207:X207"/>
    <mergeCell ref="C208:H208"/>
    <mergeCell ref="U208:V208"/>
    <mergeCell ref="W208:X208"/>
    <mergeCell ref="W199:X199"/>
    <mergeCell ref="C200:H200"/>
    <mergeCell ref="U200:V200"/>
    <mergeCell ref="W200:X200"/>
    <mergeCell ref="C205:H205"/>
    <mergeCell ref="U205:V205"/>
    <mergeCell ref="W205:X205"/>
    <mergeCell ref="C206:H206"/>
    <mergeCell ref="U206:V206"/>
    <mergeCell ref="W206:X206"/>
    <mergeCell ref="C203:H203"/>
    <mergeCell ref="U203:V203"/>
    <mergeCell ref="W203:X203"/>
    <mergeCell ref="C204:H204"/>
    <mergeCell ref="U204:V204"/>
    <mergeCell ref="W204:X204"/>
    <mergeCell ref="C197:H197"/>
    <mergeCell ref="U197:V197"/>
    <mergeCell ref="W197:X197"/>
    <mergeCell ref="C198:H198"/>
    <mergeCell ref="U198:V198"/>
    <mergeCell ref="W198:X198"/>
    <mergeCell ref="B194:B214"/>
    <mergeCell ref="C194:H194"/>
    <mergeCell ref="U194:V194"/>
    <mergeCell ref="W194:X194"/>
    <mergeCell ref="C195:H195"/>
    <mergeCell ref="U195:V195"/>
    <mergeCell ref="W195:X195"/>
    <mergeCell ref="C196:H196"/>
    <mergeCell ref="U196:V196"/>
    <mergeCell ref="W196:X196"/>
    <mergeCell ref="C201:H201"/>
    <mergeCell ref="U201:V201"/>
    <mergeCell ref="W201:X201"/>
    <mergeCell ref="C202:H202"/>
    <mergeCell ref="U202:V202"/>
    <mergeCell ref="W202:X202"/>
    <mergeCell ref="C199:H199"/>
    <mergeCell ref="U199:V199"/>
    <mergeCell ref="U188:V188"/>
    <mergeCell ref="W188:X188"/>
    <mergeCell ref="B192:H192"/>
    <mergeCell ref="U192:V192"/>
    <mergeCell ref="W192:X192"/>
    <mergeCell ref="B193:H193"/>
    <mergeCell ref="C186:H186"/>
    <mergeCell ref="U186:V186"/>
    <mergeCell ref="W186:X186"/>
    <mergeCell ref="C187:H187"/>
    <mergeCell ref="U187:V187"/>
    <mergeCell ref="W187:X187"/>
    <mergeCell ref="B179:B188"/>
    <mergeCell ref="C179:H179"/>
    <mergeCell ref="U179:V179"/>
    <mergeCell ref="W179:X179"/>
    <mergeCell ref="C180:H180"/>
    <mergeCell ref="U180:V180"/>
    <mergeCell ref="W180:X180"/>
    <mergeCell ref="C181:H181"/>
    <mergeCell ref="U181:V181"/>
    <mergeCell ref="W181:X181"/>
    <mergeCell ref="C184:H184"/>
    <mergeCell ref="U184:V184"/>
    <mergeCell ref="W184:X184"/>
    <mergeCell ref="C185:H185"/>
    <mergeCell ref="U185:V185"/>
    <mergeCell ref="W185:X185"/>
    <mergeCell ref="C182:H182"/>
    <mergeCell ref="U182:V182"/>
    <mergeCell ref="W182:X182"/>
    <mergeCell ref="C183:H183"/>
    <mergeCell ref="U183:V183"/>
    <mergeCell ref="W183:X183"/>
    <mergeCell ref="C177:H177"/>
    <mergeCell ref="U177:V177"/>
    <mergeCell ref="W177:X177"/>
    <mergeCell ref="C178:H178"/>
    <mergeCell ref="U178:V178"/>
    <mergeCell ref="W178:X178"/>
    <mergeCell ref="C175:H175"/>
    <mergeCell ref="U175:V175"/>
    <mergeCell ref="W175:X175"/>
    <mergeCell ref="C176:H176"/>
    <mergeCell ref="U176:V176"/>
    <mergeCell ref="W176:X176"/>
    <mergeCell ref="C173:H173"/>
    <mergeCell ref="U173:V173"/>
    <mergeCell ref="W173:X173"/>
    <mergeCell ref="C174:H174"/>
    <mergeCell ref="U174:V174"/>
    <mergeCell ref="W174:X174"/>
    <mergeCell ref="C171:H171"/>
    <mergeCell ref="U171:V171"/>
    <mergeCell ref="W171:X171"/>
    <mergeCell ref="C172:H172"/>
    <mergeCell ref="U172:V172"/>
    <mergeCell ref="W172:X172"/>
    <mergeCell ref="C169:H169"/>
    <mergeCell ref="U169:V169"/>
    <mergeCell ref="W169:X169"/>
    <mergeCell ref="C170:H170"/>
    <mergeCell ref="U170:V170"/>
    <mergeCell ref="W170:X170"/>
    <mergeCell ref="C167:H167"/>
    <mergeCell ref="U167:V167"/>
    <mergeCell ref="W167:X167"/>
    <mergeCell ref="C168:H168"/>
    <mergeCell ref="U168:V168"/>
    <mergeCell ref="W168:X168"/>
    <mergeCell ref="C165:H165"/>
    <mergeCell ref="U165:V165"/>
    <mergeCell ref="W165:X165"/>
    <mergeCell ref="C166:H166"/>
    <mergeCell ref="U166:V166"/>
    <mergeCell ref="W166:X166"/>
    <mergeCell ref="C163:H163"/>
    <mergeCell ref="U163:V163"/>
    <mergeCell ref="W163:X163"/>
    <mergeCell ref="C164:H164"/>
    <mergeCell ref="U164:V164"/>
    <mergeCell ref="W164:X164"/>
    <mergeCell ref="C161:H161"/>
    <mergeCell ref="U161:V161"/>
    <mergeCell ref="W161:X161"/>
    <mergeCell ref="C162:H162"/>
    <mergeCell ref="U162:V162"/>
    <mergeCell ref="W162:X162"/>
    <mergeCell ref="C159:H159"/>
    <mergeCell ref="U159:V159"/>
    <mergeCell ref="W159:X159"/>
    <mergeCell ref="C160:H160"/>
    <mergeCell ref="U160:V160"/>
    <mergeCell ref="W160:X160"/>
    <mergeCell ref="C157:H157"/>
    <mergeCell ref="U157:V157"/>
    <mergeCell ref="W157:X157"/>
    <mergeCell ref="C158:H158"/>
    <mergeCell ref="U158:V158"/>
    <mergeCell ref="W158:X158"/>
    <mergeCell ref="C155:H155"/>
    <mergeCell ref="U155:V155"/>
    <mergeCell ref="W155:X155"/>
    <mergeCell ref="C156:H156"/>
    <mergeCell ref="U156:V156"/>
    <mergeCell ref="W156:X156"/>
    <mergeCell ref="C153:H153"/>
    <mergeCell ref="U153:V153"/>
    <mergeCell ref="W153:X153"/>
    <mergeCell ref="C154:H154"/>
    <mergeCell ref="U154:V154"/>
    <mergeCell ref="W154:X154"/>
    <mergeCell ref="C151:H151"/>
    <mergeCell ref="U151:V151"/>
    <mergeCell ref="W151:X151"/>
    <mergeCell ref="C152:H152"/>
    <mergeCell ref="U152:V152"/>
    <mergeCell ref="W152:X152"/>
    <mergeCell ref="C149:H149"/>
    <mergeCell ref="U149:V149"/>
    <mergeCell ref="W149:X149"/>
    <mergeCell ref="C150:H150"/>
    <mergeCell ref="U150:V150"/>
    <mergeCell ref="W150:X150"/>
    <mergeCell ref="C147:H147"/>
    <mergeCell ref="U147:V147"/>
    <mergeCell ref="W147:X147"/>
    <mergeCell ref="C148:H148"/>
    <mergeCell ref="U148:V148"/>
    <mergeCell ref="W148:X148"/>
    <mergeCell ref="C145:H145"/>
    <mergeCell ref="U145:V145"/>
    <mergeCell ref="W145:X145"/>
    <mergeCell ref="C146:H146"/>
    <mergeCell ref="U146:V146"/>
    <mergeCell ref="W146:X146"/>
    <mergeCell ref="C143:H143"/>
    <mergeCell ref="U143:V143"/>
    <mergeCell ref="W143:X143"/>
    <mergeCell ref="C144:H144"/>
    <mergeCell ref="U144:V144"/>
    <mergeCell ref="W144:X144"/>
    <mergeCell ref="C141:H141"/>
    <mergeCell ref="U141:V141"/>
    <mergeCell ref="W141:X141"/>
    <mergeCell ref="C142:H142"/>
    <mergeCell ref="U142:V142"/>
    <mergeCell ref="W142:X142"/>
    <mergeCell ref="C139:H139"/>
    <mergeCell ref="U139:V139"/>
    <mergeCell ref="W139:X139"/>
    <mergeCell ref="C140:H140"/>
    <mergeCell ref="U140:V140"/>
    <mergeCell ref="W140:X140"/>
    <mergeCell ref="C137:H137"/>
    <mergeCell ref="U137:V137"/>
    <mergeCell ref="W137:X137"/>
    <mergeCell ref="C138:H138"/>
    <mergeCell ref="U138:V138"/>
    <mergeCell ref="W138:X138"/>
    <mergeCell ref="C135:H135"/>
    <mergeCell ref="U135:V135"/>
    <mergeCell ref="W135:X135"/>
    <mergeCell ref="C136:H136"/>
    <mergeCell ref="U136:V136"/>
    <mergeCell ref="W136:X136"/>
    <mergeCell ref="C133:H133"/>
    <mergeCell ref="U133:V133"/>
    <mergeCell ref="W133:X133"/>
    <mergeCell ref="C134:H134"/>
    <mergeCell ref="U134:V134"/>
    <mergeCell ref="W134:X134"/>
    <mergeCell ref="C131:H131"/>
    <mergeCell ref="U131:V131"/>
    <mergeCell ref="W131:X131"/>
    <mergeCell ref="C132:H132"/>
    <mergeCell ref="U132:V132"/>
    <mergeCell ref="W132:X132"/>
    <mergeCell ref="C129:H129"/>
    <mergeCell ref="U129:V129"/>
    <mergeCell ref="W129:X129"/>
    <mergeCell ref="C130:H130"/>
    <mergeCell ref="U130:V130"/>
    <mergeCell ref="W130:X130"/>
    <mergeCell ref="C127:H127"/>
    <mergeCell ref="U127:V127"/>
    <mergeCell ref="W127:X127"/>
    <mergeCell ref="C128:H128"/>
    <mergeCell ref="U128:V128"/>
    <mergeCell ref="W128:X128"/>
    <mergeCell ref="C125:H125"/>
    <mergeCell ref="U125:V125"/>
    <mergeCell ref="W125:X125"/>
    <mergeCell ref="C126:H126"/>
    <mergeCell ref="U126:V126"/>
    <mergeCell ref="W126:X126"/>
    <mergeCell ref="C123:H123"/>
    <mergeCell ref="U123:V123"/>
    <mergeCell ref="W123:X123"/>
    <mergeCell ref="C124:H124"/>
    <mergeCell ref="U124:V124"/>
    <mergeCell ref="W124:X124"/>
    <mergeCell ref="C121:H121"/>
    <mergeCell ref="U121:V121"/>
    <mergeCell ref="W121:X121"/>
    <mergeCell ref="C122:H122"/>
    <mergeCell ref="U122:V122"/>
    <mergeCell ref="W122:X122"/>
    <mergeCell ref="C119:H119"/>
    <mergeCell ref="U119:V119"/>
    <mergeCell ref="W119:X119"/>
    <mergeCell ref="C120:H120"/>
    <mergeCell ref="U120:V120"/>
    <mergeCell ref="W120:X120"/>
    <mergeCell ref="C117:H117"/>
    <mergeCell ref="U117:V117"/>
    <mergeCell ref="W117:X117"/>
    <mergeCell ref="C118:H118"/>
    <mergeCell ref="U118:V118"/>
    <mergeCell ref="W118:X118"/>
    <mergeCell ref="C115:H115"/>
    <mergeCell ref="U115:V115"/>
    <mergeCell ref="W115:X115"/>
    <mergeCell ref="C116:H116"/>
    <mergeCell ref="U116:V116"/>
    <mergeCell ref="W116:X116"/>
    <mergeCell ref="C113:H113"/>
    <mergeCell ref="U113:V113"/>
    <mergeCell ref="W113:X113"/>
    <mergeCell ref="C114:H114"/>
    <mergeCell ref="U114:V114"/>
    <mergeCell ref="W114:X114"/>
    <mergeCell ref="C111:H111"/>
    <mergeCell ref="U111:V111"/>
    <mergeCell ref="W111:X111"/>
    <mergeCell ref="C112:H112"/>
    <mergeCell ref="U112:V112"/>
    <mergeCell ref="W112:X112"/>
    <mergeCell ref="C109:H109"/>
    <mergeCell ref="U109:V109"/>
    <mergeCell ref="W109:X109"/>
    <mergeCell ref="C110:H110"/>
    <mergeCell ref="U110:V110"/>
    <mergeCell ref="W110:X110"/>
    <mergeCell ref="C107:H107"/>
    <mergeCell ref="U107:V107"/>
    <mergeCell ref="W107:X107"/>
    <mergeCell ref="C108:H108"/>
    <mergeCell ref="U108:V108"/>
    <mergeCell ref="W108:X108"/>
    <mergeCell ref="C105:H105"/>
    <mergeCell ref="U105:V105"/>
    <mergeCell ref="W105:X105"/>
    <mergeCell ref="C106:H106"/>
    <mergeCell ref="U106:V106"/>
    <mergeCell ref="W106:X106"/>
    <mergeCell ref="C103:H103"/>
    <mergeCell ref="U103:V103"/>
    <mergeCell ref="W103:X103"/>
    <mergeCell ref="C104:H104"/>
    <mergeCell ref="U104:V104"/>
    <mergeCell ref="W104:X104"/>
    <mergeCell ref="W101:X101"/>
    <mergeCell ref="C102:H102"/>
    <mergeCell ref="U102:V102"/>
    <mergeCell ref="W102:X102"/>
    <mergeCell ref="C99:H99"/>
    <mergeCell ref="U99:V99"/>
    <mergeCell ref="W99:X99"/>
    <mergeCell ref="C100:H100"/>
    <mergeCell ref="U100:V100"/>
    <mergeCell ref="W100:X100"/>
    <mergeCell ref="B96:B178"/>
    <mergeCell ref="C96:H96"/>
    <mergeCell ref="U96:V96"/>
    <mergeCell ref="W96:X96"/>
    <mergeCell ref="C93:H93"/>
    <mergeCell ref="U93:V93"/>
    <mergeCell ref="W93:X93"/>
    <mergeCell ref="C94:H94"/>
    <mergeCell ref="U94:V94"/>
    <mergeCell ref="W94:X94"/>
    <mergeCell ref="C97:H97"/>
    <mergeCell ref="U97:V97"/>
    <mergeCell ref="W97:X97"/>
    <mergeCell ref="C98:H98"/>
    <mergeCell ref="U98:V98"/>
    <mergeCell ref="W98:X98"/>
    <mergeCell ref="C95:H95"/>
    <mergeCell ref="U95:V95"/>
    <mergeCell ref="W95:X95"/>
    <mergeCell ref="C101:H101"/>
    <mergeCell ref="U101:V101"/>
    <mergeCell ref="B75:B95"/>
    <mergeCell ref="C75:H75"/>
    <mergeCell ref="U75:V75"/>
    <mergeCell ref="C91:H91"/>
    <mergeCell ref="U91:V91"/>
    <mergeCell ref="W91:X91"/>
    <mergeCell ref="C92:H92"/>
    <mergeCell ref="U92:V92"/>
    <mergeCell ref="W92:X92"/>
    <mergeCell ref="C89:H89"/>
    <mergeCell ref="U89:V89"/>
    <mergeCell ref="W89:X89"/>
    <mergeCell ref="C90:H90"/>
    <mergeCell ref="U90:V90"/>
    <mergeCell ref="W90:X90"/>
    <mergeCell ref="C88:H88"/>
    <mergeCell ref="U88:V88"/>
    <mergeCell ref="W88:X88"/>
    <mergeCell ref="C85:H85"/>
    <mergeCell ref="U85:V85"/>
    <mergeCell ref="W85:X85"/>
    <mergeCell ref="C86:H86"/>
    <mergeCell ref="U86:V86"/>
    <mergeCell ref="W86:X86"/>
    <mergeCell ref="W84:X84"/>
    <mergeCell ref="C81:H81"/>
    <mergeCell ref="U81:V81"/>
    <mergeCell ref="W81:X81"/>
    <mergeCell ref="C82:H82"/>
    <mergeCell ref="U82:V82"/>
    <mergeCell ref="W82:X82"/>
    <mergeCell ref="C87:H87"/>
    <mergeCell ref="U87:V87"/>
    <mergeCell ref="W87:X87"/>
    <mergeCell ref="C83:H83"/>
    <mergeCell ref="U83:V83"/>
    <mergeCell ref="W83:X83"/>
    <mergeCell ref="C84:H84"/>
    <mergeCell ref="U84:V84"/>
    <mergeCell ref="C80:H80"/>
    <mergeCell ref="U80:V80"/>
    <mergeCell ref="W80:X80"/>
    <mergeCell ref="W76:X76"/>
    <mergeCell ref="C77:H77"/>
    <mergeCell ref="U77:V77"/>
    <mergeCell ref="W77:X77"/>
    <mergeCell ref="C78:H78"/>
    <mergeCell ref="U78:V78"/>
    <mergeCell ref="W78:X78"/>
    <mergeCell ref="B73:H73"/>
    <mergeCell ref="U73:V73"/>
    <mergeCell ref="W73:X73"/>
    <mergeCell ref="B74:H74"/>
    <mergeCell ref="W75:X75"/>
    <mergeCell ref="C76:H76"/>
    <mergeCell ref="U76:V76"/>
    <mergeCell ref="C79:H79"/>
    <mergeCell ref="U79:V79"/>
    <mergeCell ref="W79:X79"/>
  </mergeCells>
  <phoneticPr fontId="2" type="noConversion"/>
  <conditionalFormatting sqref="A9:P9 A10 E10:P10 A11:P19">
    <cfRule type="cellIs" dxfId="33" priority="1" operator="greaterThan">
      <formula>0</formula>
    </cfRule>
    <cfRule type="cellIs" dxfId="32" priority="2" operator="lessThan">
      <formula>0</formula>
    </cfRule>
  </conditionalFormatting>
  <conditionalFormatting sqref="R11:R19">
    <cfRule type="cellIs" dxfId="31" priority="9" operator="greaterThan">
      <formula>0</formula>
    </cfRule>
    <cfRule type="cellIs" dxfId="30" priority="10" operator="lessThan">
      <formula>0</formula>
    </cfRule>
  </conditionalFormatting>
  <pageMargins left="0.7" right="0.7" top="0.75" bottom="0.75" header="0.3" footer="0.3"/>
  <pageSetup paperSize="9" orientation="portrait" r:id="rId1"/>
  <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21F416-C950-43C0-BA62-F94D733E060B}">
  <dimension ref="A1:X308"/>
  <sheetViews>
    <sheetView showGridLines="0" topLeftCell="A9" zoomScale="70" zoomScaleNormal="70" workbookViewId="0">
      <selection activeCell="J173" sqref="J173"/>
    </sheetView>
  </sheetViews>
  <sheetFormatPr defaultColWidth="8.75" defaultRowHeight="14.25" x14ac:dyDescent="0.3"/>
  <cols>
    <col min="1" max="1" width="3.375" style="1" customWidth="1"/>
    <col min="2" max="2" width="12.125" style="1" customWidth="1"/>
    <col min="3" max="4" width="8.75" style="1"/>
    <col min="5" max="5" width="18.25" style="1" customWidth="1"/>
    <col min="6" max="6" width="10.25" style="1" bestFit="1" customWidth="1"/>
    <col min="7" max="8" width="8.875" style="1" bestFit="1" customWidth="1"/>
    <col min="9" max="20" width="13.625" style="1" customWidth="1"/>
    <col min="21" max="16384" width="8.75" style="1"/>
  </cols>
  <sheetData>
    <row r="1" spans="1:21" ht="15.75" customHeight="1" x14ac:dyDescent="0.3"/>
    <row r="2" spans="1:21" ht="20.25" x14ac:dyDescent="0.3">
      <c r="B2" s="7" t="s">
        <v>314</v>
      </c>
      <c r="C2" s="7"/>
      <c r="D2" s="7"/>
      <c r="E2" s="7"/>
      <c r="F2" s="7"/>
    </row>
    <row r="3" spans="1:21" x14ac:dyDescent="0.3">
      <c r="B3" s="8" t="s">
        <v>315</v>
      </c>
    </row>
    <row r="4" spans="1:21" x14ac:dyDescent="0.3">
      <c r="B4" s="9" t="s">
        <v>329</v>
      </c>
    </row>
    <row r="5" spans="1:21" x14ac:dyDescent="0.3">
      <c r="B5" s="9" t="s">
        <v>37</v>
      </c>
    </row>
    <row r="6" spans="1:21" x14ac:dyDescent="0.3">
      <c r="B6" s="9" t="s">
        <v>38</v>
      </c>
    </row>
    <row r="7" spans="1:21" x14ac:dyDescent="0.3">
      <c r="B7" s="9" t="s">
        <v>39</v>
      </c>
    </row>
    <row r="8" spans="1:21" ht="8.1" customHeight="1" x14ac:dyDescent="0.3">
      <c r="H8" s="10"/>
      <c r="J8" s="8"/>
      <c r="K8" s="11"/>
      <c r="L8" s="12"/>
      <c r="P8" s="8"/>
      <c r="Q8" s="8"/>
      <c r="R8" s="8"/>
      <c r="S8" s="8"/>
      <c r="T8" s="8"/>
      <c r="U8" s="8"/>
    </row>
    <row r="9" spans="1:21" ht="18" customHeight="1" x14ac:dyDescent="0.3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</row>
    <row r="10" spans="1:21" x14ac:dyDescent="0.3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</row>
    <row r="11" spans="1:21" x14ac:dyDescent="0.3">
      <c r="A11" s="8"/>
      <c r="B11" s="250" t="s">
        <v>288</v>
      </c>
      <c r="C11" s="250"/>
      <c r="D11" s="250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</row>
    <row r="12" spans="1:21" x14ac:dyDescent="0.3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</row>
    <row r="13" spans="1:21" ht="17.45" customHeight="1" x14ac:dyDescent="0.3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</row>
    <row r="14" spans="1:21" ht="17.45" customHeight="1" x14ac:dyDescent="0.3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</row>
    <row r="15" spans="1:21" ht="18" customHeight="1" x14ac:dyDescent="0.3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</row>
    <row r="16" spans="1:21" x14ac:dyDescent="0.3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</row>
    <row r="17" spans="1:21" ht="17.45" customHeight="1" x14ac:dyDescent="0.3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</row>
    <row r="18" spans="1:21" ht="17.45" customHeight="1" x14ac:dyDescent="0.3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</row>
    <row r="19" spans="1:21" ht="18" customHeight="1" x14ac:dyDescent="0.3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</row>
    <row r="20" spans="1:21" ht="18" customHeight="1" x14ac:dyDescent="0.3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</row>
    <row r="21" spans="1:21" ht="18" customHeight="1" x14ac:dyDescent="0.3">
      <c r="A21" s="209"/>
      <c r="B21" s="43" t="s">
        <v>162</v>
      </c>
      <c r="C21" s="209"/>
      <c r="D21" s="209"/>
      <c r="E21" s="209"/>
      <c r="F21" s="210"/>
      <c r="G21" s="211"/>
      <c r="H21" s="212"/>
      <c r="I21" s="38"/>
      <c r="J21" s="212"/>
      <c r="O21" s="8"/>
      <c r="P21" s="8"/>
      <c r="Q21" s="8"/>
      <c r="R21" s="8"/>
      <c r="S21" s="8"/>
      <c r="T21" s="8"/>
      <c r="U21" s="8"/>
    </row>
    <row r="22" spans="1:21" x14ac:dyDescent="0.3">
      <c r="A22" s="209"/>
      <c r="B22" s="1" t="s">
        <v>163</v>
      </c>
    </row>
    <row r="23" spans="1:21" x14ac:dyDescent="0.3">
      <c r="B23" s="1" t="s">
        <v>164</v>
      </c>
    </row>
    <row r="24" spans="1:21" x14ac:dyDescent="0.3">
      <c r="B24" s="1" t="s">
        <v>165</v>
      </c>
    </row>
    <row r="28" spans="1:21" x14ac:dyDescent="0.3">
      <c r="R28" s="44"/>
    </row>
    <row r="29" spans="1:21" x14ac:dyDescent="0.3">
      <c r="R29" s="44"/>
    </row>
    <row r="30" spans="1:21" x14ac:dyDescent="0.3">
      <c r="R30" s="44"/>
    </row>
    <row r="31" spans="1:21" x14ac:dyDescent="0.3">
      <c r="R31" s="44"/>
    </row>
    <row r="32" spans="1:21" x14ac:dyDescent="0.3">
      <c r="R32" s="44"/>
    </row>
    <row r="33" spans="18:18" x14ac:dyDescent="0.3">
      <c r="R33" s="44"/>
    </row>
    <row r="34" spans="18:18" x14ac:dyDescent="0.3">
      <c r="R34" s="44"/>
    </row>
    <row r="35" spans="18:18" x14ac:dyDescent="0.3">
      <c r="R35" s="44"/>
    </row>
    <row r="36" spans="18:18" x14ac:dyDescent="0.3">
      <c r="R36" s="44"/>
    </row>
    <row r="37" spans="18:18" x14ac:dyDescent="0.3">
      <c r="R37" s="44"/>
    </row>
    <row r="38" spans="18:18" x14ac:dyDescent="0.3">
      <c r="R38" s="44"/>
    </row>
    <row r="39" spans="18:18" x14ac:dyDescent="0.3">
      <c r="R39" s="44"/>
    </row>
    <row r="40" spans="18:18" x14ac:dyDescent="0.3">
      <c r="R40" s="44"/>
    </row>
    <row r="41" spans="18:18" x14ac:dyDescent="0.3">
      <c r="R41" s="44"/>
    </row>
    <row r="42" spans="18:18" x14ac:dyDescent="0.3">
      <c r="R42" s="44"/>
    </row>
    <row r="43" spans="18:18" x14ac:dyDescent="0.3">
      <c r="R43" s="44"/>
    </row>
    <row r="44" spans="18:18" x14ac:dyDescent="0.3">
      <c r="R44" s="44"/>
    </row>
    <row r="45" spans="18:18" x14ac:dyDescent="0.3">
      <c r="R45" s="44"/>
    </row>
    <row r="46" spans="18:18" x14ac:dyDescent="0.3">
      <c r="R46" s="44"/>
    </row>
    <row r="47" spans="18:18" x14ac:dyDescent="0.3">
      <c r="R47" s="44"/>
    </row>
    <row r="48" spans="18:18" x14ac:dyDescent="0.3">
      <c r="R48" s="44"/>
    </row>
    <row r="49" spans="18:18" x14ac:dyDescent="0.3">
      <c r="R49" s="44"/>
    </row>
    <row r="50" spans="18:18" x14ac:dyDescent="0.3">
      <c r="R50" s="44"/>
    </row>
    <row r="51" spans="18:18" x14ac:dyDescent="0.3">
      <c r="R51" s="44"/>
    </row>
    <row r="52" spans="18:18" x14ac:dyDescent="0.3">
      <c r="R52" s="44"/>
    </row>
    <row r="53" spans="18:18" x14ac:dyDescent="0.3">
      <c r="R53" s="44"/>
    </row>
    <row r="54" spans="18:18" x14ac:dyDescent="0.3">
      <c r="R54" s="44"/>
    </row>
    <row r="55" spans="18:18" x14ac:dyDescent="0.3">
      <c r="R55" s="44"/>
    </row>
    <row r="56" spans="18:18" x14ac:dyDescent="0.3">
      <c r="R56" s="44"/>
    </row>
    <row r="57" spans="18:18" x14ac:dyDescent="0.3">
      <c r="R57" s="44"/>
    </row>
    <row r="58" spans="18:18" x14ac:dyDescent="0.3">
      <c r="R58" s="44"/>
    </row>
    <row r="59" spans="18:18" x14ac:dyDescent="0.3">
      <c r="R59" s="44"/>
    </row>
    <row r="60" spans="18:18" x14ac:dyDescent="0.3">
      <c r="R60" s="44"/>
    </row>
    <row r="61" spans="18:18" x14ac:dyDescent="0.3">
      <c r="R61" s="44"/>
    </row>
    <row r="62" spans="18:18" x14ac:dyDescent="0.3">
      <c r="R62" s="44"/>
    </row>
    <row r="63" spans="18:18" x14ac:dyDescent="0.3">
      <c r="R63" s="44"/>
    </row>
    <row r="64" spans="18:18" x14ac:dyDescent="0.3">
      <c r="R64" s="44"/>
    </row>
    <row r="65" spans="2:24" x14ac:dyDescent="0.3">
      <c r="R65" s="44"/>
    </row>
    <row r="66" spans="2:24" x14ac:dyDescent="0.3">
      <c r="R66" s="44"/>
    </row>
    <row r="67" spans="2:24" x14ac:dyDescent="0.3">
      <c r="R67" s="44"/>
    </row>
    <row r="68" spans="2:24" x14ac:dyDescent="0.3">
      <c r="R68" s="44"/>
    </row>
    <row r="69" spans="2:24" x14ac:dyDescent="0.3">
      <c r="R69" s="44"/>
    </row>
    <row r="70" spans="2:24" x14ac:dyDescent="0.3">
      <c r="R70" s="44"/>
    </row>
    <row r="71" spans="2:24" x14ac:dyDescent="0.3">
      <c r="R71" s="44"/>
    </row>
    <row r="72" spans="2:24" x14ac:dyDescent="0.3">
      <c r="R72" s="44"/>
    </row>
    <row r="73" spans="2:24" x14ac:dyDescent="0.3">
      <c r="R73" s="44"/>
    </row>
    <row r="74" spans="2:24" x14ac:dyDescent="0.3">
      <c r="R74" s="44"/>
    </row>
    <row r="75" spans="2:24" x14ac:dyDescent="0.3">
      <c r="R75" s="44"/>
    </row>
    <row r="76" spans="2:24" x14ac:dyDescent="0.3">
      <c r="R76" s="44"/>
    </row>
    <row r="77" spans="2:24" ht="15" thickBot="1" x14ac:dyDescent="0.35">
      <c r="R77" s="44"/>
    </row>
    <row r="78" spans="2:24" ht="15" thickBot="1" x14ac:dyDescent="0.35">
      <c r="B78" s="279">
        <v>2026</v>
      </c>
      <c r="C78" s="280"/>
      <c r="D78" s="280"/>
      <c r="E78" s="280"/>
      <c r="F78" s="280"/>
      <c r="G78" s="280"/>
      <c r="H78" s="281"/>
      <c r="I78" s="5" t="s">
        <v>46</v>
      </c>
      <c r="J78" s="5" t="s">
        <v>168</v>
      </c>
      <c r="K78" s="5" t="s">
        <v>169</v>
      </c>
      <c r="L78" s="5" t="s">
        <v>51</v>
      </c>
      <c r="M78" s="5" t="s">
        <v>52</v>
      </c>
      <c r="N78" s="5" t="s">
        <v>53</v>
      </c>
      <c r="O78" s="5" t="s">
        <v>54</v>
      </c>
      <c r="P78" s="5" t="s">
        <v>55</v>
      </c>
      <c r="Q78" s="5" t="s">
        <v>56</v>
      </c>
      <c r="R78" s="5" t="s">
        <v>57</v>
      </c>
      <c r="S78" s="5" t="s">
        <v>58</v>
      </c>
      <c r="T78" s="5" t="s">
        <v>59</v>
      </c>
      <c r="U78" s="279" t="s">
        <v>60</v>
      </c>
      <c r="V78" s="281"/>
      <c r="W78" s="279" t="s">
        <v>61</v>
      </c>
      <c r="X78" s="281"/>
    </row>
    <row r="79" spans="2:24" ht="15" thickBot="1" x14ac:dyDescent="0.35">
      <c r="B79" s="421"/>
      <c r="C79" s="421"/>
      <c r="D79" s="421"/>
      <c r="E79" s="421"/>
      <c r="F79" s="421"/>
      <c r="G79" s="421"/>
      <c r="H79" s="421"/>
    </row>
    <row r="80" spans="2:24" x14ac:dyDescent="0.3">
      <c r="B80" s="282" t="s">
        <v>4</v>
      </c>
      <c r="C80" s="285" t="s">
        <v>12</v>
      </c>
      <c r="D80" s="286"/>
      <c r="E80" s="286"/>
      <c r="F80" s="286"/>
      <c r="G80" s="286"/>
      <c r="H80" s="287"/>
      <c r="I80" s="48"/>
      <c r="J80" s="48"/>
      <c r="K80" s="48"/>
      <c r="L80" s="48"/>
      <c r="M80" s="48"/>
      <c r="N80" s="48"/>
      <c r="O80" s="48"/>
      <c r="P80" s="48"/>
      <c r="Q80" s="48"/>
      <c r="R80" s="48"/>
      <c r="S80" s="48"/>
      <c r="T80" s="48"/>
      <c r="U80" s="422"/>
      <c r="V80" s="423"/>
      <c r="W80" s="424"/>
      <c r="X80" s="423"/>
    </row>
    <row r="81" spans="2:24" x14ac:dyDescent="0.3">
      <c r="B81" s="283"/>
      <c r="C81" s="270" t="s">
        <v>48</v>
      </c>
      <c r="D81" s="271"/>
      <c r="E81" s="271"/>
      <c r="F81" s="271"/>
      <c r="G81" s="271"/>
      <c r="H81" s="272"/>
      <c r="I81" s="52">
        <v>3725</v>
      </c>
      <c r="J81" s="52">
        <v>2499</v>
      </c>
      <c r="K81" s="52"/>
      <c r="L81" s="52"/>
      <c r="M81" s="52"/>
      <c r="N81" s="52"/>
      <c r="O81" s="52"/>
      <c r="P81" s="52"/>
      <c r="Q81" s="52"/>
      <c r="R81" s="52"/>
      <c r="S81" s="52"/>
      <c r="T81" s="52"/>
      <c r="U81" s="311">
        <f t="shared" ref="U81:U93" si="0">AVERAGE(I81:T81)</f>
        <v>3112</v>
      </c>
      <c r="V81" s="312"/>
      <c r="W81" s="410">
        <f t="shared" ref="W81:W85" si="1">SUM(I81:T81)</f>
        <v>6224</v>
      </c>
      <c r="X81" s="312"/>
    </row>
    <row r="82" spans="2:24" x14ac:dyDescent="0.3">
      <c r="B82" s="283"/>
      <c r="C82" s="270" t="s">
        <v>64</v>
      </c>
      <c r="D82" s="271"/>
      <c r="E82" s="271"/>
      <c r="F82" s="271"/>
      <c r="G82" s="271"/>
      <c r="H82" s="272"/>
      <c r="I82" s="52">
        <v>37</v>
      </c>
      <c r="J82" s="52">
        <v>40</v>
      </c>
      <c r="K82" s="52"/>
      <c r="L82" s="52"/>
      <c r="M82" s="52"/>
      <c r="N82" s="52"/>
      <c r="O82" s="52"/>
      <c r="P82" s="52"/>
      <c r="Q82" s="52"/>
      <c r="R82" s="52"/>
      <c r="S82" s="52"/>
      <c r="T82" s="52"/>
      <c r="U82" s="311">
        <f t="shared" si="0"/>
        <v>38.5</v>
      </c>
      <c r="V82" s="312"/>
      <c r="W82" s="410">
        <f t="shared" si="1"/>
        <v>77</v>
      </c>
      <c r="X82" s="312"/>
    </row>
    <row r="83" spans="2:24" x14ac:dyDescent="0.3">
      <c r="B83" s="283"/>
      <c r="C83" s="425" t="s">
        <v>0</v>
      </c>
      <c r="D83" s="426"/>
      <c r="E83" s="426"/>
      <c r="F83" s="426"/>
      <c r="G83" s="426"/>
      <c r="H83" s="427"/>
      <c r="I83" s="56"/>
      <c r="J83" s="60"/>
      <c r="K83" s="56"/>
      <c r="L83" s="56"/>
      <c r="M83" s="56"/>
      <c r="N83" s="56"/>
      <c r="O83" s="56"/>
      <c r="P83" s="56"/>
      <c r="Q83" s="56"/>
      <c r="R83" s="56"/>
      <c r="S83" s="56"/>
      <c r="T83" s="56"/>
      <c r="U83" s="428"/>
      <c r="V83" s="420"/>
      <c r="W83" s="419"/>
      <c r="X83" s="420"/>
    </row>
    <row r="84" spans="2:24" x14ac:dyDescent="0.3">
      <c r="B84" s="283"/>
      <c r="C84" s="318" t="s">
        <v>23</v>
      </c>
      <c r="D84" s="319"/>
      <c r="E84" s="319"/>
      <c r="F84" s="319"/>
      <c r="G84" s="319"/>
      <c r="H84" s="320"/>
      <c r="I84" s="219">
        <v>2394</v>
      </c>
      <c r="J84" s="252">
        <v>1609</v>
      </c>
      <c r="K84" s="219"/>
      <c r="L84" s="219"/>
      <c r="M84" s="219"/>
      <c r="N84" s="219"/>
      <c r="O84" s="219"/>
      <c r="P84" s="219"/>
      <c r="Q84" s="219"/>
      <c r="R84" s="219"/>
      <c r="S84" s="219"/>
      <c r="T84" s="219"/>
      <c r="U84" s="311">
        <f t="shared" si="0"/>
        <v>2001.5</v>
      </c>
      <c r="V84" s="312"/>
      <c r="W84" s="313">
        <f t="shared" si="1"/>
        <v>4003</v>
      </c>
      <c r="X84" s="310"/>
    </row>
    <row r="85" spans="2:24" ht="16.5" customHeight="1" x14ac:dyDescent="0.3">
      <c r="B85" s="283"/>
      <c r="C85" s="318" t="s">
        <v>166</v>
      </c>
      <c r="D85" s="319"/>
      <c r="E85" s="319"/>
      <c r="F85" s="319"/>
      <c r="G85" s="319"/>
      <c r="H85" s="320"/>
      <c r="I85" s="220">
        <v>28</v>
      </c>
      <c r="J85" s="220">
        <v>33</v>
      </c>
      <c r="K85" s="220"/>
      <c r="L85" s="220"/>
      <c r="M85" s="220"/>
      <c r="N85" s="220"/>
      <c r="O85" s="220"/>
      <c r="P85" s="220"/>
      <c r="Q85" s="220"/>
      <c r="R85" s="220"/>
      <c r="S85" s="220"/>
      <c r="T85" s="220"/>
      <c r="U85" s="434">
        <f t="shared" si="0"/>
        <v>30.5</v>
      </c>
      <c r="V85" s="435"/>
      <c r="W85" s="473">
        <f t="shared" si="1"/>
        <v>61</v>
      </c>
      <c r="X85" s="474"/>
    </row>
    <row r="86" spans="2:24" x14ac:dyDescent="0.3">
      <c r="B86" s="283"/>
      <c r="C86" s="270" t="s">
        <v>13</v>
      </c>
      <c r="D86" s="271"/>
      <c r="E86" s="271"/>
      <c r="F86" s="271"/>
      <c r="G86" s="271"/>
      <c r="H86" s="272"/>
      <c r="I86" s="221">
        <f>I85-I87</f>
        <v>16</v>
      </c>
      <c r="J86" s="221">
        <f>J85-J87</f>
        <v>28</v>
      </c>
      <c r="K86" s="221"/>
      <c r="L86" s="221"/>
      <c r="M86" s="221"/>
      <c r="N86" s="221"/>
      <c r="O86" s="221"/>
      <c r="P86" s="221"/>
      <c r="Q86" s="221"/>
      <c r="R86" s="221"/>
      <c r="S86" s="221"/>
      <c r="T86" s="221"/>
      <c r="U86" s="311">
        <f t="shared" si="0"/>
        <v>22</v>
      </c>
      <c r="V86" s="312"/>
      <c r="W86" s="410">
        <f>W85-W87</f>
        <v>44</v>
      </c>
      <c r="X86" s="312"/>
    </row>
    <row r="87" spans="2:24" x14ac:dyDescent="0.3">
      <c r="B87" s="283"/>
      <c r="C87" s="270" t="s">
        <v>14</v>
      </c>
      <c r="D87" s="271"/>
      <c r="E87" s="271"/>
      <c r="F87" s="271"/>
      <c r="G87" s="271"/>
      <c r="H87" s="272"/>
      <c r="I87" s="52">
        <v>12</v>
      </c>
      <c r="J87" s="52">
        <v>5</v>
      </c>
      <c r="K87" s="52"/>
      <c r="L87" s="52"/>
      <c r="M87" s="52"/>
      <c r="N87" s="52"/>
      <c r="O87" s="52"/>
      <c r="P87" s="52"/>
      <c r="Q87" s="52"/>
      <c r="R87" s="52"/>
      <c r="S87" s="52"/>
      <c r="T87" s="52"/>
      <c r="U87" s="311">
        <f t="shared" si="0"/>
        <v>8.5</v>
      </c>
      <c r="V87" s="312"/>
      <c r="W87" s="313">
        <f t="shared" ref="W87:W93" si="2">SUM(I87:T87)</f>
        <v>17</v>
      </c>
      <c r="X87" s="310"/>
    </row>
    <row r="88" spans="2:24" x14ac:dyDescent="0.3">
      <c r="B88" s="283"/>
      <c r="C88" s="300" t="s">
        <v>5</v>
      </c>
      <c r="D88" s="301"/>
      <c r="E88" s="301"/>
      <c r="F88" s="301"/>
      <c r="G88" s="301"/>
      <c r="H88" s="302"/>
      <c r="I88" s="136">
        <v>3</v>
      </c>
      <c r="J88" s="136">
        <v>2</v>
      </c>
      <c r="K88" s="136"/>
      <c r="L88" s="136"/>
      <c r="M88" s="136"/>
      <c r="N88" s="136"/>
      <c r="O88" s="136"/>
      <c r="P88" s="136"/>
      <c r="Q88" s="136"/>
      <c r="R88" s="136"/>
      <c r="S88" s="136"/>
      <c r="T88" s="136"/>
      <c r="U88" s="311">
        <f t="shared" si="0"/>
        <v>2.5</v>
      </c>
      <c r="V88" s="312"/>
      <c r="W88" s="313">
        <f t="shared" si="2"/>
        <v>5</v>
      </c>
      <c r="X88" s="310"/>
    </row>
    <row r="89" spans="2:24" x14ac:dyDescent="0.3">
      <c r="B89" s="283"/>
      <c r="C89" s="363" t="s">
        <v>49</v>
      </c>
      <c r="D89" s="364"/>
      <c r="E89" s="364"/>
      <c r="F89" s="364"/>
      <c r="G89" s="364"/>
      <c r="H89" s="365"/>
      <c r="I89" s="140">
        <f>I85-I86-I88</f>
        <v>9</v>
      </c>
      <c r="J89" s="140">
        <f>J85-J86-J88</f>
        <v>3</v>
      </c>
      <c r="K89" s="140"/>
      <c r="L89" s="140"/>
      <c r="M89" s="140"/>
      <c r="N89" s="140"/>
      <c r="O89" s="140"/>
      <c r="P89" s="140"/>
      <c r="Q89" s="140"/>
      <c r="R89" s="140"/>
      <c r="S89" s="140"/>
      <c r="T89" s="140"/>
      <c r="U89" s="390">
        <f t="shared" si="0"/>
        <v>6</v>
      </c>
      <c r="V89" s="391"/>
      <c r="W89" s="429">
        <f t="shared" si="2"/>
        <v>12</v>
      </c>
      <c r="X89" s="315"/>
    </row>
    <row r="90" spans="2:24" x14ac:dyDescent="0.3">
      <c r="B90" s="283"/>
      <c r="C90" s="411" t="s">
        <v>107</v>
      </c>
      <c r="D90" s="412"/>
      <c r="E90" s="412"/>
      <c r="F90" s="412"/>
      <c r="G90" s="412"/>
      <c r="H90" s="413"/>
      <c r="I90" s="82">
        <v>24</v>
      </c>
      <c r="J90" s="82">
        <v>30</v>
      </c>
      <c r="K90" s="82"/>
      <c r="L90" s="82"/>
      <c r="M90" s="82"/>
      <c r="N90" s="82"/>
      <c r="O90" s="82"/>
      <c r="P90" s="82"/>
      <c r="Q90" s="82"/>
      <c r="R90" s="82"/>
      <c r="S90" s="82"/>
      <c r="T90" s="82"/>
      <c r="U90" s="414">
        <f t="shared" si="0"/>
        <v>27</v>
      </c>
      <c r="V90" s="415"/>
      <c r="W90" s="416">
        <f t="shared" si="2"/>
        <v>54</v>
      </c>
      <c r="X90" s="415"/>
    </row>
    <row r="91" spans="2:24" x14ac:dyDescent="0.3">
      <c r="B91" s="283"/>
      <c r="C91" s="395" t="s">
        <v>1</v>
      </c>
      <c r="D91" s="396"/>
      <c r="E91" s="396"/>
      <c r="F91" s="396"/>
      <c r="G91" s="396"/>
      <c r="H91" s="397"/>
      <c r="I91" s="86"/>
      <c r="J91" s="86"/>
      <c r="K91" s="86"/>
      <c r="L91" s="86"/>
      <c r="M91" s="86"/>
      <c r="N91" s="86"/>
      <c r="O91" s="86"/>
      <c r="P91" s="86"/>
      <c r="Q91" s="86"/>
      <c r="R91" s="86"/>
      <c r="S91" s="86"/>
      <c r="T91" s="86"/>
      <c r="U91" s="417"/>
      <c r="V91" s="418"/>
      <c r="W91" s="419"/>
      <c r="X91" s="420"/>
    </row>
    <row r="92" spans="2:24" x14ac:dyDescent="0.3">
      <c r="B92" s="283"/>
      <c r="C92" s="347" t="s">
        <v>23</v>
      </c>
      <c r="D92" s="348"/>
      <c r="E92" s="348"/>
      <c r="F92" s="348"/>
      <c r="G92" s="348"/>
      <c r="H92" s="349"/>
      <c r="I92" s="90">
        <v>1338</v>
      </c>
      <c r="J92" s="90">
        <v>875</v>
      </c>
      <c r="K92" s="90"/>
      <c r="L92" s="90"/>
      <c r="M92" s="90"/>
      <c r="N92" s="90"/>
      <c r="O92" s="90"/>
      <c r="P92" s="90"/>
      <c r="Q92" s="90"/>
      <c r="R92" s="90"/>
      <c r="S92" s="90"/>
      <c r="T92" s="90"/>
      <c r="U92" s="361">
        <f t="shared" si="0"/>
        <v>1106.5</v>
      </c>
      <c r="V92" s="362"/>
      <c r="W92" s="409">
        <f t="shared" si="2"/>
        <v>2213</v>
      </c>
      <c r="X92" s="362"/>
    </row>
    <row r="93" spans="2:24" x14ac:dyDescent="0.3">
      <c r="B93" s="283"/>
      <c r="C93" s="270" t="s">
        <v>65</v>
      </c>
      <c r="D93" s="271"/>
      <c r="E93" s="271"/>
      <c r="F93" s="271"/>
      <c r="G93" s="271"/>
      <c r="H93" s="272"/>
      <c r="I93" s="52">
        <v>11</v>
      </c>
      <c r="J93" s="52">
        <v>7</v>
      </c>
      <c r="K93" s="52"/>
      <c r="L93" s="52"/>
      <c r="M93" s="52"/>
      <c r="N93" s="52"/>
      <c r="O93" s="52"/>
      <c r="P93" s="52"/>
      <c r="Q93" s="52"/>
      <c r="R93" s="52"/>
      <c r="S93" s="52"/>
      <c r="T93" s="52"/>
      <c r="U93" s="311">
        <f t="shared" si="0"/>
        <v>9</v>
      </c>
      <c r="V93" s="312"/>
      <c r="W93" s="410">
        <f t="shared" si="2"/>
        <v>18</v>
      </c>
      <c r="X93" s="312"/>
    </row>
    <row r="94" spans="2:24" x14ac:dyDescent="0.3">
      <c r="B94" s="283"/>
      <c r="C94" s="306" t="s">
        <v>6</v>
      </c>
      <c r="D94" s="307"/>
      <c r="E94" s="307"/>
      <c r="F94" s="307"/>
      <c r="G94" s="307"/>
      <c r="H94" s="308"/>
      <c r="I94" s="94"/>
      <c r="J94" s="94"/>
      <c r="K94" s="94"/>
      <c r="L94" s="94"/>
      <c r="M94" s="94"/>
      <c r="N94" s="94"/>
      <c r="O94" s="94"/>
      <c r="P94" s="94"/>
      <c r="Q94" s="94"/>
      <c r="R94" s="94"/>
      <c r="S94" s="94"/>
      <c r="T94" s="94"/>
      <c r="U94" s="404"/>
      <c r="V94" s="405"/>
      <c r="W94" s="406"/>
      <c r="X94" s="407"/>
    </row>
    <row r="95" spans="2:24" x14ac:dyDescent="0.3">
      <c r="B95" s="283"/>
      <c r="C95" s="347" t="s">
        <v>23</v>
      </c>
      <c r="D95" s="348"/>
      <c r="E95" s="348"/>
      <c r="F95" s="348"/>
      <c r="G95" s="348"/>
      <c r="H95" s="349"/>
      <c r="I95" s="98">
        <f t="shared" ref="I95" si="3">I81/I84</f>
        <v>1.5559732664995822</v>
      </c>
      <c r="J95" s="98">
        <f>J81/J84</f>
        <v>1.5531385954008701</v>
      </c>
      <c r="K95" s="98"/>
      <c r="L95" s="98"/>
      <c r="M95" s="98"/>
      <c r="N95" s="98"/>
      <c r="O95" s="98"/>
      <c r="P95" s="98"/>
      <c r="Q95" s="98"/>
      <c r="R95" s="98"/>
      <c r="S95" s="98"/>
      <c r="T95" s="98"/>
      <c r="U95" s="361" t="s">
        <v>62</v>
      </c>
      <c r="V95" s="362"/>
      <c r="W95" s="408">
        <f>SUM(I95:T95)</f>
        <v>3.1091118619004523</v>
      </c>
      <c r="X95" s="351"/>
    </row>
    <row r="96" spans="2:24" x14ac:dyDescent="0.3">
      <c r="B96" s="283"/>
      <c r="C96" s="270" t="s">
        <v>167</v>
      </c>
      <c r="D96" s="271"/>
      <c r="E96" s="271"/>
      <c r="F96" s="271"/>
      <c r="G96" s="271"/>
      <c r="H96" s="272"/>
      <c r="I96" s="100">
        <f t="shared" ref="I96" si="4">I82/I85</f>
        <v>1.3214285714285714</v>
      </c>
      <c r="J96" s="100">
        <f>J82/J85</f>
        <v>1.2121212121212122</v>
      </c>
      <c r="K96" s="100"/>
      <c r="L96" s="100"/>
      <c r="M96" s="100"/>
      <c r="N96" s="100"/>
      <c r="O96" s="100"/>
      <c r="P96" s="100"/>
      <c r="Q96" s="100"/>
      <c r="R96" s="100"/>
      <c r="S96" s="100"/>
      <c r="T96" s="100"/>
      <c r="U96" s="311" t="s">
        <v>62</v>
      </c>
      <c r="V96" s="312"/>
      <c r="W96" s="408">
        <f>SUM(I96:T96)</f>
        <v>2.5335497835497836</v>
      </c>
      <c r="X96" s="351"/>
    </row>
    <row r="97" spans="2:24" s="231" customFormat="1" x14ac:dyDescent="0.3">
      <c r="B97" s="283"/>
      <c r="C97" s="430" t="s">
        <v>106</v>
      </c>
      <c r="D97" s="431"/>
      <c r="E97" s="431"/>
      <c r="F97" s="431"/>
      <c r="G97" s="431"/>
      <c r="H97" s="432"/>
      <c r="I97" s="230">
        <f>I90/I85</f>
        <v>0.8571428571428571</v>
      </c>
      <c r="J97" s="230">
        <f>J90/J85</f>
        <v>0.90909090909090906</v>
      </c>
      <c r="K97" s="230"/>
      <c r="L97" s="230"/>
      <c r="M97" s="230"/>
      <c r="N97" s="230"/>
      <c r="O97" s="230"/>
      <c r="P97" s="230"/>
      <c r="Q97" s="230"/>
      <c r="R97" s="230"/>
      <c r="S97" s="230"/>
      <c r="T97" s="230"/>
      <c r="U97" s="433" t="s">
        <v>62</v>
      </c>
      <c r="V97" s="403"/>
      <c r="W97" s="402">
        <f t="shared" ref="W97:X97" si="5">W90/W85</f>
        <v>0.88524590163934425</v>
      </c>
      <c r="X97" s="403" t="e">
        <f t="shared" si="5"/>
        <v>#DIV/0!</v>
      </c>
    </row>
    <row r="98" spans="2:24" x14ac:dyDescent="0.3">
      <c r="B98" s="283"/>
      <c r="C98" s="291" t="s">
        <v>3</v>
      </c>
      <c r="D98" s="292"/>
      <c r="E98" s="292"/>
      <c r="F98" s="292"/>
      <c r="G98" s="292"/>
      <c r="H98" s="293"/>
      <c r="I98" s="108"/>
      <c r="J98" s="108"/>
      <c r="K98" s="108"/>
      <c r="L98" s="108"/>
      <c r="M98" s="108"/>
      <c r="N98" s="108"/>
      <c r="O98" s="108"/>
      <c r="P98" s="108"/>
      <c r="Q98" s="108"/>
      <c r="R98" s="108"/>
      <c r="S98" s="108"/>
      <c r="T98" s="108"/>
      <c r="U98" s="380"/>
      <c r="V98" s="381"/>
      <c r="W98" s="394"/>
      <c r="X98" s="339"/>
    </row>
    <row r="99" spans="2:24" x14ac:dyDescent="0.3">
      <c r="B99" s="283"/>
      <c r="C99" s="347" t="s">
        <v>23</v>
      </c>
      <c r="D99" s="348"/>
      <c r="E99" s="348"/>
      <c r="F99" s="348"/>
      <c r="G99" s="348"/>
      <c r="H99" s="349"/>
      <c r="I99" s="112">
        <f t="shared" ref="I99" si="6">I92/I84</f>
        <v>0.55889724310776945</v>
      </c>
      <c r="J99" s="112">
        <f>J92/J84</f>
        <v>0.54381603480422624</v>
      </c>
      <c r="K99" s="112"/>
      <c r="L99" s="112"/>
      <c r="M99" s="112"/>
      <c r="N99" s="112"/>
      <c r="O99" s="112"/>
      <c r="P99" s="112"/>
      <c r="Q99" s="112"/>
      <c r="R99" s="112"/>
      <c r="S99" s="112"/>
      <c r="T99" s="112"/>
      <c r="U99" s="361" t="s">
        <v>62</v>
      </c>
      <c r="V99" s="362"/>
      <c r="W99" s="392">
        <f>W92/W84</f>
        <v>0.55283537346989753</v>
      </c>
      <c r="X99" s="393"/>
    </row>
    <row r="100" spans="2:24" ht="15" thickBot="1" x14ac:dyDescent="0.35">
      <c r="B100" s="284"/>
      <c r="C100" s="294" t="s">
        <v>65</v>
      </c>
      <c r="D100" s="295"/>
      <c r="E100" s="295"/>
      <c r="F100" s="295"/>
      <c r="G100" s="295"/>
      <c r="H100" s="296"/>
      <c r="I100" s="116">
        <f t="shared" ref="I100" si="7">I93/I85</f>
        <v>0.39285714285714285</v>
      </c>
      <c r="J100" s="116">
        <f>J93/J85</f>
        <v>0.21212121212121213</v>
      </c>
      <c r="K100" s="116"/>
      <c r="L100" s="116"/>
      <c r="M100" s="116"/>
      <c r="N100" s="116"/>
      <c r="O100" s="116"/>
      <c r="P100" s="116"/>
      <c r="Q100" s="116"/>
      <c r="R100" s="116"/>
      <c r="S100" s="116"/>
      <c r="T100" s="116"/>
      <c r="U100" s="366" t="s">
        <v>62</v>
      </c>
      <c r="V100" s="367"/>
      <c r="W100" s="392">
        <f>W93/W85</f>
        <v>0.29508196721311475</v>
      </c>
      <c r="X100" s="393"/>
    </row>
    <row r="101" spans="2:24" x14ac:dyDescent="0.3">
      <c r="B101" s="436" t="s">
        <v>7</v>
      </c>
      <c r="C101" s="303" t="s">
        <v>15</v>
      </c>
      <c r="D101" s="304"/>
      <c r="E101" s="304"/>
      <c r="F101" s="304"/>
      <c r="G101" s="304"/>
      <c r="H101" s="305"/>
      <c r="I101" s="120">
        <v>143</v>
      </c>
      <c r="J101" s="120">
        <v>81</v>
      </c>
      <c r="K101" s="120"/>
      <c r="L101" s="120"/>
      <c r="M101" s="120"/>
      <c r="N101" s="120"/>
      <c r="O101" s="120"/>
      <c r="P101" s="120"/>
      <c r="Q101" s="120"/>
      <c r="R101" s="120"/>
      <c r="S101" s="120"/>
      <c r="T101" s="120"/>
      <c r="U101" s="400">
        <f t="shared" ref="U101:U164" si="8">AVERAGE(I101:T101)</f>
        <v>112</v>
      </c>
      <c r="V101" s="401"/>
      <c r="W101" s="400" t="s">
        <v>62</v>
      </c>
      <c r="X101" s="401"/>
    </row>
    <row r="102" spans="2:24" x14ac:dyDescent="0.3">
      <c r="B102" s="437"/>
      <c r="C102" s="395" t="s">
        <v>66</v>
      </c>
      <c r="D102" s="396"/>
      <c r="E102" s="396"/>
      <c r="F102" s="396"/>
      <c r="G102" s="396"/>
      <c r="H102" s="397"/>
      <c r="I102" s="124">
        <v>89</v>
      </c>
      <c r="J102" s="124">
        <v>92</v>
      </c>
      <c r="K102" s="124"/>
      <c r="L102" s="124"/>
      <c r="M102" s="124"/>
      <c r="N102" s="124"/>
      <c r="O102" s="124"/>
      <c r="P102" s="124"/>
      <c r="Q102" s="124"/>
      <c r="R102" s="124"/>
      <c r="S102" s="124"/>
      <c r="T102" s="124"/>
      <c r="U102" s="398">
        <f t="shared" si="8"/>
        <v>90.5</v>
      </c>
      <c r="V102" s="399"/>
      <c r="W102" s="398">
        <f t="shared" ref="W102:W165" si="9">SUM(I102:T102)</f>
        <v>181</v>
      </c>
      <c r="X102" s="399"/>
    </row>
    <row r="103" spans="2:24" x14ac:dyDescent="0.3">
      <c r="B103" s="437"/>
      <c r="C103" s="387" t="s">
        <v>17</v>
      </c>
      <c r="D103" s="388"/>
      <c r="E103" s="388"/>
      <c r="F103" s="388"/>
      <c r="G103" s="388"/>
      <c r="H103" s="389"/>
      <c r="I103" s="128">
        <v>13</v>
      </c>
      <c r="J103" s="128">
        <v>10</v>
      </c>
      <c r="K103" s="128"/>
      <c r="L103" s="128"/>
      <c r="M103" s="128"/>
      <c r="N103" s="128"/>
      <c r="O103" s="128"/>
      <c r="P103" s="128"/>
      <c r="Q103" s="128"/>
      <c r="R103" s="128"/>
      <c r="S103" s="128"/>
      <c r="T103" s="128"/>
      <c r="U103" s="390">
        <f t="shared" si="8"/>
        <v>11.5</v>
      </c>
      <c r="V103" s="391"/>
      <c r="W103" s="382">
        <f t="shared" si="9"/>
        <v>23</v>
      </c>
      <c r="X103" s="383"/>
    </row>
    <row r="104" spans="2:24" x14ac:dyDescent="0.3">
      <c r="B104" s="437"/>
      <c r="C104" s="438" t="s">
        <v>18</v>
      </c>
      <c r="D104" s="439"/>
      <c r="E104" s="439"/>
      <c r="F104" s="439"/>
      <c r="G104" s="439"/>
      <c r="H104" s="440"/>
      <c r="I104" s="132">
        <f>SUM(I105:I106)</f>
        <v>17</v>
      </c>
      <c r="J104" s="132">
        <f>SUM(J105:J106)</f>
        <v>25</v>
      </c>
      <c r="K104" s="132"/>
      <c r="L104" s="132"/>
      <c r="M104" s="132"/>
      <c r="N104" s="132"/>
      <c r="O104" s="132"/>
      <c r="P104" s="132"/>
      <c r="Q104" s="132"/>
      <c r="R104" s="132"/>
      <c r="S104" s="132"/>
      <c r="T104" s="132"/>
      <c r="U104" s="434">
        <f t="shared" si="8"/>
        <v>21</v>
      </c>
      <c r="V104" s="435"/>
      <c r="W104" s="309">
        <f t="shared" si="9"/>
        <v>42</v>
      </c>
      <c r="X104" s="310"/>
    </row>
    <row r="105" spans="2:24" x14ac:dyDescent="0.3">
      <c r="B105" s="437"/>
      <c r="C105" s="300" t="s">
        <v>24</v>
      </c>
      <c r="D105" s="301"/>
      <c r="E105" s="301"/>
      <c r="F105" s="301"/>
      <c r="G105" s="301"/>
      <c r="H105" s="302"/>
      <c r="I105" s="136">
        <v>1</v>
      </c>
      <c r="J105" s="136">
        <v>3</v>
      </c>
      <c r="K105" s="136"/>
      <c r="L105" s="136"/>
      <c r="M105" s="136"/>
      <c r="N105" s="136"/>
      <c r="O105" s="136"/>
      <c r="P105" s="136"/>
      <c r="Q105" s="136"/>
      <c r="R105" s="136"/>
      <c r="S105" s="136"/>
      <c r="T105" s="136"/>
      <c r="U105" s="309">
        <f t="shared" si="8"/>
        <v>2</v>
      </c>
      <c r="V105" s="310"/>
      <c r="W105" s="309">
        <f t="shared" si="9"/>
        <v>4</v>
      </c>
      <c r="X105" s="310"/>
    </row>
    <row r="106" spans="2:24" x14ac:dyDescent="0.3">
      <c r="B106" s="437"/>
      <c r="C106" s="363" t="s">
        <v>25</v>
      </c>
      <c r="D106" s="364"/>
      <c r="E106" s="364"/>
      <c r="F106" s="364"/>
      <c r="G106" s="364"/>
      <c r="H106" s="365"/>
      <c r="I106" s="140">
        <v>16</v>
      </c>
      <c r="J106" s="140">
        <v>22</v>
      </c>
      <c r="K106" s="140"/>
      <c r="L106" s="140"/>
      <c r="M106" s="140"/>
      <c r="N106" s="140"/>
      <c r="O106" s="140"/>
      <c r="P106" s="140"/>
      <c r="Q106" s="140"/>
      <c r="R106" s="140"/>
      <c r="S106" s="140"/>
      <c r="T106" s="140"/>
      <c r="U106" s="314">
        <f t="shared" si="8"/>
        <v>19</v>
      </c>
      <c r="V106" s="315"/>
      <c r="W106" s="309">
        <f t="shared" si="9"/>
        <v>38</v>
      </c>
      <c r="X106" s="310"/>
    </row>
    <row r="107" spans="2:24" x14ac:dyDescent="0.3">
      <c r="B107" s="437"/>
      <c r="C107" s="384" t="s">
        <v>19</v>
      </c>
      <c r="D107" s="385"/>
      <c r="E107" s="385"/>
      <c r="F107" s="385"/>
      <c r="G107" s="385"/>
      <c r="H107" s="386"/>
      <c r="I107" s="52">
        <f t="shared" ref="I107:J107" si="10">SUM(I108+I142)</f>
        <v>8</v>
      </c>
      <c r="J107" s="52">
        <f t="shared" si="10"/>
        <v>3</v>
      </c>
      <c r="K107" s="52"/>
      <c r="L107" s="52"/>
      <c r="M107" s="52"/>
      <c r="N107" s="52"/>
      <c r="O107" s="52"/>
      <c r="P107" s="52"/>
      <c r="Q107" s="52"/>
      <c r="R107" s="52"/>
      <c r="S107" s="52"/>
      <c r="T107" s="52"/>
      <c r="U107" s="309">
        <f t="shared" si="8"/>
        <v>5.5</v>
      </c>
      <c r="V107" s="310"/>
      <c r="W107" s="473">
        <f t="shared" si="9"/>
        <v>11</v>
      </c>
      <c r="X107" s="474"/>
    </row>
    <row r="108" spans="2:24" x14ac:dyDescent="0.3">
      <c r="B108" s="437"/>
      <c r="C108" s="300" t="s">
        <v>24</v>
      </c>
      <c r="D108" s="301"/>
      <c r="E108" s="301"/>
      <c r="F108" s="301"/>
      <c r="G108" s="301"/>
      <c r="H108" s="302"/>
      <c r="I108" s="52">
        <f t="shared" ref="I108" si="11">I109+I130+I141</f>
        <v>4</v>
      </c>
      <c r="J108" s="52">
        <f>J109+J130+J141</f>
        <v>2</v>
      </c>
      <c r="K108" s="52"/>
      <c r="L108" s="52"/>
      <c r="M108" s="52"/>
      <c r="N108" s="52"/>
      <c r="O108" s="52"/>
      <c r="P108" s="52"/>
      <c r="Q108" s="52"/>
      <c r="R108" s="52"/>
      <c r="S108" s="52"/>
      <c r="T108" s="52"/>
      <c r="U108" s="309">
        <f t="shared" si="8"/>
        <v>3</v>
      </c>
      <c r="V108" s="310"/>
      <c r="W108" s="309">
        <f t="shared" si="9"/>
        <v>6</v>
      </c>
      <c r="X108" s="310"/>
    </row>
    <row r="109" spans="2:24" x14ac:dyDescent="0.3">
      <c r="B109" s="437"/>
      <c r="C109" s="300" t="s">
        <v>29</v>
      </c>
      <c r="D109" s="301"/>
      <c r="E109" s="301"/>
      <c r="F109" s="301"/>
      <c r="G109" s="301"/>
      <c r="H109" s="302"/>
      <c r="I109" s="52">
        <f>SUM(I110:I129)</f>
        <v>0</v>
      </c>
      <c r="J109" s="52">
        <f>SUM(J110:J129)</f>
        <v>1</v>
      </c>
      <c r="K109" s="52"/>
      <c r="L109" s="52"/>
      <c r="M109" s="52"/>
      <c r="N109" s="52"/>
      <c r="O109" s="52"/>
      <c r="P109" s="52"/>
      <c r="Q109" s="52"/>
      <c r="R109" s="52"/>
      <c r="S109" s="52"/>
      <c r="T109" s="52"/>
      <c r="U109" s="309">
        <f t="shared" si="8"/>
        <v>0.5</v>
      </c>
      <c r="V109" s="310"/>
      <c r="W109" s="309">
        <f t="shared" si="9"/>
        <v>1</v>
      </c>
      <c r="X109" s="310"/>
    </row>
    <row r="110" spans="2:24" x14ac:dyDescent="0.3">
      <c r="B110" s="437"/>
      <c r="C110" s="321" t="s">
        <v>67</v>
      </c>
      <c r="D110" s="322"/>
      <c r="E110" s="322"/>
      <c r="F110" s="322"/>
      <c r="G110" s="322"/>
      <c r="H110" s="323"/>
      <c r="I110" s="52">
        <v>0</v>
      </c>
      <c r="J110" s="52"/>
      <c r="K110" s="52"/>
      <c r="L110" s="52"/>
      <c r="M110" s="52"/>
      <c r="N110" s="52"/>
      <c r="O110" s="52"/>
      <c r="P110" s="52"/>
      <c r="Q110" s="52"/>
      <c r="R110" s="52"/>
      <c r="S110" s="52"/>
      <c r="T110" s="52"/>
      <c r="U110" s="309">
        <f t="shared" si="8"/>
        <v>0</v>
      </c>
      <c r="V110" s="310"/>
      <c r="W110" s="309">
        <f t="shared" si="9"/>
        <v>0</v>
      </c>
      <c r="X110" s="310"/>
    </row>
    <row r="111" spans="2:24" x14ac:dyDescent="0.3">
      <c r="B111" s="437"/>
      <c r="C111" s="321" t="s">
        <v>68</v>
      </c>
      <c r="D111" s="322"/>
      <c r="E111" s="322"/>
      <c r="F111" s="322"/>
      <c r="G111" s="322"/>
      <c r="H111" s="323"/>
      <c r="I111" s="52">
        <v>0</v>
      </c>
      <c r="J111" s="52">
        <v>1</v>
      </c>
      <c r="K111" s="52"/>
      <c r="L111" s="52"/>
      <c r="M111" s="52"/>
      <c r="N111" s="52"/>
      <c r="O111" s="52"/>
      <c r="P111" s="52"/>
      <c r="Q111" s="52"/>
      <c r="R111" s="52"/>
      <c r="S111" s="52"/>
      <c r="T111" s="52"/>
      <c r="U111" s="309">
        <f t="shared" si="8"/>
        <v>0.5</v>
      </c>
      <c r="V111" s="310"/>
      <c r="W111" s="309">
        <f t="shared" si="9"/>
        <v>1</v>
      </c>
      <c r="X111" s="310"/>
    </row>
    <row r="112" spans="2:24" x14ac:dyDescent="0.3">
      <c r="B112" s="437"/>
      <c r="C112" s="321" t="s">
        <v>69</v>
      </c>
      <c r="D112" s="322"/>
      <c r="E112" s="322"/>
      <c r="F112" s="322"/>
      <c r="G112" s="322"/>
      <c r="H112" s="323"/>
      <c r="I112" s="52">
        <v>0</v>
      </c>
      <c r="J112" s="52"/>
      <c r="K112" s="52"/>
      <c r="L112" s="52"/>
      <c r="M112" s="52"/>
      <c r="N112" s="52"/>
      <c r="O112" s="52"/>
      <c r="P112" s="52"/>
      <c r="Q112" s="52"/>
      <c r="R112" s="52"/>
      <c r="S112" s="52"/>
      <c r="T112" s="52"/>
      <c r="U112" s="309">
        <f t="shared" si="8"/>
        <v>0</v>
      </c>
      <c r="V112" s="310"/>
      <c r="W112" s="309">
        <f t="shared" si="9"/>
        <v>0</v>
      </c>
      <c r="X112" s="310"/>
    </row>
    <row r="113" spans="2:24" x14ac:dyDescent="0.3">
      <c r="B113" s="437"/>
      <c r="C113" s="321" t="s">
        <v>70</v>
      </c>
      <c r="D113" s="322"/>
      <c r="E113" s="322"/>
      <c r="F113" s="322"/>
      <c r="G113" s="322"/>
      <c r="H113" s="323"/>
      <c r="I113" s="52">
        <v>0</v>
      </c>
      <c r="J113" s="52"/>
      <c r="K113" s="52"/>
      <c r="L113" s="52"/>
      <c r="M113" s="52"/>
      <c r="N113" s="52"/>
      <c r="O113" s="52"/>
      <c r="P113" s="52"/>
      <c r="Q113" s="52"/>
      <c r="R113" s="52"/>
      <c r="S113" s="52"/>
      <c r="T113" s="52"/>
      <c r="U113" s="309">
        <f t="shared" si="8"/>
        <v>0</v>
      </c>
      <c r="V113" s="310"/>
      <c r="W113" s="309">
        <f t="shared" si="9"/>
        <v>0</v>
      </c>
      <c r="X113" s="310"/>
    </row>
    <row r="114" spans="2:24" x14ac:dyDescent="0.3">
      <c r="B114" s="437"/>
      <c r="C114" s="321" t="s">
        <v>71</v>
      </c>
      <c r="D114" s="322"/>
      <c r="E114" s="322"/>
      <c r="F114" s="322"/>
      <c r="G114" s="322"/>
      <c r="H114" s="323"/>
      <c r="I114" s="52">
        <v>0</v>
      </c>
      <c r="J114" s="52"/>
      <c r="K114" s="52"/>
      <c r="L114" s="52"/>
      <c r="M114" s="52"/>
      <c r="N114" s="52"/>
      <c r="O114" s="52"/>
      <c r="P114" s="52"/>
      <c r="Q114" s="52"/>
      <c r="R114" s="52"/>
      <c r="S114" s="52"/>
      <c r="T114" s="52"/>
      <c r="U114" s="309">
        <f t="shared" si="8"/>
        <v>0</v>
      </c>
      <c r="V114" s="310"/>
      <c r="W114" s="309">
        <f t="shared" si="9"/>
        <v>0</v>
      </c>
      <c r="X114" s="310"/>
    </row>
    <row r="115" spans="2:24" x14ac:dyDescent="0.3">
      <c r="B115" s="437"/>
      <c r="C115" s="321" t="s">
        <v>72</v>
      </c>
      <c r="D115" s="322"/>
      <c r="E115" s="322"/>
      <c r="F115" s="322"/>
      <c r="G115" s="322"/>
      <c r="H115" s="323"/>
      <c r="I115" s="52">
        <v>0</v>
      </c>
      <c r="J115" s="52"/>
      <c r="K115" s="52"/>
      <c r="L115" s="52"/>
      <c r="M115" s="52"/>
      <c r="N115" s="52"/>
      <c r="O115" s="52"/>
      <c r="P115" s="52"/>
      <c r="Q115" s="52"/>
      <c r="R115" s="52"/>
      <c r="S115" s="52"/>
      <c r="T115" s="52"/>
      <c r="U115" s="309">
        <f t="shared" si="8"/>
        <v>0</v>
      </c>
      <c r="V115" s="310"/>
      <c r="W115" s="309">
        <f t="shared" si="9"/>
        <v>0</v>
      </c>
      <c r="X115" s="310"/>
    </row>
    <row r="116" spans="2:24" x14ac:dyDescent="0.3">
      <c r="B116" s="437"/>
      <c r="C116" s="321" t="s">
        <v>73</v>
      </c>
      <c r="D116" s="322"/>
      <c r="E116" s="322"/>
      <c r="F116" s="322"/>
      <c r="G116" s="322"/>
      <c r="H116" s="323"/>
      <c r="I116" s="52">
        <v>0</v>
      </c>
      <c r="J116" s="52"/>
      <c r="K116" s="52"/>
      <c r="L116" s="52"/>
      <c r="M116" s="52"/>
      <c r="N116" s="52"/>
      <c r="O116" s="52"/>
      <c r="P116" s="52"/>
      <c r="Q116" s="52"/>
      <c r="R116" s="52"/>
      <c r="S116" s="52"/>
      <c r="T116" s="52"/>
      <c r="U116" s="309">
        <f t="shared" si="8"/>
        <v>0</v>
      </c>
      <c r="V116" s="310"/>
      <c r="W116" s="309">
        <f t="shared" si="9"/>
        <v>0</v>
      </c>
      <c r="X116" s="310"/>
    </row>
    <row r="117" spans="2:24" x14ac:dyDescent="0.3">
      <c r="B117" s="437"/>
      <c r="C117" s="321" t="s">
        <v>86</v>
      </c>
      <c r="D117" s="322"/>
      <c r="E117" s="322"/>
      <c r="F117" s="322"/>
      <c r="G117" s="322"/>
      <c r="H117" s="323"/>
      <c r="I117" s="52">
        <v>0</v>
      </c>
      <c r="J117" s="52"/>
      <c r="K117" s="52"/>
      <c r="L117" s="52"/>
      <c r="M117" s="52"/>
      <c r="N117" s="52"/>
      <c r="O117" s="52"/>
      <c r="P117" s="52"/>
      <c r="Q117" s="52"/>
      <c r="R117" s="52"/>
      <c r="S117" s="52"/>
      <c r="T117" s="52"/>
      <c r="U117" s="309">
        <f t="shared" si="8"/>
        <v>0</v>
      </c>
      <c r="V117" s="310"/>
      <c r="W117" s="309">
        <f t="shared" si="9"/>
        <v>0</v>
      </c>
      <c r="X117" s="310"/>
    </row>
    <row r="118" spans="2:24" x14ac:dyDescent="0.3">
      <c r="B118" s="437"/>
      <c r="C118" s="321" t="s">
        <v>74</v>
      </c>
      <c r="D118" s="322"/>
      <c r="E118" s="322"/>
      <c r="F118" s="322"/>
      <c r="G118" s="322"/>
      <c r="H118" s="323"/>
      <c r="I118" s="52">
        <v>0</v>
      </c>
      <c r="J118" s="52"/>
      <c r="K118" s="52"/>
      <c r="L118" s="52"/>
      <c r="M118" s="52"/>
      <c r="N118" s="52"/>
      <c r="O118" s="52"/>
      <c r="P118" s="52"/>
      <c r="Q118" s="52"/>
      <c r="R118" s="52"/>
      <c r="S118" s="52"/>
      <c r="T118" s="52"/>
      <c r="U118" s="309">
        <f t="shared" si="8"/>
        <v>0</v>
      </c>
      <c r="V118" s="310"/>
      <c r="W118" s="309">
        <f t="shared" si="9"/>
        <v>0</v>
      </c>
      <c r="X118" s="310"/>
    </row>
    <row r="119" spans="2:24" x14ac:dyDescent="0.3">
      <c r="B119" s="437"/>
      <c r="C119" s="321" t="s">
        <v>75</v>
      </c>
      <c r="D119" s="322"/>
      <c r="E119" s="322"/>
      <c r="F119" s="322"/>
      <c r="G119" s="322"/>
      <c r="H119" s="323"/>
      <c r="I119" s="52">
        <v>0</v>
      </c>
      <c r="J119" s="52"/>
      <c r="K119" s="52"/>
      <c r="L119" s="52"/>
      <c r="M119" s="52"/>
      <c r="N119" s="52"/>
      <c r="O119" s="52"/>
      <c r="P119" s="52"/>
      <c r="Q119" s="52"/>
      <c r="R119" s="52"/>
      <c r="S119" s="52"/>
      <c r="T119" s="52"/>
      <c r="U119" s="309">
        <f t="shared" si="8"/>
        <v>0</v>
      </c>
      <c r="V119" s="310"/>
      <c r="W119" s="309">
        <f t="shared" si="9"/>
        <v>0</v>
      </c>
      <c r="X119" s="310"/>
    </row>
    <row r="120" spans="2:24" x14ac:dyDescent="0.3">
      <c r="B120" s="437"/>
      <c r="C120" s="321" t="s">
        <v>76</v>
      </c>
      <c r="D120" s="322"/>
      <c r="E120" s="322"/>
      <c r="F120" s="322"/>
      <c r="G120" s="322"/>
      <c r="H120" s="323"/>
      <c r="I120" s="52">
        <v>0</v>
      </c>
      <c r="J120" s="52"/>
      <c r="K120" s="52"/>
      <c r="L120" s="52"/>
      <c r="M120" s="52"/>
      <c r="N120" s="52"/>
      <c r="O120" s="52"/>
      <c r="P120" s="52"/>
      <c r="Q120" s="52"/>
      <c r="R120" s="52"/>
      <c r="S120" s="52"/>
      <c r="T120" s="52"/>
      <c r="U120" s="309">
        <f t="shared" si="8"/>
        <v>0</v>
      </c>
      <c r="V120" s="310"/>
      <c r="W120" s="309">
        <f t="shared" si="9"/>
        <v>0</v>
      </c>
      <c r="X120" s="310"/>
    </row>
    <row r="121" spans="2:24" x14ac:dyDescent="0.3">
      <c r="B121" s="437"/>
      <c r="C121" s="321" t="s">
        <v>77</v>
      </c>
      <c r="D121" s="322"/>
      <c r="E121" s="322"/>
      <c r="F121" s="322"/>
      <c r="G121" s="322"/>
      <c r="H121" s="323"/>
      <c r="I121" s="52">
        <v>0</v>
      </c>
      <c r="J121" s="52"/>
      <c r="K121" s="52"/>
      <c r="L121" s="52"/>
      <c r="M121" s="52"/>
      <c r="N121" s="52"/>
      <c r="O121" s="52"/>
      <c r="P121" s="52"/>
      <c r="Q121" s="52"/>
      <c r="R121" s="52"/>
      <c r="S121" s="52"/>
      <c r="T121" s="52"/>
      <c r="U121" s="309">
        <f t="shared" si="8"/>
        <v>0</v>
      </c>
      <c r="V121" s="310"/>
      <c r="W121" s="309">
        <f t="shared" si="9"/>
        <v>0</v>
      </c>
      <c r="X121" s="310"/>
    </row>
    <row r="122" spans="2:24" x14ac:dyDescent="0.3">
      <c r="B122" s="437"/>
      <c r="C122" s="321" t="s">
        <v>78</v>
      </c>
      <c r="D122" s="322"/>
      <c r="E122" s="322"/>
      <c r="F122" s="322"/>
      <c r="G122" s="322"/>
      <c r="H122" s="323"/>
      <c r="I122" s="52">
        <v>0</v>
      </c>
      <c r="J122" s="52"/>
      <c r="K122" s="52"/>
      <c r="L122" s="52"/>
      <c r="M122" s="52"/>
      <c r="N122" s="52"/>
      <c r="O122" s="52"/>
      <c r="P122" s="52"/>
      <c r="Q122" s="52"/>
      <c r="R122" s="52"/>
      <c r="S122" s="52"/>
      <c r="T122" s="52"/>
      <c r="U122" s="309">
        <f t="shared" si="8"/>
        <v>0</v>
      </c>
      <c r="V122" s="310"/>
      <c r="W122" s="309">
        <f t="shared" si="9"/>
        <v>0</v>
      </c>
      <c r="X122" s="310"/>
    </row>
    <row r="123" spans="2:24" x14ac:dyDescent="0.3">
      <c r="B123" s="437"/>
      <c r="C123" s="321" t="s">
        <v>79</v>
      </c>
      <c r="D123" s="322"/>
      <c r="E123" s="322"/>
      <c r="F123" s="322"/>
      <c r="G123" s="322"/>
      <c r="H123" s="323"/>
      <c r="I123" s="52">
        <v>0</v>
      </c>
      <c r="J123" s="52"/>
      <c r="K123" s="52"/>
      <c r="L123" s="52"/>
      <c r="M123" s="52"/>
      <c r="N123" s="52"/>
      <c r="O123" s="52"/>
      <c r="P123" s="52"/>
      <c r="Q123" s="52"/>
      <c r="R123" s="52"/>
      <c r="S123" s="52"/>
      <c r="T123" s="52"/>
      <c r="U123" s="309">
        <f t="shared" si="8"/>
        <v>0</v>
      </c>
      <c r="V123" s="310"/>
      <c r="W123" s="309">
        <f t="shared" si="9"/>
        <v>0</v>
      </c>
      <c r="X123" s="310"/>
    </row>
    <row r="124" spans="2:24" x14ac:dyDescent="0.3">
      <c r="B124" s="437"/>
      <c r="C124" s="321" t="s">
        <v>80</v>
      </c>
      <c r="D124" s="322"/>
      <c r="E124" s="322"/>
      <c r="F124" s="322"/>
      <c r="G124" s="322"/>
      <c r="H124" s="323"/>
      <c r="I124" s="52">
        <v>0</v>
      </c>
      <c r="J124" s="52"/>
      <c r="K124" s="52"/>
      <c r="L124" s="52"/>
      <c r="M124" s="52"/>
      <c r="N124" s="52"/>
      <c r="O124" s="52"/>
      <c r="P124" s="52"/>
      <c r="Q124" s="52"/>
      <c r="R124" s="52"/>
      <c r="S124" s="52"/>
      <c r="T124" s="52"/>
      <c r="U124" s="309">
        <f t="shared" si="8"/>
        <v>0</v>
      </c>
      <c r="V124" s="310"/>
      <c r="W124" s="309">
        <f t="shared" si="9"/>
        <v>0</v>
      </c>
      <c r="X124" s="310"/>
    </row>
    <row r="125" spans="2:24" x14ac:dyDescent="0.3">
      <c r="B125" s="437"/>
      <c r="C125" s="321" t="s">
        <v>81</v>
      </c>
      <c r="D125" s="322"/>
      <c r="E125" s="322"/>
      <c r="F125" s="322"/>
      <c r="G125" s="322"/>
      <c r="H125" s="323"/>
      <c r="I125" s="52">
        <v>0</v>
      </c>
      <c r="J125" s="52"/>
      <c r="K125" s="52"/>
      <c r="L125" s="52"/>
      <c r="M125" s="52"/>
      <c r="N125" s="52"/>
      <c r="O125" s="52"/>
      <c r="P125" s="52"/>
      <c r="Q125" s="52"/>
      <c r="R125" s="52"/>
      <c r="S125" s="52"/>
      <c r="T125" s="52"/>
      <c r="U125" s="309">
        <f t="shared" si="8"/>
        <v>0</v>
      </c>
      <c r="V125" s="310"/>
      <c r="W125" s="309">
        <f t="shared" si="9"/>
        <v>0</v>
      </c>
      <c r="X125" s="310"/>
    </row>
    <row r="126" spans="2:24" x14ac:dyDescent="0.3">
      <c r="B126" s="437"/>
      <c r="C126" s="321" t="s">
        <v>82</v>
      </c>
      <c r="D126" s="322"/>
      <c r="E126" s="322"/>
      <c r="F126" s="322"/>
      <c r="G126" s="322"/>
      <c r="H126" s="323"/>
      <c r="I126" s="52">
        <v>0</v>
      </c>
      <c r="J126" s="52"/>
      <c r="K126" s="52"/>
      <c r="L126" s="52"/>
      <c r="M126" s="52"/>
      <c r="N126" s="52"/>
      <c r="O126" s="52"/>
      <c r="P126" s="52"/>
      <c r="Q126" s="52"/>
      <c r="R126" s="52"/>
      <c r="S126" s="52"/>
      <c r="T126" s="52"/>
      <c r="U126" s="309">
        <f t="shared" si="8"/>
        <v>0</v>
      </c>
      <c r="V126" s="310"/>
      <c r="W126" s="309">
        <f t="shared" si="9"/>
        <v>0</v>
      </c>
      <c r="X126" s="310"/>
    </row>
    <row r="127" spans="2:24" x14ac:dyDescent="0.3">
      <c r="B127" s="437"/>
      <c r="C127" s="321" t="s">
        <v>83</v>
      </c>
      <c r="D127" s="322"/>
      <c r="E127" s="322"/>
      <c r="F127" s="322"/>
      <c r="G127" s="322"/>
      <c r="H127" s="323"/>
      <c r="I127" s="52">
        <v>0</v>
      </c>
      <c r="J127" s="52"/>
      <c r="K127" s="52"/>
      <c r="L127" s="52"/>
      <c r="M127" s="52"/>
      <c r="N127" s="52"/>
      <c r="O127" s="52"/>
      <c r="P127" s="52"/>
      <c r="Q127" s="52"/>
      <c r="R127" s="52"/>
      <c r="S127" s="52"/>
      <c r="T127" s="52"/>
      <c r="U127" s="309">
        <f t="shared" si="8"/>
        <v>0</v>
      </c>
      <c r="V127" s="310"/>
      <c r="W127" s="309">
        <f t="shared" si="9"/>
        <v>0</v>
      </c>
      <c r="X127" s="310"/>
    </row>
    <row r="128" spans="2:24" x14ac:dyDescent="0.3">
      <c r="B128" s="437"/>
      <c r="C128" s="321" t="s">
        <v>84</v>
      </c>
      <c r="D128" s="322"/>
      <c r="E128" s="322"/>
      <c r="F128" s="322"/>
      <c r="G128" s="322"/>
      <c r="H128" s="323"/>
      <c r="I128" s="52">
        <v>0</v>
      </c>
      <c r="J128" s="52"/>
      <c r="K128" s="52"/>
      <c r="L128" s="52"/>
      <c r="M128" s="52"/>
      <c r="N128" s="52"/>
      <c r="O128" s="52"/>
      <c r="P128" s="52"/>
      <c r="Q128" s="52"/>
      <c r="R128" s="52"/>
      <c r="S128" s="52"/>
      <c r="T128" s="52"/>
      <c r="U128" s="309">
        <f t="shared" si="8"/>
        <v>0</v>
      </c>
      <c r="V128" s="310"/>
      <c r="W128" s="309">
        <f t="shared" si="9"/>
        <v>0</v>
      </c>
      <c r="X128" s="310"/>
    </row>
    <row r="129" spans="2:24" x14ac:dyDescent="0.3">
      <c r="B129" s="437"/>
      <c r="C129" s="324" t="s">
        <v>85</v>
      </c>
      <c r="D129" s="325"/>
      <c r="E129" s="325"/>
      <c r="F129" s="325"/>
      <c r="G129" s="325"/>
      <c r="H129" s="326"/>
      <c r="I129" s="128"/>
      <c r="J129" s="128"/>
      <c r="K129" s="128"/>
      <c r="L129" s="128"/>
      <c r="M129" s="128"/>
      <c r="N129" s="128"/>
      <c r="O129" s="128"/>
      <c r="P129" s="128"/>
      <c r="Q129" s="128"/>
      <c r="R129" s="128"/>
      <c r="S129" s="128"/>
      <c r="T129" s="208"/>
      <c r="U129" s="314" t="e">
        <f t="shared" si="8"/>
        <v>#DIV/0!</v>
      </c>
      <c r="V129" s="315"/>
      <c r="W129" s="314">
        <f t="shared" si="9"/>
        <v>0</v>
      </c>
      <c r="X129" s="315"/>
    </row>
    <row r="130" spans="2:24" x14ac:dyDescent="0.3">
      <c r="B130" s="437"/>
      <c r="C130" s="300" t="s">
        <v>30</v>
      </c>
      <c r="D130" s="301"/>
      <c r="E130" s="301"/>
      <c r="F130" s="301"/>
      <c r="G130" s="301"/>
      <c r="H130" s="302"/>
      <c r="I130" s="136">
        <f>SUM(I131:I140)</f>
        <v>0</v>
      </c>
      <c r="J130" s="136">
        <f>SUM(J131:J140)</f>
        <v>0</v>
      </c>
      <c r="K130" s="136"/>
      <c r="L130" s="136"/>
      <c r="M130" s="136"/>
      <c r="N130" s="136"/>
      <c r="O130" s="136"/>
      <c r="P130" s="136"/>
      <c r="Q130" s="136"/>
      <c r="R130" s="136"/>
      <c r="S130" s="136"/>
      <c r="T130" s="136"/>
      <c r="U130" s="309">
        <f t="shared" si="8"/>
        <v>0</v>
      </c>
      <c r="V130" s="310"/>
      <c r="W130" s="309">
        <f t="shared" si="9"/>
        <v>0</v>
      </c>
      <c r="X130" s="310"/>
    </row>
    <row r="131" spans="2:24" x14ac:dyDescent="0.3">
      <c r="B131" s="437"/>
      <c r="C131" s="321" t="s">
        <v>87</v>
      </c>
      <c r="D131" s="322"/>
      <c r="E131" s="322"/>
      <c r="F131" s="322"/>
      <c r="G131" s="322"/>
      <c r="H131" s="323"/>
      <c r="I131" s="52">
        <v>0</v>
      </c>
      <c r="J131" s="136"/>
      <c r="K131" s="136"/>
      <c r="L131" s="136"/>
      <c r="M131" s="136"/>
      <c r="N131" s="136"/>
      <c r="O131" s="136"/>
      <c r="P131" s="136"/>
      <c r="Q131" s="136"/>
      <c r="R131" s="136"/>
      <c r="S131" s="136"/>
      <c r="T131" s="136"/>
      <c r="U131" s="309">
        <f t="shared" si="8"/>
        <v>0</v>
      </c>
      <c r="V131" s="310"/>
      <c r="W131" s="309">
        <f t="shared" si="9"/>
        <v>0</v>
      </c>
      <c r="X131" s="310"/>
    </row>
    <row r="132" spans="2:24" x14ac:dyDescent="0.3">
      <c r="B132" s="437"/>
      <c r="C132" s="333" t="s">
        <v>31</v>
      </c>
      <c r="D132" s="334"/>
      <c r="E132" s="334"/>
      <c r="F132" s="334"/>
      <c r="G132" s="334"/>
      <c r="H132" s="335"/>
      <c r="I132" s="52">
        <v>0</v>
      </c>
      <c r="J132" s="136"/>
      <c r="K132" s="136"/>
      <c r="L132" s="136"/>
      <c r="M132" s="136"/>
      <c r="N132" s="136"/>
      <c r="O132" s="136"/>
      <c r="P132" s="136"/>
      <c r="Q132" s="136"/>
      <c r="R132" s="136"/>
      <c r="S132" s="136"/>
      <c r="T132" s="136"/>
      <c r="U132" s="309">
        <f t="shared" si="8"/>
        <v>0</v>
      </c>
      <c r="V132" s="310"/>
      <c r="W132" s="309">
        <f t="shared" si="9"/>
        <v>0</v>
      </c>
      <c r="X132" s="310"/>
    </row>
    <row r="133" spans="2:24" x14ac:dyDescent="0.3">
      <c r="B133" s="437"/>
      <c r="C133" s="333" t="s">
        <v>32</v>
      </c>
      <c r="D133" s="334"/>
      <c r="E133" s="334"/>
      <c r="F133" s="334"/>
      <c r="G133" s="334"/>
      <c r="H133" s="335"/>
      <c r="I133" s="52">
        <v>0</v>
      </c>
      <c r="J133" s="136"/>
      <c r="K133" s="136"/>
      <c r="L133" s="136"/>
      <c r="M133" s="136"/>
      <c r="N133" s="136"/>
      <c r="O133" s="136"/>
      <c r="P133" s="136"/>
      <c r="Q133" s="136"/>
      <c r="R133" s="136"/>
      <c r="S133" s="136"/>
      <c r="T133" s="136"/>
      <c r="U133" s="309">
        <f t="shared" si="8"/>
        <v>0</v>
      </c>
      <c r="V133" s="310"/>
      <c r="W133" s="309">
        <f t="shared" si="9"/>
        <v>0</v>
      </c>
      <c r="X133" s="310"/>
    </row>
    <row r="134" spans="2:24" x14ac:dyDescent="0.3">
      <c r="B134" s="437"/>
      <c r="C134" s="321" t="s">
        <v>110</v>
      </c>
      <c r="D134" s="322"/>
      <c r="E134" s="322"/>
      <c r="F134" s="322"/>
      <c r="G134" s="322"/>
      <c r="H134" s="323"/>
      <c r="I134" s="52">
        <v>0</v>
      </c>
      <c r="J134" s="136"/>
      <c r="K134" s="136"/>
      <c r="L134" s="136"/>
      <c r="M134" s="136"/>
      <c r="N134" s="136"/>
      <c r="O134" s="136"/>
      <c r="P134" s="136"/>
      <c r="Q134" s="136"/>
      <c r="R134" s="136"/>
      <c r="S134" s="136"/>
      <c r="T134" s="136"/>
      <c r="U134" s="309">
        <f t="shared" si="8"/>
        <v>0</v>
      </c>
      <c r="V134" s="310"/>
      <c r="W134" s="309">
        <f t="shared" si="9"/>
        <v>0</v>
      </c>
      <c r="X134" s="310"/>
    </row>
    <row r="135" spans="2:24" x14ac:dyDescent="0.3">
      <c r="B135" s="437"/>
      <c r="C135" s="321" t="s">
        <v>111</v>
      </c>
      <c r="D135" s="322"/>
      <c r="E135" s="322"/>
      <c r="F135" s="322"/>
      <c r="G135" s="322"/>
      <c r="H135" s="323"/>
      <c r="I135" s="52">
        <v>0</v>
      </c>
      <c r="J135" s="136"/>
      <c r="K135" s="136"/>
      <c r="L135" s="136"/>
      <c r="M135" s="136"/>
      <c r="N135" s="136"/>
      <c r="O135" s="136"/>
      <c r="P135" s="136"/>
      <c r="Q135" s="136"/>
      <c r="R135" s="136"/>
      <c r="S135" s="136"/>
      <c r="T135" s="136"/>
      <c r="U135" s="309">
        <f t="shared" si="8"/>
        <v>0</v>
      </c>
      <c r="V135" s="310"/>
      <c r="W135" s="309">
        <f t="shared" si="9"/>
        <v>0</v>
      </c>
      <c r="X135" s="310"/>
    </row>
    <row r="136" spans="2:24" x14ac:dyDescent="0.3">
      <c r="B136" s="437"/>
      <c r="C136" s="321" t="s">
        <v>112</v>
      </c>
      <c r="D136" s="322"/>
      <c r="E136" s="322"/>
      <c r="F136" s="322"/>
      <c r="G136" s="322"/>
      <c r="H136" s="323"/>
      <c r="I136" s="52">
        <v>0</v>
      </c>
      <c r="J136" s="136"/>
      <c r="K136" s="136"/>
      <c r="L136" s="136"/>
      <c r="M136" s="136"/>
      <c r="N136" s="136"/>
      <c r="O136" s="136"/>
      <c r="P136" s="136"/>
      <c r="Q136" s="136"/>
      <c r="R136" s="136"/>
      <c r="S136" s="136"/>
      <c r="T136" s="136"/>
      <c r="U136" s="309">
        <f t="shared" si="8"/>
        <v>0</v>
      </c>
      <c r="V136" s="310"/>
      <c r="W136" s="309">
        <f t="shared" si="9"/>
        <v>0</v>
      </c>
      <c r="X136" s="310"/>
    </row>
    <row r="137" spans="2:24" x14ac:dyDescent="0.3">
      <c r="B137" s="437"/>
      <c r="C137" s="321" t="s">
        <v>113</v>
      </c>
      <c r="D137" s="322"/>
      <c r="E137" s="322"/>
      <c r="F137" s="322"/>
      <c r="G137" s="322"/>
      <c r="H137" s="323"/>
      <c r="I137" s="52">
        <v>0</v>
      </c>
      <c r="J137" s="136"/>
      <c r="K137" s="136"/>
      <c r="L137" s="136"/>
      <c r="M137" s="136"/>
      <c r="N137" s="136"/>
      <c r="O137" s="136"/>
      <c r="P137" s="136"/>
      <c r="Q137" s="136"/>
      <c r="R137" s="136"/>
      <c r="S137" s="136"/>
      <c r="T137" s="136"/>
      <c r="U137" s="309">
        <f t="shared" si="8"/>
        <v>0</v>
      </c>
      <c r="V137" s="310"/>
      <c r="W137" s="309">
        <f t="shared" si="9"/>
        <v>0</v>
      </c>
      <c r="X137" s="310"/>
    </row>
    <row r="138" spans="2:24" x14ac:dyDescent="0.3">
      <c r="B138" s="437"/>
      <c r="C138" s="321" t="s">
        <v>114</v>
      </c>
      <c r="D138" s="322"/>
      <c r="E138" s="322"/>
      <c r="F138" s="322"/>
      <c r="G138" s="322"/>
      <c r="H138" s="323"/>
      <c r="I138" s="52">
        <v>0</v>
      </c>
      <c r="J138" s="136"/>
      <c r="K138" s="136"/>
      <c r="L138" s="136"/>
      <c r="M138" s="136"/>
      <c r="N138" s="136"/>
      <c r="O138" s="136"/>
      <c r="P138" s="136"/>
      <c r="Q138" s="136"/>
      <c r="R138" s="136"/>
      <c r="S138" s="136"/>
      <c r="T138" s="136"/>
      <c r="U138" s="309">
        <f t="shared" si="8"/>
        <v>0</v>
      </c>
      <c r="V138" s="310"/>
      <c r="W138" s="309">
        <f t="shared" si="9"/>
        <v>0</v>
      </c>
      <c r="X138" s="310"/>
    </row>
    <row r="139" spans="2:24" x14ac:dyDescent="0.3">
      <c r="B139" s="437"/>
      <c r="C139" s="321" t="s">
        <v>115</v>
      </c>
      <c r="D139" s="322"/>
      <c r="E139" s="322"/>
      <c r="F139" s="322"/>
      <c r="G139" s="322"/>
      <c r="H139" s="323"/>
      <c r="I139" s="52">
        <v>0</v>
      </c>
      <c r="J139" s="136"/>
      <c r="K139" s="136"/>
      <c r="L139" s="136"/>
      <c r="M139" s="136"/>
      <c r="N139" s="136"/>
      <c r="O139" s="136"/>
      <c r="P139" s="136"/>
      <c r="Q139" s="136"/>
      <c r="R139" s="136"/>
      <c r="S139" s="136"/>
      <c r="T139" s="136"/>
      <c r="U139" s="309">
        <f t="shared" si="8"/>
        <v>0</v>
      </c>
      <c r="V139" s="310"/>
      <c r="W139" s="309">
        <f t="shared" si="9"/>
        <v>0</v>
      </c>
      <c r="X139" s="310"/>
    </row>
    <row r="140" spans="2:24" x14ac:dyDescent="0.3">
      <c r="B140" s="437"/>
      <c r="C140" s="324" t="s">
        <v>88</v>
      </c>
      <c r="D140" s="325"/>
      <c r="E140" s="325"/>
      <c r="F140" s="325"/>
      <c r="G140" s="325"/>
      <c r="H140" s="326"/>
      <c r="I140" s="52">
        <v>0</v>
      </c>
      <c r="J140" s="136"/>
      <c r="K140" s="140"/>
      <c r="L140" s="140"/>
      <c r="M140" s="140"/>
      <c r="N140" s="140"/>
      <c r="O140" s="140"/>
      <c r="P140" s="140"/>
      <c r="Q140" s="140"/>
      <c r="R140" s="140"/>
      <c r="S140" s="140"/>
      <c r="T140" s="141"/>
      <c r="U140" s="314">
        <f t="shared" si="8"/>
        <v>0</v>
      </c>
      <c r="V140" s="315"/>
      <c r="W140" s="314">
        <f t="shared" si="9"/>
        <v>0</v>
      </c>
      <c r="X140" s="315"/>
    </row>
    <row r="141" spans="2:24" x14ac:dyDescent="0.3">
      <c r="B141" s="437"/>
      <c r="C141" s="300" t="s">
        <v>34</v>
      </c>
      <c r="D141" s="301"/>
      <c r="E141" s="301"/>
      <c r="F141" s="301"/>
      <c r="G141" s="301"/>
      <c r="H141" s="302"/>
      <c r="I141" s="136">
        <v>4</v>
      </c>
      <c r="J141" s="251">
        <v>1</v>
      </c>
      <c r="K141" s="136"/>
      <c r="L141" s="136"/>
      <c r="M141" s="136"/>
      <c r="N141" s="136"/>
      <c r="O141" s="136"/>
      <c r="P141" s="136"/>
      <c r="Q141" s="136"/>
      <c r="R141" s="136"/>
      <c r="S141" s="136"/>
      <c r="T141" s="136"/>
      <c r="U141" s="309">
        <f t="shared" si="8"/>
        <v>2.5</v>
      </c>
      <c r="V141" s="310"/>
      <c r="W141" s="309">
        <f t="shared" si="9"/>
        <v>5</v>
      </c>
      <c r="X141" s="310"/>
    </row>
    <row r="142" spans="2:24" x14ac:dyDescent="0.3">
      <c r="B142" s="437"/>
      <c r="C142" s="300" t="s">
        <v>25</v>
      </c>
      <c r="D142" s="301"/>
      <c r="E142" s="301"/>
      <c r="F142" s="301"/>
      <c r="G142" s="301"/>
      <c r="H142" s="302"/>
      <c r="I142" s="52">
        <f t="shared" ref="I142" si="12">I143+I164+I172</f>
        <v>4</v>
      </c>
      <c r="J142" s="52">
        <f>J143+J164+J172</f>
        <v>1</v>
      </c>
      <c r="K142" s="52"/>
      <c r="L142" s="52"/>
      <c r="M142" s="52"/>
      <c r="N142" s="52"/>
      <c r="O142" s="52"/>
      <c r="P142" s="52"/>
      <c r="Q142" s="52"/>
      <c r="R142" s="52"/>
      <c r="S142" s="52"/>
      <c r="T142" s="52"/>
      <c r="U142" s="309">
        <f t="shared" si="8"/>
        <v>2.5</v>
      </c>
      <c r="V142" s="310"/>
      <c r="W142" s="309">
        <f t="shared" si="9"/>
        <v>5</v>
      </c>
      <c r="X142" s="310"/>
    </row>
    <row r="143" spans="2:24" x14ac:dyDescent="0.3">
      <c r="B143" s="437"/>
      <c r="C143" s="300" t="s">
        <v>29</v>
      </c>
      <c r="D143" s="301"/>
      <c r="E143" s="301"/>
      <c r="F143" s="301"/>
      <c r="G143" s="301"/>
      <c r="H143" s="302"/>
      <c r="I143" s="52">
        <f>SUM(I144:I163)</f>
        <v>0</v>
      </c>
      <c r="J143" s="52">
        <f>SUM(J144:J163)</f>
        <v>0</v>
      </c>
      <c r="K143" s="52"/>
      <c r="L143" s="52"/>
      <c r="M143" s="52"/>
      <c r="N143" s="52"/>
      <c r="O143" s="52"/>
      <c r="P143" s="52"/>
      <c r="Q143" s="52"/>
      <c r="R143" s="52"/>
      <c r="S143" s="52"/>
      <c r="T143" s="52"/>
      <c r="U143" s="309">
        <f t="shared" si="8"/>
        <v>0</v>
      </c>
      <c r="V143" s="310"/>
      <c r="W143" s="309">
        <f t="shared" si="9"/>
        <v>0</v>
      </c>
      <c r="X143" s="310"/>
    </row>
    <row r="144" spans="2:24" x14ac:dyDescent="0.3">
      <c r="B144" s="437"/>
      <c r="C144" s="321" t="s">
        <v>67</v>
      </c>
      <c r="D144" s="322"/>
      <c r="E144" s="322"/>
      <c r="F144" s="322"/>
      <c r="G144" s="322"/>
      <c r="H144" s="323"/>
      <c r="I144" s="52">
        <v>0</v>
      </c>
      <c r="J144" s="52"/>
      <c r="K144" s="52"/>
      <c r="L144" s="52"/>
      <c r="M144" s="52"/>
      <c r="N144" s="52"/>
      <c r="O144" s="52"/>
      <c r="P144" s="52"/>
      <c r="Q144" s="52"/>
      <c r="R144" s="52"/>
      <c r="S144" s="52"/>
      <c r="T144" s="52"/>
      <c r="U144" s="309">
        <f t="shared" si="8"/>
        <v>0</v>
      </c>
      <c r="V144" s="310"/>
      <c r="W144" s="309">
        <f t="shared" si="9"/>
        <v>0</v>
      </c>
      <c r="X144" s="310"/>
    </row>
    <row r="145" spans="2:24" x14ac:dyDescent="0.3">
      <c r="B145" s="437"/>
      <c r="C145" s="321" t="s">
        <v>68</v>
      </c>
      <c r="D145" s="322"/>
      <c r="E145" s="322"/>
      <c r="F145" s="322"/>
      <c r="G145" s="322"/>
      <c r="H145" s="323"/>
      <c r="I145" s="52">
        <v>0</v>
      </c>
      <c r="J145" s="52"/>
      <c r="K145" s="52"/>
      <c r="L145" s="52"/>
      <c r="M145" s="52"/>
      <c r="N145" s="52"/>
      <c r="O145" s="52"/>
      <c r="P145" s="52"/>
      <c r="Q145" s="52"/>
      <c r="R145" s="52"/>
      <c r="S145" s="52"/>
      <c r="T145" s="52"/>
      <c r="U145" s="309">
        <f t="shared" si="8"/>
        <v>0</v>
      </c>
      <c r="V145" s="310"/>
      <c r="W145" s="309">
        <f t="shared" si="9"/>
        <v>0</v>
      </c>
      <c r="X145" s="310"/>
    </row>
    <row r="146" spans="2:24" x14ac:dyDescent="0.3">
      <c r="B146" s="437"/>
      <c r="C146" s="321" t="s">
        <v>89</v>
      </c>
      <c r="D146" s="322"/>
      <c r="E146" s="322"/>
      <c r="F146" s="322"/>
      <c r="G146" s="322"/>
      <c r="H146" s="323"/>
      <c r="I146" s="52">
        <v>0</v>
      </c>
      <c r="J146" s="136"/>
      <c r="K146" s="52"/>
      <c r="L146" s="52"/>
      <c r="M146" s="52"/>
      <c r="N146" s="52"/>
      <c r="O146" s="52"/>
      <c r="P146" s="52"/>
      <c r="Q146" s="52"/>
      <c r="R146" s="52"/>
      <c r="S146" s="52"/>
      <c r="T146" s="52"/>
      <c r="U146" s="309">
        <f t="shared" si="8"/>
        <v>0</v>
      </c>
      <c r="V146" s="310"/>
      <c r="W146" s="309">
        <f t="shared" si="9"/>
        <v>0</v>
      </c>
      <c r="X146" s="310"/>
    </row>
    <row r="147" spans="2:24" x14ac:dyDescent="0.3">
      <c r="B147" s="437"/>
      <c r="C147" s="321" t="s">
        <v>85</v>
      </c>
      <c r="D147" s="322"/>
      <c r="E147" s="322"/>
      <c r="F147" s="322"/>
      <c r="G147" s="322"/>
      <c r="H147" s="323"/>
      <c r="I147" s="52">
        <v>0</v>
      </c>
      <c r="J147" s="52"/>
      <c r="K147" s="52"/>
      <c r="L147" s="52"/>
      <c r="M147" s="52"/>
      <c r="N147" s="52"/>
      <c r="O147" s="52"/>
      <c r="P147" s="52"/>
      <c r="Q147" s="52"/>
      <c r="R147" s="52"/>
      <c r="S147" s="52"/>
      <c r="T147" s="52"/>
      <c r="U147" s="309">
        <f t="shared" si="8"/>
        <v>0</v>
      </c>
      <c r="V147" s="310"/>
      <c r="W147" s="309">
        <f t="shared" si="9"/>
        <v>0</v>
      </c>
      <c r="X147" s="310"/>
    </row>
    <row r="148" spans="2:24" x14ac:dyDescent="0.3">
      <c r="B148" s="437"/>
      <c r="C148" s="321" t="s">
        <v>90</v>
      </c>
      <c r="D148" s="322"/>
      <c r="E148" s="322"/>
      <c r="F148" s="322"/>
      <c r="G148" s="322"/>
      <c r="H148" s="323"/>
      <c r="I148" s="52">
        <v>0</v>
      </c>
      <c r="J148" s="52"/>
      <c r="K148" s="52"/>
      <c r="L148" s="52"/>
      <c r="M148" s="52"/>
      <c r="N148" s="52"/>
      <c r="O148" s="52"/>
      <c r="P148" s="52"/>
      <c r="Q148" s="52"/>
      <c r="R148" s="52"/>
      <c r="S148" s="52"/>
      <c r="T148" s="52"/>
      <c r="U148" s="309">
        <f t="shared" si="8"/>
        <v>0</v>
      </c>
      <c r="V148" s="310"/>
      <c r="W148" s="309">
        <f t="shared" si="9"/>
        <v>0</v>
      </c>
      <c r="X148" s="310"/>
    </row>
    <row r="149" spans="2:24" x14ac:dyDescent="0.3">
      <c r="B149" s="437"/>
      <c r="C149" s="321" t="s">
        <v>91</v>
      </c>
      <c r="D149" s="322"/>
      <c r="E149" s="322"/>
      <c r="F149" s="322"/>
      <c r="G149" s="322"/>
      <c r="H149" s="323"/>
      <c r="I149" s="52">
        <v>0</v>
      </c>
      <c r="J149" s="52"/>
      <c r="K149" s="52"/>
      <c r="L149" s="52"/>
      <c r="M149" s="52"/>
      <c r="N149" s="52"/>
      <c r="O149" s="52"/>
      <c r="P149" s="52"/>
      <c r="Q149" s="52"/>
      <c r="R149" s="52"/>
      <c r="S149" s="52"/>
      <c r="T149" s="52"/>
      <c r="U149" s="309">
        <f t="shared" si="8"/>
        <v>0</v>
      </c>
      <c r="V149" s="310"/>
      <c r="W149" s="309">
        <f t="shared" si="9"/>
        <v>0</v>
      </c>
      <c r="X149" s="310"/>
    </row>
    <row r="150" spans="2:24" x14ac:dyDescent="0.3">
      <c r="B150" s="437"/>
      <c r="C150" s="321" t="s">
        <v>92</v>
      </c>
      <c r="D150" s="322"/>
      <c r="E150" s="322"/>
      <c r="F150" s="322"/>
      <c r="G150" s="322"/>
      <c r="H150" s="323"/>
      <c r="I150" s="52">
        <v>0</v>
      </c>
      <c r="J150" s="136"/>
      <c r="K150" s="52"/>
      <c r="L150" s="52"/>
      <c r="M150" s="52"/>
      <c r="N150" s="52"/>
      <c r="O150" s="52"/>
      <c r="P150" s="52"/>
      <c r="Q150" s="52"/>
      <c r="R150" s="52"/>
      <c r="S150" s="52"/>
      <c r="T150" s="52"/>
      <c r="U150" s="309">
        <f t="shared" si="8"/>
        <v>0</v>
      </c>
      <c r="V150" s="310"/>
      <c r="W150" s="309">
        <f t="shared" si="9"/>
        <v>0</v>
      </c>
      <c r="X150" s="310"/>
    </row>
    <row r="151" spans="2:24" x14ac:dyDescent="0.3">
      <c r="B151" s="437"/>
      <c r="C151" s="321" t="s">
        <v>93</v>
      </c>
      <c r="D151" s="322"/>
      <c r="E151" s="322"/>
      <c r="F151" s="322"/>
      <c r="G151" s="322"/>
      <c r="H151" s="323"/>
      <c r="I151" s="52">
        <v>0</v>
      </c>
      <c r="J151" s="136"/>
      <c r="K151" s="52"/>
      <c r="L151" s="52"/>
      <c r="M151" s="52"/>
      <c r="N151" s="52"/>
      <c r="O151" s="52"/>
      <c r="P151" s="52"/>
      <c r="Q151" s="52"/>
      <c r="R151" s="52"/>
      <c r="S151" s="52"/>
      <c r="T151" s="52"/>
      <c r="U151" s="309">
        <f t="shared" si="8"/>
        <v>0</v>
      </c>
      <c r="V151" s="310"/>
      <c r="W151" s="309">
        <f t="shared" si="9"/>
        <v>0</v>
      </c>
      <c r="X151" s="310"/>
    </row>
    <row r="152" spans="2:24" x14ac:dyDescent="0.3">
      <c r="B152" s="437"/>
      <c r="C152" s="321" t="s">
        <v>94</v>
      </c>
      <c r="D152" s="322"/>
      <c r="E152" s="322"/>
      <c r="F152" s="322"/>
      <c r="G152" s="322"/>
      <c r="H152" s="323"/>
      <c r="I152" s="52">
        <v>0</v>
      </c>
      <c r="J152" s="136"/>
      <c r="K152" s="52"/>
      <c r="L152" s="52"/>
      <c r="M152" s="52"/>
      <c r="N152" s="52"/>
      <c r="O152" s="52"/>
      <c r="P152" s="52"/>
      <c r="Q152" s="52"/>
      <c r="R152" s="52"/>
      <c r="S152" s="52"/>
      <c r="T152" s="52"/>
      <c r="U152" s="309">
        <f t="shared" si="8"/>
        <v>0</v>
      </c>
      <c r="V152" s="310"/>
      <c r="W152" s="309">
        <f t="shared" si="9"/>
        <v>0</v>
      </c>
      <c r="X152" s="310"/>
    </row>
    <row r="153" spans="2:24" x14ac:dyDescent="0.3">
      <c r="B153" s="437"/>
      <c r="C153" s="321" t="s">
        <v>79</v>
      </c>
      <c r="D153" s="322"/>
      <c r="E153" s="322"/>
      <c r="F153" s="322"/>
      <c r="G153" s="322"/>
      <c r="H153" s="323"/>
      <c r="I153" s="52">
        <v>0</v>
      </c>
      <c r="J153" s="136"/>
      <c r="K153" s="52"/>
      <c r="L153" s="52"/>
      <c r="M153" s="52"/>
      <c r="N153" s="52"/>
      <c r="O153" s="52"/>
      <c r="P153" s="52"/>
      <c r="Q153" s="52"/>
      <c r="R153" s="52"/>
      <c r="S153" s="52"/>
      <c r="T153" s="52"/>
      <c r="U153" s="309">
        <f t="shared" si="8"/>
        <v>0</v>
      </c>
      <c r="V153" s="310"/>
      <c r="W153" s="309">
        <f t="shared" si="9"/>
        <v>0</v>
      </c>
      <c r="X153" s="310"/>
    </row>
    <row r="154" spans="2:24" x14ac:dyDescent="0.3">
      <c r="B154" s="437"/>
      <c r="C154" s="321" t="s">
        <v>80</v>
      </c>
      <c r="D154" s="322"/>
      <c r="E154" s="322"/>
      <c r="F154" s="322"/>
      <c r="G154" s="322"/>
      <c r="H154" s="323"/>
      <c r="I154" s="52">
        <v>0</v>
      </c>
      <c r="J154" s="136"/>
      <c r="K154" s="52"/>
      <c r="L154" s="52"/>
      <c r="M154" s="52"/>
      <c r="N154" s="52"/>
      <c r="O154" s="52"/>
      <c r="P154" s="52"/>
      <c r="Q154" s="52"/>
      <c r="R154" s="52"/>
      <c r="S154" s="52"/>
      <c r="T154" s="52"/>
      <c r="U154" s="309">
        <f t="shared" si="8"/>
        <v>0</v>
      </c>
      <c r="V154" s="310"/>
      <c r="W154" s="309">
        <f t="shared" si="9"/>
        <v>0</v>
      </c>
      <c r="X154" s="310"/>
    </row>
    <row r="155" spans="2:24" x14ac:dyDescent="0.3">
      <c r="B155" s="437"/>
      <c r="C155" s="321" t="s">
        <v>81</v>
      </c>
      <c r="D155" s="322"/>
      <c r="E155" s="322"/>
      <c r="F155" s="322"/>
      <c r="G155" s="322"/>
      <c r="H155" s="323"/>
      <c r="I155" s="52">
        <v>0</v>
      </c>
      <c r="J155" s="136"/>
      <c r="K155" s="52"/>
      <c r="L155" s="52"/>
      <c r="M155" s="52"/>
      <c r="N155" s="52"/>
      <c r="O155" s="52"/>
      <c r="P155" s="52"/>
      <c r="Q155" s="52"/>
      <c r="R155" s="52"/>
      <c r="S155" s="52"/>
      <c r="T155" s="52"/>
      <c r="U155" s="309">
        <f t="shared" si="8"/>
        <v>0</v>
      </c>
      <c r="V155" s="310"/>
      <c r="W155" s="309">
        <f t="shared" si="9"/>
        <v>0</v>
      </c>
      <c r="X155" s="310"/>
    </row>
    <row r="156" spans="2:24" x14ac:dyDescent="0.3">
      <c r="B156" s="437"/>
      <c r="C156" s="321" t="s">
        <v>95</v>
      </c>
      <c r="D156" s="322"/>
      <c r="E156" s="322"/>
      <c r="F156" s="322"/>
      <c r="G156" s="322"/>
      <c r="H156" s="323"/>
      <c r="I156" s="52">
        <v>0</v>
      </c>
      <c r="J156" s="52"/>
      <c r="K156" s="52"/>
      <c r="L156" s="52"/>
      <c r="M156" s="52"/>
      <c r="N156" s="52"/>
      <c r="O156" s="52"/>
      <c r="P156" s="52"/>
      <c r="Q156" s="52"/>
      <c r="R156" s="52"/>
      <c r="S156" s="52"/>
      <c r="T156" s="52"/>
      <c r="U156" s="309">
        <f t="shared" si="8"/>
        <v>0</v>
      </c>
      <c r="V156" s="310"/>
      <c r="W156" s="309">
        <f t="shared" si="9"/>
        <v>0</v>
      </c>
      <c r="X156" s="310"/>
    </row>
    <row r="157" spans="2:24" x14ac:dyDescent="0.3">
      <c r="B157" s="437"/>
      <c r="C157" s="321" t="s">
        <v>83</v>
      </c>
      <c r="D157" s="322"/>
      <c r="E157" s="322"/>
      <c r="F157" s="322"/>
      <c r="G157" s="322"/>
      <c r="H157" s="323"/>
      <c r="I157" s="52">
        <v>0</v>
      </c>
      <c r="J157" s="136"/>
      <c r="K157" s="52"/>
      <c r="L157" s="52"/>
      <c r="M157" s="52"/>
      <c r="N157" s="52"/>
      <c r="O157" s="52"/>
      <c r="P157" s="52"/>
      <c r="Q157" s="52"/>
      <c r="R157" s="52"/>
      <c r="S157" s="52"/>
      <c r="T157" s="52"/>
      <c r="U157" s="309">
        <f t="shared" si="8"/>
        <v>0</v>
      </c>
      <c r="V157" s="310"/>
      <c r="W157" s="309">
        <f t="shared" si="9"/>
        <v>0</v>
      </c>
      <c r="X157" s="310"/>
    </row>
    <row r="158" spans="2:24" x14ac:dyDescent="0.3">
      <c r="B158" s="437"/>
      <c r="C158" s="321" t="s">
        <v>96</v>
      </c>
      <c r="D158" s="322"/>
      <c r="E158" s="322"/>
      <c r="F158" s="322"/>
      <c r="G158" s="322"/>
      <c r="H158" s="323"/>
      <c r="I158" s="52">
        <v>0</v>
      </c>
      <c r="J158" s="52"/>
      <c r="K158" s="52"/>
      <c r="L158" s="52"/>
      <c r="M158" s="52"/>
      <c r="N158" s="52"/>
      <c r="O158" s="52"/>
      <c r="P158" s="52"/>
      <c r="Q158" s="52"/>
      <c r="R158" s="52"/>
      <c r="S158" s="52"/>
      <c r="T158" s="52"/>
      <c r="U158" s="309">
        <f t="shared" si="8"/>
        <v>0</v>
      </c>
      <c r="V158" s="310"/>
      <c r="W158" s="309">
        <f t="shared" si="9"/>
        <v>0</v>
      </c>
      <c r="X158" s="310"/>
    </row>
    <row r="159" spans="2:24" x14ac:dyDescent="0.3">
      <c r="B159" s="437"/>
      <c r="C159" s="321" t="s">
        <v>97</v>
      </c>
      <c r="D159" s="322"/>
      <c r="E159" s="322"/>
      <c r="F159" s="322"/>
      <c r="G159" s="322"/>
      <c r="H159" s="323"/>
      <c r="I159" s="52">
        <v>0</v>
      </c>
      <c r="J159" s="52"/>
      <c r="K159" s="52"/>
      <c r="L159" s="52"/>
      <c r="M159" s="52"/>
      <c r="N159" s="52"/>
      <c r="O159" s="52"/>
      <c r="P159" s="52"/>
      <c r="Q159" s="52"/>
      <c r="R159" s="52"/>
      <c r="S159" s="52"/>
      <c r="T159" s="52"/>
      <c r="U159" s="309">
        <f t="shared" si="8"/>
        <v>0</v>
      </c>
      <c r="V159" s="310"/>
      <c r="W159" s="309">
        <f t="shared" si="9"/>
        <v>0</v>
      </c>
      <c r="X159" s="310"/>
    </row>
    <row r="160" spans="2:24" x14ac:dyDescent="0.3">
      <c r="B160" s="437"/>
      <c r="C160" s="321" t="s">
        <v>71</v>
      </c>
      <c r="D160" s="322"/>
      <c r="E160" s="322"/>
      <c r="F160" s="322"/>
      <c r="G160" s="322"/>
      <c r="H160" s="323"/>
      <c r="I160" s="52">
        <v>0</v>
      </c>
      <c r="J160" s="52"/>
      <c r="K160" s="52"/>
      <c r="L160" s="52"/>
      <c r="M160" s="52"/>
      <c r="N160" s="52"/>
      <c r="O160" s="52"/>
      <c r="P160" s="52"/>
      <c r="Q160" s="52"/>
      <c r="R160" s="52"/>
      <c r="S160" s="52"/>
      <c r="T160" s="52"/>
      <c r="U160" s="309">
        <f t="shared" si="8"/>
        <v>0</v>
      </c>
      <c r="V160" s="310"/>
      <c r="W160" s="309">
        <f t="shared" si="9"/>
        <v>0</v>
      </c>
      <c r="X160" s="310"/>
    </row>
    <row r="161" spans="2:24" x14ac:dyDescent="0.3">
      <c r="B161" s="437"/>
      <c r="C161" s="321" t="s">
        <v>72</v>
      </c>
      <c r="D161" s="322"/>
      <c r="E161" s="322"/>
      <c r="F161" s="322"/>
      <c r="G161" s="322"/>
      <c r="H161" s="323"/>
      <c r="I161" s="52">
        <v>0</v>
      </c>
      <c r="J161" s="52"/>
      <c r="K161" s="52"/>
      <c r="L161" s="52"/>
      <c r="M161" s="52"/>
      <c r="N161" s="52"/>
      <c r="O161" s="52"/>
      <c r="P161" s="52"/>
      <c r="Q161" s="52"/>
      <c r="R161" s="52"/>
      <c r="S161" s="52"/>
      <c r="T161" s="52"/>
      <c r="U161" s="309">
        <f t="shared" si="8"/>
        <v>0</v>
      </c>
      <c r="V161" s="310"/>
      <c r="W161" s="309">
        <f t="shared" si="9"/>
        <v>0</v>
      </c>
      <c r="X161" s="310"/>
    </row>
    <row r="162" spans="2:24" x14ac:dyDescent="0.3">
      <c r="B162" s="437"/>
      <c r="C162" s="321" t="s">
        <v>86</v>
      </c>
      <c r="D162" s="322"/>
      <c r="E162" s="322"/>
      <c r="F162" s="322"/>
      <c r="G162" s="322"/>
      <c r="H162" s="323"/>
      <c r="I162" s="52">
        <v>0</v>
      </c>
      <c r="J162" s="136"/>
      <c r="K162" s="52"/>
      <c r="L162" s="52"/>
      <c r="M162" s="52"/>
      <c r="N162" s="52"/>
      <c r="O162" s="52"/>
      <c r="P162" s="52"/>
      <c r="Q162" s="52"/>
      <c r="R162" s="52"/>
      <c r="S162" s="52"/>
      <c r="T162" s="52"/>
      <c r="U162" s="309">
        <f t="shared" si="8"/>
        <v>0</v>
      </c>
      <c r="V162" s="310"/>
      <c r="W162" s="309">
        <f t="shared" si="9"/>
        <v>0</v>
      </c>
      <c r="X162" s="310"/>
    </row>
    <row r="163" spans="2:24" ht="16.899999999999999" customHeight="1" x14ac:dyDescent="0.3">
      <c r="B163" s="437"/>
      <c r="C163" s="324" t="s">
        <v>73</v>
      </c>
      <c r="D163" s="325"/>
      <c r="E163" s="325"/>
      <c r="F163" s="325"/>
      <c r="G163" s="325"/>
      <c r="H163" s="326"/>
      <c r="I163" s="52">
        <v>0</v>
      </c>
      <c r="J163" s="136"/>
      <c r="K163" s="128"/>
      <c r="L163" s="128"/>
      <c r="M163" s="128"/>
      <c r="N163" s="128"/>
      <c r="O163" s="128"/>
      <c r="P163" s="128"/>
      <c r="Q163" s="128"/>
      <c r="R163" s="128"/>
      <c r="S163" s="128"/>
      <c r="T163" s="208"/>
      <c r="U163" s="314">
        <f t="shared" si="8"/>
        <v>0</v>
      </c>
      <c r="V163" s="315"/>
      <c r="W163" s="314">
        <f t="shared" si="9"/>
        <v>0</v>
      </c>
      <c r="X163" s="315"/>
    </row>
    <row r="164" spans="2:24" x14ac:dyDescent="0.3">
      <c r="B164" s="437"/>
      <c r="C164" s="300" t="s">
        <v>30</v>
      </c>
      <c r="D164" s="301"/>
      <c r="E164" s="301"/>
      <c r="F164" s="301"/>
      <c r="G164" s="301"/>
      <c r="H164" s="302"/>
      <c r="I164" s="136">
        <f>SUM(I165:I171)</f>
        <v>0</v>
      </c>
      <c r="J164" s="251">
        <f>SUM(J165:J171)</f>
        <v>0</v>
      </c>
      <c r="K164" s="136"/>
      <c r="L164" s="136"/>
      <c r="M164" s="136"/>
      <c r="N164" s="136"/>
      <c r="O164" s="136"/>
      <c r="P164" s="136"/>
      <c r="Q164" s="136"/>
      <c r="R164" s="136"/>
      <c r="S164" s="136"/>
      <c r="T164" s="136"/>
      <c r="U164" s="309">
        <f t="shared" si="8"/>
        <v>0</v>
      </c>
      <c r="V164" s="310"/>
      <c r="W164" s="309">
        <f t="shared" si="9"/>
        <v>0</v>
      </c>
      <c r="X164" s="310"/>
    </row>
    <row r="165" spans="2:24" x14ac:dyDescent="0.3">
      <c r="B165" s="437"/>
      <c r="C165" s="321" t="s">
        <v>87</v>
      </c>
      <c r="D165" s="322"/>
      <c r="E165" s="322"/>
      <c r="F165" s="322"/>
      <c r="G165" s="322"/>
      <c r="H165" s="323"/>
      <c r="I165" s="52">
        <v>0</v>
      </c>
      <c r="J165" s="136"/>
      <c r="K165" s="136"/>
      <c r="L165" s="136"/>
      <c r="M165" s="136"/>
      <c r="N165" s="136"/>
      <c r="O165" s="136"/>
      <c r="P165" s="136"/>
      <c r="Q165" s="136"/>
      <c r="R165" s="136"/>
      <c r="S165" s="136"/>
      <c r="T165" s="136"/>
      <c r="U165" s="309">
        <f t="shared" ref="U165:U175" si="13">AVERAGE(I165:T165)</f>
        <v>0</v>
      </c>
      <c r="V165" s="310"/>
      <c r="W165" s="309">
        <f t="shared" si="9"/>
        <v>0</v>
      </c>
      <c r="X165" s="310"/>
    </row>
    <row r="166" spans="2:24" x14ac:dyDescent="0.3">
      <c r="B166" s="437"/>
      <c r="C166" s="333" t="s">
        <v>31</v>
      </c>
      <c r="D166" s="334"/>
      <c r="E166" s="334"/>
      <c r="F166" s="334"/>
      <c r="G166" s="334"/>
      <c r="H166" s="335"/>
      <c r="I166" s="52">
        <v>0</v>
      </c>
      <c r="J166" s="136"/>
      <c r="K166" s="136"/>
      <c r="L166" s="136"/>
      <c r="M166" s="136"/>
      <c r="N166" s="136"/>
      <c r="O166" s="136"/>
      <c r="P166" s="136"/>
      <c r="Q166" s="136"/>
      <c r="R166" s="136"/>
      <c r="S166" s="136"/>
      <c r="T166" s="136"/>
      <c r="U166" s="309">
        <f t="shared" si="13"/>
        <v>0</v>
      </c>
      <c r="V166" s="310"/>
      <c r="W166" s="309">
        <f t="shared" ref="W166:W175" si="14">SUM(I166:T166)</f>
        <v>0</v>
      </c>
      <c r="X166" s="310"/>
    </row>
    <row r="167" spans="2:24" x14ac:dyDescent="0.3">
      <c r="B167" s="437"/>
      <c r="C167" s="333" t="s">
        <v>33</v>
      </c>
      <c r="D167" s="334"/>
      <c r="E167" s="334"/>
      <c r="F167" s="334"/>
      <c r="G167" s="334"/>
      <c r="H167" s="335"/>
      <c r="I167" s="52">
        <v>0</v>
      </c>
      <c r="J167" s="136"/>
      <c r="K167" s="136"/>
      <c r="L167" s="136"/>
      <c r="M167" s="136"/>
      <c r="N167" s="136"/>
      <c r="O167" s="136"/>
      <c r="P167" s="136"/>
      <c r="Q167" s="136"/>
      <c r="R167" s="136"/>
      <c r="S167" s="136"/>
      <c r="T167" s="136"/>
      <c r="U167" s="309">
        <f t="shared" si="13"/>
        <v>0</v>
      </c>
      <c r="V167" s="310"/>
      <c r="W167" s="309">
        <f t="shared" si="14"/>
        <v>0</v>
      </c>
      <c r="X167" s="310"/>
    </row>
    <row r="168" spans="2:24" x14ac:dyDescent="0.3">
      <c r="B168" s="437"/>
      <c r="C168" s="321" t="s">
        <v>98</v>
      </c>
      <c r="D168" s="322"/>
      <c r="E168" s="322"/>
      <c r="F168" s="322"/>
      <c r="G168" s="322"/>
      <c r="H168" s="323"/>
      <c r="I168" s="52">
        <v>0</v>
      </c>
      <c r="J168" s="136"/>
      <c r="K168" s="136"/>
      <c r="L168" s="136"/>
      <c r="M168" s="136"/>
      <c r="N168" s="136"/>
      <c r="O168" s="136"/>
      <c r="P168" s="136"/>
      <c r="Q168" s="136"/>
      <c r="R168" s="136"/>
      <c r="S168" s="136"/>
      <c r="T168" s="136"/>
      <c r="U168" s="309">
        <f t="shared" si="13"/>
        <v>0</v>
      </c>
      <c r="V168" s="310"/>
      <c r="W168" s="309">
        <f t="shared" si="14"/>
        <v>0</v>
      </c>
      <c r="X168" s="310"/>
    </row>
    <row r="169" spans="2:24" x14ac:dyDescent="0.3">
      <c r="B169" s="437"/>
      <c r="C169" s="321" t="s">
        <v>99</v>
      </c>
      <c r="D169" s="322"/>
      <c r="E169" s="322"/>
      <c r="F169" s="322"/>
      <c r="G169" s="322"/>
      <c r="H169" s="323"/>
      <c r="I169" s="52">
        <v>0</v>
      </c>
      <c r="J169" s="136"/>
      <c r="K169" s="136"/>
      <c r="L169" s="136"/>
      <c r="M169" s="136"/>
      <c r="N169" s="136"/>
      <c r="O169" s="136"/>
      <c r="P169" s="136"/>
      <c r="Q169" s="136"/>
      <c r="R169" s="136"/>
      <c r="S169" s="136"/>
      <c r="T169" s="136"/>
      <c r="U169" s="309">
        <f t="shared" si="13"/>
        <v>0</v>
      </c>
      <c r="V169" s="310"/>
      <c r="W169" s="309">
        <f t="shared" si="14"/>
        <v>0</v>
      </c>
      <c r="X169" s="310"/>
    </row>
    <row r="170" spans="2:24" x14ac:dyDescent="0.3">
      <c r="B170" s="437"/>
      <c r="C170" s="321" t="s">
        <v>100</v>
      </c>
      <c r="D170" s="322"/>
      <c r="E170" s="322"/>
      <c r="F170" s="322"/>
      <c r="G170" s="322"/>
      <c r="H170" s="323"/>
      <c r="I170" s="52">
        <v>0</v>
      </c>
      <c r="J170" s="136"/>
      <c r="K170" s="136"/>
      <c r="L170" s="136"/>
      <c r="M170" s="136"/>
      <c r="N170" s="136"/>
      <c r="O170" s="136"/>
      <c r="P170" s="136"/>
      <c r="Q170" s="136"/>
      <c r="R170" s="136"/>
      <c r="S170" s="136"/>
      <c r="T170" s="136"/>
      <c r="U170" s="309">
        <f t="shared" si="13"/>
        <v>0</v>
      </c>
      <c r="V170" s="310"/>
      <c r="W170" s="309">
        <f t="shared" si="14"/>
        <v>0</v>
      </c>
      <c r="X170" s="310"/>
    </row>
    <row r="171" spans="2:24" x14ac:dyDescent="0.3">
      <c r="B171" s="437"/>
      <c r="C171" s="324" t="s">
        <v>101</v>
      </c>
      <c r="D171" s="325"/>
      <c r="E171" s="325"/>
      <c r="F171" s="325"/>
      <c r="G171" s="325"/>
      <c r="H171" s="326"/>
      <c r="I171" s="52">
        <v>0</v>
      </c>
      <c r="J171" s="140"/>
      <c r="K171" s="140"/>
      <c r="L171" s="140"/>
      <c r="M171" s="140"/>
      <c r="N171" s="140"/>
      <c r="O171" s="140"/>
      <c r="P171" s="140"/>
      <c r="Q171" s="140"/>
      <c r="R171" s="140"/>
      <c r="S171" s="140"/>
      <c r="T171" s="141"/>
      <c r="U171" s="314">
        <f t="shared" si="13"/>
        <v>0</v>
      </c>
      <c r="V171" s="315"/>
      <c r="W171" s="314">
        <f t="shared" si="14"/>
        <v>0</v>
      </c>
      <c r="X171" s="315"/>
    </row>
    <row r="172" spans="2:24" x14ac:dyDescent="0.3">
      <c r="B172" s="437"/>
      <c r="C172" s="300" t="s">
        <v>34</v>
      </c>
      <c r="D172" s="301"/>
      <c r="E172" s="301"/>
      <c r="F172" s="301"/>
      <c r="G172" s="301"/>
      <c r="H172" s="302"/>
      <c r="I172" s="136">
        <v>4</v>
      </c>
      <c r="J172" s="136">
        <v>1</v>
      </c>
      <c r="K172" s="136"/>
      <c r="L172" s="136"/>
      <c r="M172" s="136"/>
      <c r="N172" s="136"/>
      <c r="O172" s="136"/>
      <c r="P172" s="136"/>
      <c r="Q172" s="136"/>
      <c r="R172" s="136"/>
      <c r="S172" s="136"/>
      <c r="T172" s="136"/>
      <c r="U172" s="309">
        <f t="shared" si="13"/>
        <v>2.5</v>
      </c>
      <c r="V172" s="310"/>
      <c r="W172" s="309">
        <f t="shared" si="14"/>
        <v>5</v>
      </c>
      <c r="X172" s="310"/>
    </row>
    <row r="173" spans="2:24" x14ac:dyDescent="0.3">
      <c r="B173" s="437"/>
      <c r="C173" s="327" t="s">
        <v>26</v>
      </c>
      <c r="D173" s="328"/>
      <c r="E173" s="328"/>
      <c r="F173" s="328"/>
      <c r="G173" s="328"/>
      <c r="H173" s="329"/>
      <c r="I173" s="155"/>
      <c r="J173" s="155"/>
      <c r="K173" s="155"/>
      <c r="L173" s="155"/>
      <c r="M173" s="155"/>
      <c r="N173" s="155"/>
      <c r="O173" s="155"/>
      <c r="P173" s="155"/>
      <c r="Q173" s="155"/>
      <c r="R173" s="155"/>
      <c r="S173" s="155"/>
      <c r="T173" s="155"/>
      <c r="U173" s="316" t="e">
        <f t="shared" si="13"/>
        <v>#DIV/0!</v>
      </c>
      <c r="V173" s="317"/>
      <c r="W173" s="316">
        <f t="shared" si="14"/>
        <v>0</v>
      </c>
      <c r="X173" s="317"/>
    </row>
    <row r="174" spans="2:24" x14ac:dyDescent="0.3">
      <c r="B174" s="437"/>
      <c r="C174" s="330" t="s">
        <v>161</v>
      </c>
      <c r="D174" s="331"/>
      <c r="E174" s="331"/>
      <c r="F174" s="331"/>
      <c r="G174" s="331"/>
      <c r="H174" s="332"/>
      <c r="I174" s="146">
        <f t="shared" ref="I174:J174" si="15">SUM(I175:I175)</f>
        <v>1</v>
      </c>
      <c r="J174" s="146">
        <f t="shared" si="15"/>
        <v>3</v>
      </c>
      <c r="K174" s="146"/>
      <c r="L174" s="146"/>
      <c r="M174" s="146"/>
      <c r="N174" s="146"/>
      <c r="O174" s="146"/>
      <c r="P174" s="146"/>
      <c r="Q174" s="146"/>
      <c r="R174" s="146"/>
      <c r="S174" s="146"/>
      <c r="T174" s="146"/>
      <c r="U174" s="309">
        <f t="shared" si="13"/>
        <v>2</v>
      </c>
      <c r="V174" s="310"/>
      <c r="W174" s="309">
        <f t="shared" si="14"/>
        <v>4</v>
      </c>
      <c r="X174" s="310"/>
    </row>
    <row r="175" spans="2:24" x14ac:dyDescent="0.3">
      <c r="B175" s="437"/>
      <c r="C175" s="447" t="s">
        <v>30</v>
      </c>
      <c r="D175" s="448"/>
      <c r="E175" s="448"/>
      <c r="F175" s="448"/>
      <c r="G175" s="448"/>
      <c r="H175" s="449"/>
      <c r="I175" s="146">
        <v>1</v>
      </c>
      <c r="J175" s="146">
        <v>3</v>
      </c>
      <c r="K175" s="146"/>
      <c r="L175" s="146"/>
      <c r="M175" s="146"/>
      <c r="N175" s="146"/>
      <c r="O175" s="146"/>
      <c r="P175" s="146"/>
      <c r="Q175" s="146"/>
      <c r="R175" s="146"/>
      <c r="S175" s="146"/>
      <c r="T175" s="146"/>
      <c r="U175" s="445">
        <f t="shared" si="13"/>
        <v>2</v>
      </c>
      <c r="V175" s="446"/>
      <c r="W175" s="309">
        <f t="shared" si="14"/>
        <v>4</v>
      </c>
      <c r="X175" s="310"/>
    </row>
    <row r="176" spans="2:24" x14ac:dyDescent="0.3">
      <c r="B176" s="437"/>
      <c r="C176" s="340" t="s">
        <v>2</v>
      </c>
      <c r="D176" s="341"/>
      <c r="E176" s="341"/>
      <c r="F176" s="341"/>
      <c r="G176" s="341"/>
      <c r="H176" s="342"/>
      <c r="I176" s="159"/>
      <c r="J176" s="159"/>
      <c r="K176" s="159"/>
      <c r="L176" s="159"/>
      <c r="M176" s="159"/>
      <c r="N176" s="159"/>
      <c r="O176" s="159"/>
      <c r="P176" s="159"/>
      <c r="Q176" s="159"/>
      <c r="R176" s="159"/>
      <c r="S176" s="159"/>
      <c r="T176" s="159"/>
      <c r="U176" s="343"/>
      <c r="V176" s="344"/>
      <c r="W176" s="345"/>
      <c r="X176" s="346"/>
    </row>
    <row r="177" spans="2:24" x14ac:dyDescent="0.3">
      <c r="B177" s="437"/>
      <c r="C177" s="347" t="s">
        <v>102</v>
      </c>
      <c r="D177" s="348"/>
      <c r="E177" s="348"/>
      <c r="F177" s="348"/>
      <c r="G177" s="348"/>
      <c r="H177" s="349"/>
      <c r="I177" s="163">
        <f t="shared" ref="I177:J177" si="16">I102/I85</f>
        <v>3.1785714285714284</v>
      </c>
      <c r="J177" s="163">
        <f t="shared" si="16"/>
        <v>2.7878787878787881</v>
      </c>
      <c r="K177" s="163"/>
      <c r="L177" s="163"/>
      <c r="M177" s="163"/>
      <c r="N177" s="163"/>
      <c r="O177" s="163"/>
      <c r="P177" s="163"/>
      <c r="Q177" s="163"/>
      <c r="R177" s="163"/>
      <c r="S177" s="163"/>
      <c r="T177" s="163"/>
      <c r="U177" s="350" t="s">
        <v>62</v>
      </c>
      <c r="V177" s="351"/>
      <c r="W177" s="350">
        <f t="shared" ref="W177:X177" si="17">W102/W85</f>
        <v>2.9672131147540983</v>
      </c>
      <c r="X177" s="351" t="e">
        <f t="shared" si="17"/>
        <v>#DIV/0!</v>
      </c>
    </row>
    <row r="178" spans="2:24" x14ac:dyDescent="0.3">
      <c r="B178" s="437"/>
      <c r="C178" s="273" t="s">
        <v>103</v>
      </c>
      <c r="D178" s="274"/>
      <c r="E178" s="274"/>
      <c r="F178" s="274"/>
      <c r="G178" s="274"/>
      <c r="H178" s="275"/>
      <c r="I178" s="167">
        <f t="shared" ref="I178:J178" si="18">(I104+I108+I142+I173+I174)/I85</f>
        <v>0.9285714285714286</v>
      </c>
      <c r="J178" s="167">
        <f t="shared" si="18"/>
        <v>0.93939393939393945</v>
      </c>
      <c r="K178" s="167"/>
      <c r="L178" s="167"/>
      <c r="M178" s="167"/>
      <c r="N178" s="167"/>
      <c r="O178" s="167"/>
      <c r="P178" s="167"/>
      <c r="Q178" s="167"/>
      <c r="R178" s="167"/>
      <c r="S178" s="167"/>
      <c r="T178" s="167"/>
      <c r="U178" s="352" t="s">
        <v>62</v>
      </c>
      <c r="V178" s="353"/>
      <c r="W178" s="352">
        <f t="shared" ref="W178:X178" si="19">(W104+W108+W142+W173+W174)/W85</f>
        <v>0.93442622950819676</v>
      </c>
      <c r="X178" s="353" t="e">
        <f t="shared" si="19"/>
        <v>#DIV/0!</v>
      </c>
    </row>
    <row r="179" spans="2:24" x14ac:dyDescent="0.3">
      <c r="B179" s="437"/>
      <c r="C179" s="291" t="s">
        <v>8</v>
      </c>
      <c r="D179" s="292"/>
      <c r="E179" s="292"/>
      <c r="F179" s="292"/>
      <c r="G179" s="292"/>
      <c r="H179" s="293"/>
      <c r="I179" s="169">
        <f>I181/I180</f>
        <v>0</v>
      </c>
      <c r="J179" s="169">
        <f>J181/J180</f>
        <v>0</v>
      </c>
      <c r="K179" s="169"/>
      <c r="L179" s="169"/>
      <c r="M179" s="169"/>
      <c r="N179" s="169"/>
      <c r="O179" s="169"/>
      <c r="P179" s="169"/>
      <c r="Q179" s="169"/>
      <c r="R179" s="169"/>
      <c r="S179" s="169"/>
      <c r="T179" s="169"/>
      <c r="U179" s="336" t="s">
        <v>62</v>
      </c>
      <c r="V179" s="337"/>
      <c r="W179" s="338">
        <f>W181/W180</f>
        <v>0</v>
      </c>
      <c r="X179" s="339"/>
    </row>
    <row r="180" spans="2:24" x14ac:dyDescent="0.3">
      <c r="B180" s="437"/>
      <c r="C180" s="358" t="s">
        <v>20</v>
      </c>
      <c r="D180" s="359"/>
      <c r="E180" s="359"/>
      <c r="F180" s="359"/>
      <c r="G180" s="359"/>
      <c r="H180" s="360"/>
      <c r="I180" s="90">
        <f t="shared" ref="I180:J180" si="20">I85</f>
        <v>28</v>
      </c>
      <c r="J180" s="90">
        <f t="shared" si="20"/>
        <v>33</v>
      </c>
      <c r="K180" s="90"/>
      <c r="L180" s="90"/>
      <c r="M180" s="90"/>
      <c r="N180" s="90"/>
      <c r="O180" s="90"/>
      <c r="P180" s="90"/>
      <c r="Q180" s="90"/>
      <c r="R180" s="90"/>
      <c r="S180" s="90"/>
      <c r="T180" s="90"/>
      <c r="U180" s="361" t="s">
        <v>62</v>
      </c>
      <c r="V180" s="362"/>
      <c r="W180" s="361">
        <f>SUM(I180:T180)</f>
        <v>61</v>
      </c>
      <c r="X180" s="362"/>
    </row>
    <row r="181" spans="2:24" ht="15" thickBot="1" x14ac:dyDescent="0.35">
      <c r="B181" s="437"/>
      <c r="C181" s="358" t="s">
        <v>104</v>
      </c>
      <c r="D181" s="359"/>
      <c r="E181" s="359"/>
      <c r="F181" s="359"/>
      <c r="G181" s="359"/>
      <c r="H181" s="360"/>
      <c r="I181" s="52"/>
      <c r="J181" s="52"/>
      <c r="K181" s="52"/>
      <c r="L181" s="52"/>
      <c r="M181" s="52"/>
      <c r="N181" s="52"/>
      <c r="O181" s="52"/>
      <c r="P181" s="52"/>
      <c r="Q181" s="52"/>
      <c r="R181" s="52"/>
      <c r="S181" s="52"/>
      <c r="T181" s="52"/>
      <c r="U181" s="366" t="s">
        <v>62</v>
      </c>
      <c r="V181" s="367"/>
      <c r="W181" s="311">
        <f>SUM(I181:T181)</f>
        <v>0</v>
      </c>
      <c r="X181" s="312"/>
    </row>
    <row r="182" spans="2:24" ht="15" thickBot="1" x14ac:dyDescent="0.35">
      <c r="B182" s="288" t="s">
        <v>9</v>
      </c>
      <c r="C182" s="297" t="s">
        <v>108</v>
      </c>
      <c r="D182" s="298"/>
      <c r="E182" s="298"/>
      <c r="F182" s="298"/>
      <c r="G182" s="298"/>
      <c r="H182" s="299"/>
      <c r="I182" s="176">
        <f>I185/I184</f>
        <v>0.32</v>
      </c>
      <c r="J182" s="176">
        <f>J185/J184</f>
        <v>0.44827586206896552</v>
      </c>
      <c r="K182" s="176"/>
      <c r="L182" s="176"/>
      <c r="M182" s="176"/>
      <c r="N182" s="176"/>
      <c r="O182" s="176"/>
      <c r="P182" s="176"/>
      <c r="Q182" s="176"/>
      <c r="R182" s="176"/>
      <c r="S182" s="176"/>
      <c r="T182" s="176"/>
      <c r="U182" s="484">
        <f t="shared" ref="U182:V182" si="21">U185/U184</f>
        <v>0.3888888888888889</v>
      </c>
      <c r="V182" s="485" t="e">
        <f t="shared" si="21"/>
        <v>#DIV/0!</v>
      </c>
      <c r="W182" s="370" t="s">
        <v>62</v>
      </c>
      <c r="X182" s="371"/>
    </row>
    <row r="183" spans="2:24" x14ac:dyDescent="0.3">
      <c r="B183" s="289"/>
      <c r="C183" s="297" t="s">
        <v>43</v>
      </c>
      <c r="D183" s="298"/>
      <c r="E183" s="298"/>
      <c r="F183" s="298"/>
      <c r="G183" s="298"/>
      <c r="H183" s="299"/>
      <c r="I183" s="180">
        <f>I186/I184</f>
        <v>0.16</v>
      </c>
      <c r="J183" s="180">
        <f>J186/J184</f>
        <v>0.27586206896551724</v>
      </c>
      <c r="K183" s="180"/>
      <c r="L183" s="180"/>
      <c r="M183" s="180"/>
      <c r="N183" s="180"/>
      <c r="O183" s="180"/>
      <c r="P183" s="180"/>
      <c r="Q183" s="180"/>
      <c r="R183" s="180"/>
      <c r="S183" s="180"/>
      <c r="T183" s="180"/>
      <c r="U183" s="484">
        <f t="shared" ref="U183:V183" si="22">U186/U184</f>
        <v>0.22222222222222221</v>
      </c>
      <c r="V183" s="485" t="e">
        <f t="shared" si="22"/>
        <v>#DIV/0!</v>
      </c>
      <c r="W183" s="370" t="s">
        <v>62</v>
      </c>
      <c r="X183" s="371"/>
    </row>
    <row r="184" spans="2:24" x14ac:dyDescent="0.3">
      <c r="B184" s="289"/>
      <c r="C184" s="270" t="s">
        <v>65</v>
      </c>
      <c r="D184" s="271"/>
      <c r="E184" s="271"/>
      <c r="F184" s="271"/>
      <c r="G184" s="271"/>
      <c r="H184" s="272"/>
      <c r="I184" s="52">
        <v>25</v>
      </c>
      <c r="J184" s="52">
        <v>29</v>
      </c>
      <c r="K184" s="52"/>
      <c r="L184" s="52"/>
      <c r="M184" s="52"/>
      <c r="N184" s="52"/>
      <c r="O184" s="52"/>
      <c r="P184" s="52"/>
      <c r="Q184" s="52"/>
      <c r="R184" s="52"/>
      <c r="S184" s="52"/>
      <c r="T184" s="52"/>
      <c r="U184" s="361">
        <f>AVERAGE(I184:T184)</f>
        <v>27</v>
      </c>
      <c r="V184" s="362"/>
      <c r="W184" s="481" t="s">
        <v>62</v>
      </c>
      <c r="X184" s="482"/>
    </row>
    <row r="185" spans="2:24" x14ac:dyDescent="0.3">
      <c r="B185" s="289"/>
      <c r="C185" s="300" t="s">
        <v>27</v>
      </c>
      <c r="D185" s="301"/>
      <c r="E185" s="301"/>
      <c r="F185" s="301"/>
      <c r="G185" s="301"/>
      <c r="H185" s="302"/>
      <c r="I185" s="52">
        <v>8</v>
      </c>
      <c r="J185" s="52">
        <v>13</v>
      </c>
      <c r="K185" s="52"/>
      <c r="L185" s="52"/>
      <c r="M185" s="52"/>
      <c r="N185" s="52"/>
      <c r="O185" s="52"/>
      <c r="P185" s="52"/>
      <c r="Q185" s="52"/>
      <c r="R185" s="52"/>
      <c r="S185" s="52"/>
      <c r="T185" s="52"/>
      <c r="U185" s="361">
        <f>AVERAGE(I185:T185)</f>
        <v>10.5</v>
      </c>
      <c r="V185" s="362"/>
      <c r="W185" s="361" t="s">
        <v>62</v>
      </c>
      <c r="X185" s="362"/>
    </row>
    <row r="186" spans="2:24" x14ac:dyDescent="0.3">
      <c r="B186" s="289"/>
      <c r="C186" s="273" t="s">
        <v>28</v>
      </c>
      <c r="D186" s="274"/>
      <c r="E186" s="274"/>
      <c r="F186" s="274"/>
      <c r="G186" s="274"/>
      <c r="H186" s="275"/>
      <c r="I186" s="184">
        <v>4</v>
      </c>
      <c r="J186" s="184">
        <v>8</v>
      </c>
      <c r="K186" s="184"/>
      <c r="L186" s="184"/>
      <c r="M186" s="184"/>
      <c r="N186" s="184"/>
      <c r="O186" s="184"/>
      <c r="P186" s="184"/>
      <c r="Q186" s="184"/>
      <c r="R186" s="184"/>
      <c r="S186" s="184"/>
      <c r="T186" s="184"/>
      <c r="U186" s="372">
        <f>AVERAGE(I186:T186)</f>
        <v>6</v>
      </c>
      <c r="V186" s="373"/>
      <c r="W186" s="372" t="s">
        <v>62</v>
      </c>
      <c r="X186" s="373"/>
    </row>
    <row r="187" spans="2:24" x14ac:dyDescent="0.3">
      <c r="B187" s="289"/>
      <c r="C187" s="276" t="s">
        <v>10</v>
      </c>
      <c r="D187" s="277"/>
      <c r="E187" s="277"/>
      <c r="F187" s="277"/>
      <c r="G187" s="277"/>
      <c r="H187" s="278"/>
      <c r="I187" s="188">
        <f>I190/I189</f>
        <v>0.04</v>
      </c>
      <c r="J187" s="188">
        <f>J190/J189</f>
        <v>6.8965517241379309E-2</v>
      </c>
      <c r="K187" s="188"/>
      <c r="L187" s="188"/>
      <c r="M187" s="188"/>
      <c r="N187" s="188"/>
      <c r="O187" s="188"/>
      <c r="P187" s="188"/>
      <c r="Q187" s="188"/>
      <c r="R187" s="188"/>
      <c r="S187" s="188"/>
      <c r="T187" s="188"/>
      <c r="U187" s="354">
        <f>U190/U189</f>
        <v>5.5555555555555552E-2</v>
      </c>
      <c r="V187" s="355"/>
      <c r="W187" s="356" t="s">
        <v>62</v>
      </c>
      <c r="X187" s="357"/>
    </row>
    <row r="188" spans="2:24" x14ac:dyDescent="0.3">
      <c r="B188" s="289"/>
      <c r="C188" s="291" t="s">
        <v>11</v>
      </c>
      <c r="D188" s="292"/>
      <c r="E188" s="292"/>
      <c r="F188" s="292"/>
      <c r="G188" s="292"/>
      <c r="H188" s="293"/>
      <c r="I188" s="192">
        <f>I191/I189</f>
        <v>0</v>
      </c>
      <c r="J188" s="192">
        <f>J191/J189</f>
        <v>3.4482758620689655E-2</v>
      </c>
      <c r="K188" s="192"/>
      <c r="L188" s="192"/>
      <c r="M188" s="192"/>
      <c r="N188" s="192"/>
      <c r="O188" s="192"/>
      <c r="P188" s="192"/>
      <c r="Q188" s="192"/>
      <c r="R188" s="192"/>
      <c r="S188" s="192"/>
      <c r="T188" s="192"/>
      <c r="U188" s="378">
        <f>U191/U189</f>
        <v>1.8518518518518517E-2</v>
      </c>
      <c r="V188" s="379"/>
      <c r="W188" s="380" t="s">
        <v>62</v>
      </c>
      <c r="X188" s="381"/>
    </row>
    <row r="189" spans="2:24" x14ac:dyDescent="0.3">
      <c r="B189" s="289"/>
      <c r="C189" s="270" t="s">
        <v>65</v>
      </c>
      <c r="D189" s="271"/>
      <c r="E189" s="271"/>
      <c r="F189" s="271"/>
      <c r="G189" s="271"/>
      <c r="H189" s="272"/>
      <c r="I189" s="52">
        <v>25</v>
      </c>
      <c r="J189" s="52">
        <v>29</v>
      </c>
      <c r="K189" s="52"/>
      <c r="L189" s="52"/>
      <c r="M189" s="52"/>
      <c r="N189" s="52"/>
      <c r="O189" s="52"/>
      <c r="P189" s="52"/>
      <c r="Q189" s="52"/>
      <c r="R189" s="52"/>
      <c r="S189" s="52"/>
      <c r="T189" s="52"/>
      <c r="U189" s="311">
        <f>AVERAGE(I189:T189)</f>
        <v>27</v>
      </c>
      <c r="V189" s="312"/>
      <c r="W189" s="311" t="s">
        <v>62</v>
      </c>
      <c r="X189" s="312"/>
    </row>
    <row r="190" spans="2:24" x14ac:dyDescent="0.3">
      <c r="B190" s="289"/>
      <c r="C190" s="270" t="s">
        <v>21</v>
      </c>
      <c r="D190" s="271"/>
      <c r="E190" s="271"/>
      <c r="F190" s="271"/>
      <c r="G190" s="271"/>
      <c r="H190" s="272"/>
      <c r="I190" s="52">
        <v>1</v>
      </c>
      <c r="J190" s="52">
        <v>2</v>
      </c>
      <c r="K190" s="52"/>
      <c r="L190" s="52"/>
      <c r="M190" s="52"/>
      <c r="N190" s="52"/>
      <c r="O190" s="52"/>
      <c r="P190" s="52"/>
      <c r="Q190" s="52"/>
      <c r="R190" s="52"/>
      <c r="S190" s="52"/>
      <c r="T190" s="52"/>
      <c r="U190" s="311">
        <f>AVERAGE(I190:T190)</f>
        <v>1.5</v>
      </c>
      <c r="V190" s="312"/>
      <c r="W190" s="311" t="s">
        <v>62</v>
      </c>
      <c r="X190" s="312"/>
    </row>
    <row r="191" spans="2:24" ht="15" thickBot="1" x14ac:dyDescent="0.35">
      <c r="B191" s="290"/>
      <c r="C191" s="2" t="s">
        <v>22</v>
      </c>
      <c r="D191" s="3"/>
      <c r="E191" s="3"/>
      <c r="F191" s="3"/>
      <c r="G191" s="3"/>
      <c r="H191" s="193"/>
      <c r="I191" s="197">
        <v>0</v>
      </c>
      <c r="J191" s="197">
        <v>1</v>
      </c>
      <c r="K191" s="197"/>
      <c r="L191" s="197"/>
      <c r="M191" s="197"/>
      <c r="N191" s="197"/>
      <c r="O191" s="197"/>
      <c r="P191" s="197"/>
      <c r="Q191" s="197"/>
      <c r="R191" s="197"/>
      <c r="S191" s="197"/>
      <c r="T191" s="197"/>
      <c r="U191" s="366">
        <f>AVERAGE(I191:T191)</f>
        <v>0.5</v>
      </c>
      <c r="V191" s="367"/>
      <c r="W191" s="366" t="s">
        <v>62</v>
      </c>
      <c r="X191" s="367"/>
    </row>
    <row r="192" spans="2:24" x14ac:dyDescent="0.3">
      <c r="R192" s="44"/>
    </row>
    <row r="193" spans="2:24" x14ac:dyDescent="0.3">
      <c r="R193" s="44"/>
    </row>
    <row r="194" spans="2:24" ht="15" thickBot="1" x14ac:dyDescent="0.35"/>
    <row r="195" spans="2:24" ht="15" thickBot="1" x14ac:dyDescent="0.35">
      <c r="B195" s="279">
        <v>2025</v>
      </c>
      <c r="C195" s="280"/>
      <c r="D195" s="280"/>
      <c r="E195" s="280"/>
      <c r="F195" s="280"/>
      <c r="G195" s="280"/>
      <c r="H195" s="281"/>
      <c r="I195" s="5" t="s">
        <v>46</v>
      </c>
      <c r="J195" s="5" t="s">
        <v>168</v>
      </c>
      <c r="K195" s="5" t="s">
        <v>169</v>
      </c>
      <c r="L195" s="5" t="s">
        <v>51</v>
      </c>
      <c r="M195" s="5" t="s">
        <v>52</v>
      </c>
      <c r="N195" s="5" t="s">
        <v>53</v>
      </c>
      <c r="O195" s="5" t="s">
        <v>54</v>
      </c>
      <c r="P195" s="5" t="s">
        <v>55</v>
      </c>
      <c r="Q195" s="5" t="s">
        <v>56</v>
      </c>
      <c r="R195" s="5" t="s">
        <v>57</v>
      </c>
      <c r="S195" s="5" t="s">
        <v>58</v>
      </c>
      <c r="T195" s="5" t="s">
        <v>59</v>
      </c>
      <c r="U195" s="279" t="s">
        <v>60</v>
      </c>
      <c r="V195" s="281"/>
      <c r="W195" s="279" t="s">
        <v>61</v>
      </c>
      <c r="X195" s="281"/>
    </row>
    <row r="196" spans="2:24" ht="15" thickBot="1" x14ac:dyDescent="0.35">
      <c r="B196" s="421"/>
      <c r="C196" s="421"/>
      <c r="D196" s="421"/>
      <c r="E196" s="421"/>
      <c r="F196" s="421"/>
      <c r="G196" s="421"/>
      <c r="H196" s="421"/>
    </row>
    <row r="197" spans="2:24" x14ac:dyDescent="0.3">
      <c r="B197" s="282" t="s">
        <v>4</v>
      </c>
      <c r="C197" s="285" t="s">
        <v>12</v>
      </c>
      <c r="D197" s="286"/>
      <c r="E197" s="286"/>
      <c r="F197" s="286"/>
      <c r="G197" s="286"/>
      <c r="H197" s="287"/>
      <c r="I197" s="45"/>
      <c r="J197" s="46"/>
      <c r="K197" s="47"/>
      <c r="L197" s="47"/>
      <c r="M197" s="47"/>
      <c r="N197" s="47"/>
      <c r="O197" s="47"/>
      <c r="P197" s="47"/>
      <c r="Q197" s="47"/>
      <c r="R197" s="47"/>
      <c r="S197" s="48"/>
      <c r="T197" s="48"/>
      <c r="U197" s="422"/>
      <c r="V197" s="423"/>
      <c r="W197" s="424"/>
      <c r="X197" s="423"/>
    </row>
    <row r="198" spans="2:24" x14ac:dyDescent="0.3">
      <c r="B198" s="283"/>
      <c r="C198" s="270" t="s">
        <v>48</v>
      </c>
      <c r="D198" s="271"/>
      <c r="E198" s="271"/>
      <c r="F198" s="271"/>
      <c r="G198" s="271"/>
      <c r="H198" s="272"/>
      <c r="I198" s="49"/>
      <c r="J198" s="50"/>
      <c r="K198" s="51"/>
      <c r="L198" s="51"/>
      <c r="M198" s="51"/>
      <c r="N198" s="51"/>
      <c r="O198" s="51"/>
      <c r="P198" s="51"/>
      <c r="Q198" s="51"/>
      <c r="R198" s="51"/>
      <c r="S198" s="52">
        <v>4971</v>
      </c>
      <c r="T198" s="52">
        <v>3681</v>
      </c>
      <c r="U198" s="311">
        <f t="shared" ref="U198:U210" si="23">AVERAGE(I198:T198)</f>
        <v>4326</v>
      </c>
      <c r="V198" s="312"/>
      <c r="W198" s="410">
        <f t="shared" ref="W198:W210" si="24">SUM(I198:T198)</f>
        <v>8652</v>
      </c>
      <c r="X198" s="312"/>
    </row>
    <row r="199" spans="2:24" x14ac:dyDescent="0.3">
      <c r="B199" s="283"/>
      <c r="C199" s="270" t="s">
        <v>64</v>
      </c>
      <c r="D199" s="271"/>
      <c r="E199" s="271"/>
      <c r="F199" s="271"/>
      <c r="G199" s="271"/>
      <c r="H199" s="272"/>
      <c r="I199" s="49"/>
      <c r="J199" s="50"/>
      <c r="K199" s="51"/>
      <c r="L199" s="51"/>
      <c r="M199" s="51"/>
      <c r="N199" s="51"/>
      <c r="O199" s="51"/>
      <c r="P199" s="51"/>
      <c r="Q199" s="51"/>
      <c r="R199" s="51"/>
      <c r="S199" s="52">
        <v>16</v>
      </c>
      <c r="T199" s="52">
        <v>11</v>
      </c>
      <c r="U199" s="311">
        <f t="shared" si="23"/>
        <v>13.5</v>
      </c>
      <c r="V199" s="312"/>
      <c r="W199" s="410">
        <f t="shared" si="24"/>
        <v>27</v>
      </c>
      <c r="X199" s="312"/>
    </row>
    <row r="200" spans="2:24" x14ac:dyDescent="0.3">
      <c r="B200" s="283"/>
      <c r="C200" s="425" t="s">
        <v>0</v>
      </c>
      <c r="D200" s="426"/>
      <c r="E200" s="426"/>
      <c r="F200" s="426"/>
      <c r="G200" s="426"/>
      <c r="H200" s="427"/>
      <c r="I200" s="53"/>
      <c r="J200" s="54"/>
      <c r="K200" s="55"/>
      <c r="L200" s="55"/>
      <c r="M200" s="55"/>
      <c r="N200" s="55"/>
      <c r="O200" s="55"/>
      <c r="P200" s="55"/>
      <c r="Q200" s="55"/>
      <c r="R200" s="55"/>
      <c r="S200" s="56"/>
      <c r="T200" s="56"/>
      <c r="U200" s="428"/>
      <c r="V200" s="420"/>
      <c r="W200" s="419"/>
      <c r="X200" s="420"/>
    </row>
    <row r="201" spans="2:24" x14ac:dyDescent="0.3">
      <c r="B201" s="283"/>
      <c r="C201" s="318" t="s">
        <v>23</v>
      </c>
      <c r="D201" s="319"/>
      <c r="E201" s="319"/>
      <c r="F201" s="319"/>
      <c r="G201" s="319"/>
      <c r="H201" s="320"/>
      <c r="I201" s="226"/>
      <c r="J201" s="227"/>
      <c r="K201" s="228"/>
      <c r="L201" s="228"/>
      <c r="M201" s="228"/>
      <c r="N201" s="228"/>
      <c r="O201" s="228"/>
      <c r="P201" s="228"/>
      <c r="Q201" s="228"/>
      <c r="R201" s="228"/>
      <c r="S201" s="219">
        <v>3354</v>
      </c>
      <c r="T201" s="219">
        <v>2457</v>
      </c>
      <c r="U201" s="509">
        <f t="shared" si="23"/>
        <v>2905.5</v>
      </c>
      <c r="V201" s="510"/>
      <c r="W201" s="558">
        <f t="shared" si="24"/>
        <v>5811</v>
      </c>
      <c r="X201" s="512"/>
    </row>
    <row r="202" spans="2:24" x14ac:dyDescent="0.3">
      <c r="B202" s="283"/>
      <c r="C202" s="318" t="s">
        <v>166</v>
      </c>
      <c r="D202" s="319"/>
      <c r="E202" s="319"/>
      <c r="F202" s="319"/>
      <c r="G202" s="319"/>
      <c r="H202" s="320"/>
      <c r="I202" s="222"/>
      <c r="J202" s="223"/>
      <c r="K202" s="224"/>
      <c r="L202" s="224"/>
      <c r="M202" s="224"/>
      <c r="N202" s="224"/>
      <c r="O202" s="224"/>
      <c r="P202" s="224"/>
      <c r="Q202" s="224"/>
      <c r="R202" s="224"/>
      <c r="S202" s="220">
        <v>10</v>
      </c>
      <c r="T202" s="220">
        <v>8</v>
      </c>
      <c r="U202" s="509">
        <f t="shared" si="23"/>
        <v>9</v>
      </c>
      <c r="V202" s="510"/>
      <c r="W202" s="558">
        <f t="shared" si="24"/>
        <v>18</v>
      </c>
      <c r="X202" s="512"/>
    </row>
    <row r="203" spans="2:24" x14ac:dyDescent="0.3">
      <c r="B203" s="283"/>
      <c r="C203" s="270" t="s">
        <v>13</v>
      </c>
      <c r="D203" s="271"/>
      <c r="E203" s="271"/>
      <c r="F203" s="271"/>
      <c r="G203" s="271"/>
      <c r="H203" s="272"/>
      <c r="I203" s="49"/>
      <c r="J203" s="50"/>
      <c r="K203" s="225"/>
      <c r="L203" s="225"/>
      <c r="M203" s="225"/>
      <c r="N203" s="225"/>
      <c r="O203" s="225"/>
      <c r="P203" s="225"/>
      <c r="Q203" s="225"/>
      <c r="R203" s="225"/>
      <c r="S203" s="221">
        <f t="shared" ref="S203:T203" si="25">S202-S204</f>
        <v>1</v>
      </c>
      <c r="T203" s="221">
        <f t="shared" si="25"/>
        <v>5</v>
      </c>
      <c r="U203" s="509">
        <f t="shared" si="23"/>
        <v>3</v>
      </c>
      <c r="V203" s="510"/>
      <c r="W203" s="559">
        <f>W202-W204</f>
        <v>6</v>
      </c>
      <c r="X203" s="510"/>
    </row>
    <row r="204" spans="2:24" x14ac:dyDescent="0.3">
      <c r="B204" s="283"/>
      <c r="C204" s="270" t="s">
        <v>14</v>
      </c>
      <c r="D204" s="271"/>
      <c r="E204" s="271"/>
      <c r="F204" s="271"/>
      <c r="G204" s="271"/>
      <c r="H204" s="272"/>
      <c r="I204" s="49"/>
      <c r="J204" s="50"/>
      <c r="K204" s="51"/>
      <c r="L204" s="51"/>
      <c r="M204" s="51"/>
      <c r="N204" s="51"/>
      <c r="O204" s="51"/>
      <c r="P204" s="51"/>
      <c r="Q204" s="51"/>
      <c r="R204" s="51"/>
      <c r="S204" s="52">
        <v>9</v>
      </c>
      <c r="T204" s="52">
        <v>3</v>
      </c>
      <c r="U204" s="509">
        <f t="shared" si="23"/>
        <v>6</v>
      </c>
      <c r="V204" s="510"/>
      <c r="W204" s="558">
        <f>SUM(I204:T204)</f>
        <v>12</v>
      </c>
      <c r="X204" s="512"/>
    </row>
    <row r="205" spans="2:24" x14ac:dyDescent="0.3">
      <c r="B205" s="283"/>
      <c r="C205" s="300" t="s">
        <v>5</v>
      </c>
      <c r="D205" s="301"/>
      <c r="E205" s="301"/>
      <c r="F205" s="301"/>
      <c r="G205" s="301"/>
      <c r="H205" s="302"/>
      <c r="I205" s="133"/>
      <c r="J205" s="134"/>
      <c r="K205" s="135"/>
      <c r="L205" s="135"/>
      <c r="M205" s="135"/>
      <c r="N205" s="135"/>
      <c r="O205" s="135"/>
      <c r="P205" s="135"/>
      <c r="Q205" s="135"/>
      <c r="R205" s="135"/>
      <c r="S205" s="136">
        <v>3</v>
      </c>
      <c r="T205" s="136">
        <v>2</v>
      </c>
      <c r="U205" s="509">
        <f t="shared" si="23"/>
        <v>2.5</v>
      </c>
      <c r="V205" s="510"/>
      <c r="W205" s="558">
        <f>SUM(I205:T205)</f>
        <v>5</v>
      </c>
      <c r="X205" s="512"/>
    </row>
    <row r="206" spans="2:24" x14ac:dyDescent="0.3">
      <c r="B206" s="283"/>
      <c r="C206" s="363" t="s">
        <v>49</v>
      </c>
      <c r="D206" s="364"/>
      <c r="E206" s="364"/>
      <c r="F206" s="364"/>
      <c r="G206" s="364"/>
      <c r="H206" s="365"/>
      <c r="I206" s="137"/>
      <c r="J206" s="138"/>
      <c r="K206" s="139"/>
      <c r="L206" s="139"/>
      <c r="M206" s="139"/>
      <c r="N206" s="139"/>
      <c r="O206" s="139"/>
      <c r="P206" s="139"/>
      <c r="Q206" s="139"/>
      <c r="R206" s="139"/>
      <c r="S206" s="140">
        <f t="shared" ref="S206:T206" si="26">S202-S203-S205</f>
        <v>6</v>
      </c>
      <c r="T206" s="140">
        <f t="shared" si="26"/>
        <v>1</v>
      </c>
      <c r="U206" s="563">
        <f t="shared" si="23"/>
        <v>3.5</v>
      </c>
      <c r="V206" s="564"/>
      <c r="W206" s="565">
        <f>SUM(I206:T206)</f>
        <v>7</v>
      </c>
      <c r="X206" s="566"/>
    </row>
    <row r="207" spans="2:24" x14ac:dyDescent="0.3">
      <c r="B207" s="283"/>
      <c r="C207" s="411" t="s">
        <v>107</v>
      </c>
      <c r="D207" s="412"/>
      <c r="E207" s="412"/>
      <c r="F207" s="412"/>
      <c r="G207" s="412"/>
      <c r="H207" s="413"/>
      <c r="I207" s="79"/>
      <c r="J207" s="80"/>
      <c r="K207" s="81"/>
      <c r="L207" s="81"/>
      <c r="M207" s="81"/>
      <c r="N207" s="81"/>
      <c r="O207" s="81"/>
      <c r="P207" s="81"/>
      <c r="Q207" s="81"/>
      <c r="R207" s="81"/>
      <c r="S207" s="82">
        <v>10</v>
      </c>
      <c r="T207" s="82">
        <v>6</v>
      </c>
      <c r="U207" s="414">
        <f t="shared" si="23"/>
        <v>8</v>
      </c>
      <c r="V207" s="415"/>
      <c r="W207" s="416">
        <f>SUM(I207:T207)</f>
        <v>16</v>
      </c>
      <c r="X207" s="415"/>
    </row>
    <row r="208" spans="2:24" x14ac:dyDescent="0.3">
      <c r="B208" s="283"/>
      <c r="C208" s="395" t="s">
        <v>1</v>
      </c>
      <c r="D208" s="396"/>
      <c r="E208" s="396"/>
      <c r="F208" s="396"/>
      <c r="G208" s="396"/>
      <c r="H208" s="397"/>
      <c r="I208" s="83"/>
      <c r="J208" s="84"/>
      <c r="K208" s="85"/>
      <c r="L208" s="85"/>
      <c r="M208" s="85"/>
      <c r="N208" s="85"/>
      <c r="O208" s="85"/>
      <c r="P208" s="85"/>
      <c r="Q208" s="85"/>
      <c r="R208" s="85"/>
      <c r="S208" s="86"/>
      <c r="T208" s="86"/>
      <c r="U208" s="417"/>
      <c r="V208" s="418"/>
      <c r="W208" s="419"/>
      <c r="X208" s="420"/>
    </row>
    <row r="209" spans="2:24" x14ac:dyDescent="0.3">
      <c r="B209" s="283"/>
      <c r="C209" s="347" t="s">
        <v>23</v>
      </c>
      <c r="D209" s="348"/>
      <c r="E209" s="348"/>
      <c r="F209" s="348"/>
      <c r="G209" s="348"/>
      <c r="H209" s="349"/>
      <c r="I209" s="87"/>
      <c r="J209" s="88"/>
      <c r="K209" s="89"/>
      <c r="L209" s="89"/>
      <c r="M209" s="89"/>
      <c r="N209" s="89"/>
      <c r="O209" s="89"/>
      <c r="P209" s="89"/>
      <c r="Q209" s="89"/>
      <c r="R209" s="89"/>
      <c r="S209" s="90">
        <v>1298</v>
      </c>
      <c r="T209" s="90">
        <v>1292</v>
      </c>
      <c r="U209" s="361">
        <f t="shared" si="23"/>
        <v>1295</v>
      </c>
      <c r="V209" s="362"/>
      <c r="W209" s="409">
        <f t="shared" si="24"/>
        <v>2590</v>
      </c>
      <c r="X209" s="362"/>
    </row>
    <row r="210" spans="2:24" x14ac:dyDescent="0.3">
      <c r="B210" s="283"/>
      <c r="C210" s="270" t="s">
        <v>65</v>
      </c>
      <c r="D210" s="271"/>
      <c r="E210" s="271"/>
      <c r="F210" s="271"/>
      <c r="G210" s="271"/>
      <c r="H210" s="272"/>
      <c r="I210" s="49"/>
      <c r="J210" s="50"/>
      <c r="K210" s="51"/>
      <c r="L210" s="51"/>
      <c r="M210" s="51"/>
      <c r="N210" s="51"/>
      <c r="O210" s="51"/>
      <c r="P210" s="51"/>
      <c r="Q210" s="51"/>
      <c r="R210" s="51"/>
      <c r="S210" s="52">
        <v>6</v>
      </c>
      <c r="T210" s="52">
        <v>5</v>
      </c>
      <c r="U210" s="311">
        <f t="shared" si="23"/>
        <v>5.5</v>
      </c>
      <c r="V210" s="312"/>
      <c r="W210" s="410">
        <f t="shared" si="24"/>
        <v>11</v>
      </c>
      <c r="X210" s="312"/>
    </row>
    <row r="211" spans="2:24" x14ac:dyDescent="0.3">
      <c r="B211" s="283"/>
      <c r="C211" s="306" t="s">
        <v>6</v>
      </c>
      <c r="D211" s="307"/>
      <c r="E211" s="307"/>
      <c r="F211" s="307"/>
      <c r="G211" s="307"/>
      <c r="H211" s="308"/>
      <c r="I211" s="91"/>
      <c r="J211" s="92"/>
      <c r="K211" s="93"/>
      <c r="L211" s="93"/>
      <c r="M211" s="93"/>
      <c r="N211" s="93"/>
      <c r="O211" s="93"/>
      <c r="P211" s="93"/>
      <c r="Q211" s="93"/>
      <c r="R211" s="93"/>
      <c r="S211" s="94"/>
      <c r="T211" s="94"/>
      <c r="U211" s="404"/>
      <c r="V211" s="405"/>
      <c r="W211" s="406"/>
      <c r="X211" s="407"/>
    </row>
    <row r="212" spans="2:24" x14ac:dyDescent="0.3">
      <c r="B212" s="283"/>
      <c r="C212" s="347" t="s">
        <v>23</v>
      </c>
      <c r="D212" s="348"/>
      <c r="E212" s="348"/>
      <c r="F212" s="348"/>
      <c r="G212" s="348"/>
      <c r="H212" s="349"/>
      <c r="I212" s="95"/>
      <c r="J212" s="96"/>
      <c r="K212" s="97"/>
      <c r="L212" s="97"/>
      <c r="M212" s="97"/>
      <c r="N212" s="97"/>
      <c r="O212" s="97"/>
      <c r="P212" s="97"/>
      <c r="Q212" s="97"/>
      <c r="R212" s="97"/>
      <c r="S212" s="98">
        <f t="shared" ref="S212:T212" si="27">S198/S201</f>
        <v>1.4821109123434706</v>
      </c>
      <c r="T212" s="98">
        <f t="shared" si="27"/>
        <v>1.4981684981684982</v>
      </c>
      <c r="U212" s="361" t="s">
        <v>62</v>
      </c>
      <c r="V212" s="362"/>
      <c r="W212" s="408">
        <f>SUM(I212:T212)</f>
        <v>2.9802794105119688</v>
      </c>
      <c r="X212" s="351"/>
    </row>
    <row r="213" spans="2:24" x14ac:dyDescent="0.3">
      <c r="B213" s="283"/>
      <c r="C213" s="270" t="s">
        <v>167</v>
      </c>
      <c r="D213" s="271"/>
      <c r="E213" s="271"/>
      <c r="F213" s="271"/>
      <c r="G213" s="271"/>
      <c r="H213" s="272"/>
      <c r="I213" s="95"/>
      <c r="J213" s="96"/>
      <c r="K213" s="99"/>
      <c r="L213" s="99"/>
      <c r="M213" s="99"/>
      <c r="N213" s="99"/>
      <c r="O213" s="99"/>
      <c r="P213" s="99"/>
      <c r="Q213" s="99"/>
      <c r="R213" s="99"/>
      <c r="S213" s="100">
        <f t="shared" ref="S213:T213" si="28">S199/S202</f>
        <v>1.6</v>
      </c>
      <c r="T213" s="100">
        <f t="shared" si="28"/>
        <v>1.375</v>
      </c>
      <c r="U213" s="372" t="s">
        <v>62</v>
      </c>
      <c r="V213" s="373"/>
      <c r="W213" s="408">
        <f>SUM(I213:T213)</f>
        <v>2.9750000000000001</v>
      </c>
      <c r="X213" s="351"/>
    </row>
    <row r="214" spans="2:24" s="231" customFormat="1" x14ac:dyDescent="0.3">
      <c r="B214" s="283"/>
      <c r="C214" s="430" t="s">
        <v>106</v>
      </c>
      <c r="D214" s="431"/>
      <c r="E214" s="431"/>
      <c r="F214" s="431"/>
      <c r="G214" s="431"/>
      <c r="H214" s="432"/>
      <c r="I214" s="101"/>
      <c r="J214" s="102"/>
      <c r="K214" s="229"/>
      <c r="L214" s="229"/>
      <c r="M214" s="229"/>
      <c r="N214" s="229"/>
      <c r="O214" s="229"/>
      <c r="P214" s="229"/>
      <c r="Q214" s="229"/>
      <c r="R214" s="229"/>
      <c r="S214" s="230">
        <f t="shared" ref="S214:T214" si="29">S207/S202</f>
        <v>1</v>
      </c>
      <c r="T214" s="230">
        <f t="shared" si="29"/>
        <v>0.75</v>
      </c>
      <c r="U214" s="433" t="s">
        <v>62</v>
      </c>
      <c r="V214" s="403"/>
      <c r="W214" s="402">
        <f t="shared" ref="W214:X214" si="30">W207/W202</f>
        <v>0.88888888888888884</v>
      </c>
      <c r="X214" s="403" t="e">
        <f t="shared" si="30"/>
        <v>#DIV/0!</v>
      </c>
    </row>
    <row r="215" spans="2:24" x14ac:dyDescent="0.3">
      <c r="B215" s="283"/>
      <c r="C215" s="291" t="s">
        <v>3</v>
      </c>
      <c r="D215" s="292"/>
      <c r="E215" s="292"/>
      <c r="F215" s="292"/>
      <c r="G215" s="292"/>
      <c r="H215" s="293"/>
      <c r="I215" s="105"/>
      <c r="J215" s="106"/>
      <c r="K215" s="107"/>
      <c r="L215" s="107"/>
      <c r="M215" s="107"/>
      <c r="N215" s="107"/>
      <c r="O215" s="107"/>
      <c r="P215" s="107"/>
      <c r="Q215" s="107"/>
      <c r="R215" s="107"/>
      <c r="S215" s="108"/>
      <c r="T215" s="108"/>
      <c r="U215" s="380"/>
      <c r="V215" s="381"/>
      <c r="W215" s="394"/>
      <c r="X215" s="339"/>
    </row>
    <row r="216" spans="2:24" x14ac:dyDescent="0.3">
      <c r="B216" s="283"/>
      <c r="C216" s="347" t="s">
        <v>23</v>
      </c>
      <c r="D216" s="348"/>
      <c r="E216" s="348"/>
      <c r="F216" s="348"/>
      <c r="G216" s="348"/>
      <c r="H216" s="349"/>
      <c r="I216" s="109"/>
      <c r="J216" s="110"/>
      <c r="K216" s="111"/>
      <c r="L216" s="111"/>
      <c r="M216" s="111"/>
      <c r="N216" s="111"/>
      <c r="O216" s="111"/>
      <c r="P216" s="111"/>
      <c r="Q216" s="111"/>
      <c r="R216" s="111"/>
      <c r="S216" s="112">
        <f t="shared" ref="S216:T216" si="31">S209/S201</f>
        <v>0.38700059630292188</v>
      </c>
      <c r="T216" s="112">
        <f t="shared" si="31"/>
        <v>0.52584452584452579</v>
      </c>
      <c r="U216" s="361" t="s">
        <v>62</v>
      </c>
      <c r="V216" s="362"/>
      <c r="W216" s="392">
        <f>W209/W201</f>
        <v>0.44570641886078127</v>
      </c>
      <c r="X216" s="393"/>
    </row>
    <row r="217" spans="2:24" ht="15" thickBot="1" x14ac:dyDescent="0.35">
      <c r="B217" s="284"/>
      <c r="C217" s="294" t="s">
        <v>65</v>
      </c>
      <c r="D217" s="295"/>
      <c r="E217" s="295"/>
      <c r="F217" s="295"/>
      <c r="G217" s="295"/>
      <c r="H217" s="296"/>
      <c r="I217" s="113"/>
      <c r="J217" s="114"/>
      <c r="K217" s="115"/>
      <c r="L217" s="115"/>
      <c r="M217" s="115"/>
      <c r="N217" s="115"/>
      <c r="O217" s="115"/>
      <c r="P217" s="115"/>
      <c r="Q217" s="115"/>
      <c r="R217" s="115"/>
      <c r="S217" s="116">
        <f t="shared" ref="S217:T217" si="32">S210/S202</f>
        <v>0.6</v>
      </c>
      <c r="T217" s="116">
        <f t="shared" si="32"/>
        <v>0.625</v>
      </c>
      <c r="U217" s="366" t="s">
        <v>62</v>
      </c>
      <c r="V217" s="367"/>
      <c r="W217" s="392">
        <f>W210/W202</f>
        <v>0.61111111111111116</v>
      </c>
      <c r="X217" s="393"/>
    </row>
    <row r="218" spans="2:24" x14ac:dyDescent="0.3">
      <c r="B218" s="436" t="s">
        <v>7</v>
      </c>
      <c r="C218" s="303" t="s">
        <v>15</v>
      </c>
      <c r="D218" s="304"/>
      <c r="E218" s="304"/>
      <c r="F218" s="304"/>
      <c r="G218" s="304"/>
      <c r="H218" s="305"/>
      <c r="I218" s="117"/>
      <c r="J218" s="118"/>
      <c r="K218" s="119"/>
      <c r="L218" s="119"/>
      <c r="M218" s="119"/>
      <c r="N218" s="119"/>
      <c r="O218" s="119"/>
      <c r="P218" s="119"/>
      <c r="Q218" s="119"/>
      <c r="R218" s="119"/>
      <c r="S218" s="120">
        <v>42</v>
      </c>
      <c r="T218" s="120">
        <v>51</v>
      </c>
      <c r="U218" s="400">
        <f t="shared" ref="U218:U281" si="33">AVERAGE(I218:T218)</f>
        <v>46.5</v>
      </c>
      <c r="V218" s="401"/>
      <c r="W218" s="400" t="s">
        <v>62</v>
      </c>
      <c r="X218" s="401"/>
    </row>
    <row r="219" spans="2:24" x14ac:dyDescent="0.3">
      <c r="B219" s="437"/>
      <c r="C219" s="395" t="s">
        <v>66</v>
      </c>
      <c r="D219" s="396"/>
      <c r="E219" s="396"/>
      <c r="F219" s="396"/>
      <c r="G219" s="396"/>
      <c r="H219" s="397"/>
      <c r="I219" s="121"/>
      <c r="J219" s="122"/>
      <c r="K219" s="123"/>
      <c r="L219" s="123"/>
      <c r="M219" s="123"/>
      <c r="N219" s="123"/>
      <c r="O219" s="123"/>
      <c r="P219" s="123"/>
      <c r="Q219" s="123"/>
      <c r="R219" s="123"/>
      <c r="S219" s="124">
        <v>17</v>
      </c>
      <c r="T219" s="124">
        <v>21</v>
      </c>
      <c r="U219" s="398">
        <f t="shared" si="33"/>
        <v>19</v>
      </c>
      <c r="V219" s="399"/>
      <c r="W219" s="398">
        <f t="shared" ref="W219:W282" si="34">SUM(I219:T219)</f>
        <v>38</v>
      </c>
      <c r="X219" s="399"/>
    </row>
    <row r="220" spans="2:24" x14ac:dyDescent="0.3">
      <c r="B220" s="437"/>
      <c r="C220" s="387" t="s">
        <v>17</v>
      </c>
      <c r="D220" s="388"/>
      <c r="E220" s="388"/>
      <c r="F220" s="388"/>
      <c r="G220" s="388"/>
      <c r="H220" s="389"/>
      <c r="I220" s="125"/>
      <c r="J220" s="126"/>
      <c r="K220" s="127"/>
      <c r="L220" s="127"/>
      <c r="M220" s="127"/>
      <c r="N220" s="127"/>
      <c r="O220" s="127"/>
      <c r="P220" s="127"/>
      <c r="Q220" s="127"/>
      <c r="R220" s="127"/>
      <c r="S220" s="128"/>
      <c r="T220" s="128">
        <v>1</v>
      </c>
      <c r="U220" s="390">
        <f t="shared" si="33"/>
        <v>1</v>
      </c>
      <c r="V220" s="391"/>
      <c r="W220" s="382">
        <f t="shared" si="34"/>
        <v>1</v>
      </c>
      <c r="X220" s="383"/>
    </row>
    <row r="221" spans="2:24" x14ac:dyDescent="0.3">
      <c r="B221" s="437"/>
      <c r="C221" s="438" t="s">
        <v>18</v>
      </c>
      <c r="D221" s="439"/>
      <c r="E221" s="439"/>
      <c r="F221" s="439"/>
      <c r="G221" s="439"/>
      <c r="H221" s="440"/>
      <c r="I221" s="129"/>
      <c r="J221" s="130"/>
      <c r="K221" s="131"/>
      <c r="L221" s="131"/>
      <c r="M221" s="131"/>
      <c r="N221" s="131"/>
      <c r="O221" s="131"/>
      <c r="P221" s="131"/>
      <c r="Q221" s="131"/>
      <c r="R221" s="131"/>
      <c r="S221" s="132">
        <f t="shared" ref="S221:T221" si="35">SUM(S222:S223)</f>
        <v>1</v>
      </c>
      <c r="T221" s="132">
        <f t="shared" si="35"/>
        <v>2</v>
      </c>
      <c r="U221" s="434">
        <f t="shared" si="33"/>
        <v>1.5</v>
      </c>
      <c r="V221" s="435"/>
      <c r="W221" s="309">
        <f t="shared" si="34"/>
        <v>3</v>
      </c>
      <c r="X221" s="310"/>
    </row>
    <row r="222" spans="2:24" x14ac:dyDescent="0.3">
      <c r="B222" s="437"/>
      <c r="C222" s="300" t="s">
        <v>24</v>
      </c>
      <c r="D222" s="301"/>
      <c r="E222" s="301"/>
      <c r="F222" s="301"/>
      <c r="G222" s="301"/>
      <c r="H222" s="302"/>
      <c r="I222" s="133"/>
      <c r="J222" s="134"/>
      <c r="K222" s="135"/>
      <c r="L222" s="135"/>
      <c r="M222" s="135"/>
      <c r="N222" s="135"/>
      <c r="O222" s="135"/>
      <c r="P222" s="135"/>
      <c r="Q222" s="135"/>
      <c r="R222" s="135"/>
      <c r="S222" s="136"/>
      <c r="T222" s="136">
        <v>1</v>
      </c>
      <c r="U222" s="309">
        <f t="shared" si="33"/>
        <v>1</v>
      </c>
      <c r="V222" s="310"/>
      <c r="W222" s="309">
        <f t="shared" si="34"/>
        <v>1</v>
      </c>
      <c r="X222" s="310"/>
    </row>
    <row r="223" spans="2:24" x14ac:dyDescent="0.3">
      <c r="B223" s="437"/>
      <c r="C223" s="363" t="s">
        <v>25</v>
      </c>
      <c r="D223" s="364"/>
      <c r="E223" s="364"/>
      <c r="F223" s="364"/>
      <c r="G223" s="364"/>
      <c r="H223" s="365"/>
      <c r="I223" s="137"/>
      <c r="J223" s="138"/>
      <c r="K223" s="139"/>
      <c r="L223" s="139"/>
      <c r="M223" s="139"/>
      <c r="N223" s="139"/>
      <c r="O223" s="139"/>
      <c r="P223" s="139"/>
      <c r="Q223" s="139"/>
      <c r="R223" s="139"/>
      <c r="S223" s="140">
        <v>1</v>
      </c>
      <c r="T223" s="140">
        <v>1</v>
      </c>
      <c r="U223" s="314">
        <f t="shared" si="33"/>
        <v>1</v>
      </c>
      <c r="V223" s="315"/>
      <c r="W223" s="314">
        <f t="shared" si="34"/>
        <v>2</v>
      </c>
      <c r="X223" s="315"/>
    </row>
    <row r="224" spans="2:24" x14ac:dyDescent="0.3">
      <c r="B224" s="437"/>
      <c r="C224" s="384" t="s">
        <v>19</v>
      </c>
      <c r="D224" s="385"/>
      <c r="E224" s="385"/>
      <c r="F224" s="385"/>
      <c r="G224" s="385"/>
      <c r="H224" s="386"/>
      <c r="I224" s="49"/>
      <c r="J224" s="142"/>
      <c r="K224" s="51"/>
      <c r="L224" s="51"/>
      <c r="M224" s="51"/>
      <c r="N224" s="51"/>
      <c r="O224" s="51"/>
      <c r="P224" s="51"/>
      <c r="Q224" s="51"/>
      <c r="R224" s="51"/>
      <c r="S224" s="52">
        <f t="shared" ref="S224:T224" si="36">SUM(S225+S259)</f>
        <v>0</v>
      </c>
      <c r="T224" s="52">
        <f t="shared" si="36"/>
        <v>5</v>
      </c>
      <c r="U224" s="309">
        <f t="shared" si="33"/>
        <v>2.5</v>
      </c>
      <c r="V224" s="310"/>
      <c r="W224" s="309">
        <f t="shared" si="34"/>
        <v>5</v>
      </c>
      <c r="X224" s="310"/>
    </row>
    <row r="225" spans="2:24" x14ac:dyDescent="0.3">
      <c r="B225" s="437"/>
      <c r="C225" s="300" t="s">
        <v>24</v>
      </c>
      <c r="D225" s="301"/>
      <c r="E225" s="301"/>
      <c r="F225" s="301"/>
      <c r="G225" s="301"/>
      <c r="H225" s="302"/>
      <c r="I225" s="49"/>
      <c r="J225" s="142"/>
      <c r="K225" s="51"/>
      <c r="L225" s="51"/>
      <c r="M225" s="51"/>
      <c r="N225" s="51"/>
      <c r="O225" s="51"/>
      <c r="P225" s="51"/>
      <c r="Q225" s="51"/>
      <c r="R225" s="51"/>
      <c r="S225" s="52">
        <f t="shared" ref="S225:T225" si="37">S226+S247+S258</f>
        <v>0</v>
      </c>
      <c r="T225" s="52">
        <f t="shared" si="37"/>
        <v>5</v>
      </c>
      <c r="U225" s="309">
        <f t="shared" si="33"/>
        <v>2.5</v>
      </c>
      <c r="V225" s="310"/>
      <c r="W225" s="309">
        <f t="shared" si="34"/>
        <v>5</v>
      </c>
      <c r="X225" s="310"/>
    </row>
    <row r="226" spans="2:24" x14ac:dyDescent="0.3">
      <c r="B226" s="437"/>
      <c r="C226" s="300" t="s">
        <v>29</v>
      </c>
      <c r="D226" s="301"/>
      <c r="E226" s="301"/>
      <c r="F226" s="301"/>
      <c r="G226" s="301"/>
      <c r="H226" s="302"/>
      <c r="I226" s="49"/>
      <c r="J226" s="142"/>
      <c r="K226" s="51"/>
      <c r="L226" s="51"/>
      <c r="M226" s="51"/>
      <c r="N226" s="51"/>
      <c r="O226" s="51"/>
      <c r="P226" s="51"/>
      <c r="Q226" s="51"/>
      <c r="R226" s="51"/>
      <c r="S226" s="52">
        <f t="shared" ref="S226:T226" si="38">SUM(S227:S246)</f>
        <v>0</v>
      </c>
      <c r="T226" s="52">
        <f t="shared" si="38"/>
        <v>3</v>
      </c>
      <c r="U226" s="309">
        <f t="shared" si="33"/>
        <v>1.5</v>
      </c>
      <c r="V226" s="310"/>
      <c r="W226" s="309">
        <f t="shared" si="34"/>
        <v>3</v>
      </c>
      <c r="X226" s="310"/>
    </row>
    <row r="227" spans="2:24" x14ac:dyDescent="0.3">
      <c r="B227" s="437"/>
      <c r="C227" s="321" t="s">
        <v>67</v>
      </c>
      <c r="D227" s="322"/>
      <c r="E227" s="322"/>
      <c r="F227" s="322"/>
      <c r="G227" s="322"/>
      <c r="H227" s="323"/>
      <c r="I227" s="49"/>
      <c r="J227" s="142"/>
      <c r="K227" s="51"/>
      <c r="L227" s="51"/>
      <c r="M227" s="51"/>
      <c r="N227" s="51"/>
      <c r="O227" s="51"/>
      <c r="P227" s="51"/>
      <c r="Q227" s="51"/>
      <c r="R227" s="51"/>
      <c r="S227" s="52"/>
      <c r="T227" s="52">
        <v>0</v>
      </c>
      <c r="U227" s="309">
        <f t="shared" si="33"/>
        <v>0</v>
      </c>
      <c r="V227" s="310"/>
      <c r="W227" s="309">
        <f t="shared" si="34"/>
        <v>0</v>
      </c>
      <c r="X227" s="310"/>
    </row>
    <row r="228" spans="2:24" x14ac:dyDescent="0.3">
      <c r="B228" s="437"/>
      <c r="C228" s="321" t="s">
        <v>68</v>
      </c>
      <c r="D228" s="322"/>
      <c r="E228" s="322"/>
      <c r="F228" s="322"/>
      <c r="G228" s="322"/>
      <c r="H228" s="323"/>
      <c r="I228" s="49"/>
      <c r="J228" s="142"/>
      <c r="K228" s="51"/>
      <c r="L228" s="51"/>
      <c r="M228" s="51"/>
      <c r="N228" s="51"/>
      <c r="O228" s="51"/>
      <c r="P228" s="51"/>
      <c r="Q228" s="51"/>
      <c r="R228" s="51"/>
      <c r="S228" s="52"/>
      <c r="T228" s="52">
        <v>0</v>
      </c>
      <c r="U228" s="309">
        <f t="shared" si="33"/>
        <v>0</v>
      </c>
      <c r="V228" s="310"/>
      <c r="W228" s="309">
        <f t="shared" si="34"/>
        <v>0</v>
      </c>
      <c r="X228" s="310"/>
    </row>
    <row r="229" spans="2:24" x14ac:dyDescent="0.3">
      <c r="B229" s="437"/>
      <c r="C229" s="321" t="s">
        <v>69</v>
      </c>
      <c r="D229" s="322"/>
      <c r="E229" s="322"/>
      <c r="F229" s="322"/>
      <c r="G229" s="322"/>
      <c r="H229" s="323"/>
      <c r="I229" s="49"/>
      <c r="J229" s="142"/>
      <c r="K229" s="51"/>
      <c r="L229" s="51"/>
      <c r="M229" s="51"/>
      <c r="N229" s="51"/>
      <c r="O229" s="51"/>
      <c r="P229" s="51"/>
      <c r="Q229" s="51"/>
      <c r="R229" s="51"/>
      <c r="S229" s="52"/>
      <c r="T229" s="52">
        <v>0</v>
      </c>
      <c r="U229" s="309">
        <f t="shared" si="33"/>
        <v>0</v>
      </c>
      <c r="V229" s="310"/>
      <c r="W229" s="309">
        <f t="shared" si="34"/>
        <v>0</v>
      </c>
      <c r="X229" s="310"/>
    </row>
    <row r="230" spans="2:24" x14ac:dyDescent="0.3">
      <c r="B230" s="437"/>
      <c r="C230" s="321" t="s">
        <v>70</v>
      </c>
      <c r="D230" s="322"/>
      <c r="E230" s="322"/>
      <c r="F230" s="322"/>
      <c r="G230" s="322"/>
      <c r="H230" s="323"/>
      <c r="I230" s="49"/>
      <c r="J230" s="142"/>
      <c r="K230" s="51"/>
      <c r="L230" s="51"/>
      <c r="M230" s="51"/>
      <c r="N230" s="51"/>
      <c r="O230" s="51"/>
      <c r="P230" s="51"/>
      <c r="Q230" s="51"/>
      <c r="R230" s="51"/>
      <c r="S230" s="52"/>
      <c r="T230" s="52">
        <v>0</v>
      </c>
      <c r="U230" s="309">
        <f t="shared" si="33"/>
        <v>0</v>
      </c>
      <c r="V230" s="310"/>
      <c r="W230" s="309">
        <f t="shared" si="34"/>
        <v>0</v>
      </c>
      <c r="X230" s="310"/>
    </row>
    <row r="231" spans="2:24" x14ac:dyDescent="0.3">
      <c r="B231" s="437"/>
      <c r="C231" s="321" t="s">
        <v>71</v>
      </c>
      <c r="D231" s="322"/>
      <c r="E231" s="322"/>
      <c r="F231" s="322"/>
      <c r="G231" s="322"/>
      <c r="H231" s="323"/>
      <c r="I231" s="49"/>
      <c r="J231" s="142"/>
      <c r="K231" s="51"/>
      <c r="L231" s="51"/>
      <c r="M231" s="51"/>
      <c r="N231" s="51"/>
      <c r="O231" s="51"/>
      <c r="P231" s="51"/>
      <c r="Q231" s="51"/>
      <c r="R231" s="51"/>
      <c r="S231" s="52"/>
      <c r="T231" s="52">
        <v>0</v>
      </c>
      <c r="U231" s="309">
        <f t="shared" si="33"/>
        <v>0</v>
      </c>
      <c r="V231" s="310"/>
      <c r="W231" s="309">
        <f t="shared" si="34"/>
        <v>0</v>
      </c>
      <c r="X231" s="310"/>
    </row>
    <row r="232" spans="2:24" x14ac:dyDescent="0.3">
      <c r="B232" s="437"/>
      <c r="C232" s="321" t="s">
        <v>72</v>
      </c>
      <c r="D232" s="322"/>
      <c r="E232" s="322"/>
      <c r="F232" s="322"/>
      <c r="G232" s="322"/>
      <c r="H232" s="323"/>
      <c r="I232" s="49"/>
      <c r="J232" s="142"/>
      <c r="K232" s="51"/>
      <c r="L232" s="51"/>
      <c r="M232" s="51"/>
      <c r="N232" s="51"/>
      <c r="O232" s="51"/>
      <c r="P232" s="51"/>
      <c r="Q232" s="51"/>
      <c r="R232" s="51"/>
      <c r="S232" s="52"/>
      <c r="T232" s="52">
        <v>0</v>
      </c>
      <c r="U232" s="309">
        <f t="shared" si="33"/>
        <v>0</v>
      </c>
      <c r="V232" s="310"/>
      <c r="W232" s="309">
        <f t="shared" si="34"/>
        <v>0</v>
      </c>
      <c r="X232" s="310"/>
    </row>
    <row r="233" spans="2:24" x14ac:dyDescent="0.3">
      <c r="B233" s="437"/>
      <c r="C233" s="321" t="s">
        <v>73</v>
      </c>
      <c r="D233" s="322"/>
      <c r="E233" s="322"/>
      <c r="F233" s="322"/>
      <c r="G233" s="322"/>
      <c r="H233" s="323"/>
      <c r="I233" s="49"/>
      <c r="J233" s="142"/>
      <c r="K233" s="51"/>
      <c r="L233" s="51"/>
      <c r="M233" s="51"/>
      <c r="N233" s="51"/>
      <c r="O233" s="51"/>
      <c r="P233" s="51"/>
      <c r="Q233" s="51"/>
      <c r="R233" s="51"/>
      <c r="S233" s="52"/>
      <c r="T233" s="52">
        <v>0</v>
      </c>
      <c r="U233" s="309">
        <f t="shared" si="33"/>
        <v>0</v>
      </c>
      <c r="V233" s="310"/>
      <c r="W233" s="309">
        <f t="shared" si="34"/>
        <v>0</v>
      </c>
      <c r="X233" s="310"/>
    </row>
    <row r="234" spans="2:24" x14ac:dyDescent="0.3">
      <c r="B234" s="437"/>
      <c r="C234" s="321" t="s">
        <v>86</v>
      </c>
      <c r="D234" s="322"/>
      <c r="E234" s="322"/>
      <c r="F234" s="322"/>
      <c r="G234" s="322"/>
      <c r="H234" s="323"/>
      <c r="I234" s="49"/>
      <c r="J234" s="142"/>
      <c r="K234" s="51"/>
      <c r="L234" s="51"/>
      <c r="M234" s="51"/>
      <c r="N234" s="51"/>
      <c r="O234" s="51"/>
      <c r="P234" s="51"/>
      <c r="Q234" s="51"/>
      <c r="R234" s="51"/>
      <c r="S234" s="52"/>
      <c r="T234" s="52">
        <v>2</v>
      </c>
      <c r="U234" s="309">
        <f t="shared" si="33"/>
        <v>2</v>
      </c>
      <c r="V234" s="310"/>
      <c r="W234" s="309">
        <f t="shared" si="34"/>
        <v>2</v>
      </c>
      <c r="X234" s="310"/>
    </row>
    <row r="235" spans="2:24" x14ac:dyDescent="0.3">
      <c r="B235" s="437"/>
      <c r="C235" s="321" t="s">
        <v>74</v>
      </c>
      <c r="D235" s="322"/>
      <c r="E235" s="322"/>
      <c r="F235" s="322"/>
      <c r="G235" s="322"/>
      <c r="H235" s="323"/>
      <c r="I235" s="49"/>
      <c r="J235" s="142"/>
      <c r="K235" s="51"/>
      <c r="L235" s="51"/>
      <c r="M235" s="51"/>
      <c r="N235" s="51"/>
      <c r="O235" s="51"/>
      <c r="P235" s="51"/>
      <c r="Q235" s="51"/>
      <c r="R235" s="51"/>
      <c r="S235" s="52"/>
      <c r="T235" s="52">
        <v>0</v>
      </c>
      <c r="U235" s="309">
        <f t="shared" si="33"/>
        <v>0</v>
      </c>
      <c r="V235" s="310"/>
      <c r="W235" s="309">
        <f t="shared" si="34"/>
        <v>0</v>
      </c>
      <c r="X235" s="310"/>
    </row>
    <row r="236" spans="2:24" x14ac:dyDescent="0.3">
      <c r="B236" s="437"/>
      <c r="C236" s="321" t="s">
        <v>75</v>
      </c>
      <c r="D236" s="322"/>
      <c r="E236" s="322"/>
      <c r="F236" s="322"/>
      <c r="G236" s="322"/>
      <c r="H236" s="323"/>
      <c r="I236" s="49"/>
      <c r="J236" s="142"/>
      <c r="K236" s="51"/>
      <c r="L236" s="51"/>
      <c r="M236" s="51"/>
      <c r="N236" s="51"/>
      <c r="O236" s="51"/>
      <c r="P236" s="51"/>
      <c r="Q236" s="51"/>
      <c r="R236" s="51"/>
      <c r="S236" s="52"/>
      <c r="T236" s="52">
        <v>0</v>
      </c>
      <c r="U236" s="309">
        <f t="shared" si="33"/>
        <v>0</v>
      </c>
      <c r="V236" s="310"/>
      <c r="W236" s="309">
        <f t="shared" si="34"/>
        <v>0</v>
      </c>
      <c r="X236" s="310"/>
    </row>
    <row r="237" spans="2:24" x14ac:dyDescent="0.3">
      <c r="B237" s="437"/>
      <c r="C237" s="321" t="s">
        <v>76</v>
      </c>
      <c r="D237" s="322"/>
      <c r="E237" s="322"/>
      <c r="F237" s="322"/>
      <c r="G237" s="322"/>
      <c r="H237" s="323"/>
      <c r="I237" s="49"/>
      <c r="J237" s="142"/>
      <c r="K237" s="51"/>
      <c r="L237" s="51"/>
      <c r="M237" s="51"/>
      <c r="N237" s="51"/>
      <c r="O237" s="51"/>
      <c r="P237" s="51"/>
      <c r="Q237" s="51"/>
      <c r="R237" s="51"/>
      <c r="S237" s="52"/>
      <c r="T237" s="52">
        <v>0</v>
      </c>
      <c r="U237" s="309">
        <f t="shared" si="33"/>
        <v>0</v>
      </c>
      <c r="V237" s="310"/>
      <c r="W237" s="309">
        <f t="shared" si="34"/>
        <v>0</v>
      </c>
      <c r="X237" s="310"/>
    </row>
    <row r="238" spans="2:24" x14ac:dyDescent="0.3">
      <c r="B238" s="437"/>
      <c r="C238" s="321" t="s">
        <v>77</v>
      </c>
      <c r="D238" s="322"/>
      <c r="E238" s="322"/>
      <c r="F238" s="322"/>
      <c r="G238" s="322"/>
      <c r="H238" s="323"/>
      <c r="I238" s="49"/>
      <c r="J238" s="142"/>
      <c r="K238" s="51"/>
      <c r="L238" s="51"/>
      <c r="M238" s="51"/>
      <c r="N238" s="51"/>
      <c r="O238" s="51"/>
      <c r="P238" s="51"/>
      <c r="Q238" s="51"/>
      <c r="R238" s="51"/>
      <c r="S238" s="52"/>
      <c r="T238" s="52">
        <v>1</v>
      </c>
      <c r="U238" s="309">
        <f t="shared" si="33"/>
        <v>1</v>
      </c>
      <c r="V238" s="310"/>
      <c r="W238" s="309">
        <f t="shared" si="34"/>
        <v>1</v>
      </c>
      <c r="X238" s="310"/>
    </row>
    <row r="239" spans="2:24" x14ac:dyDescent="0.3">
      <c r="B239" s="437"/>
      <c r="C239" s="321" t="s">
        <v>78</v>
      </c>
      <c r="D239" s="322"/>
      <c r="E239" s="322"/>
      <c r="F239" s="322"/>
      <c r="G239" s="322"/>
      <c r="H239" s="323"/>
      <c r="I239" s="49"/>
      <c r="J239" s="142"/>
      <c r="K239" s="51"/>
      <c r="L239" s="51"/>
      <c r="M239" s="51"/>
      <c r="N239" s="51"/>
      <c r="O239" s="51"/>
      <c r="P239" s="51"/>
      <c r="Q239" s="51"/>
      <c r="R239" s="51"/>
      <c r="S239" s="52"/>
      <c r="T239" s="52">
        <v>0</v>
      </c>
      <c r="U239" s="309">
        <f t="shared" si="33"/>
        <v>0</v>
      </c>
      <c r="V239" s="310"/>
      <c r="W239" s="309">
        <f t="shared" si="34"/>
        <v>0</v>
      </c>
      <c r="X239" s="310"/>
    </row>
    <row r="240" spans="2:24" x14ac:dyDescent="0.3">
      <c r="B240" s="437"/>
      <c r="C240" s="321" t="s">
        <v>79</v>
      </c>
      <c r="D240" s="322"/>
      <c r="E240" s="322"/>
      <c r="F240" s="322"/>
      <c r="G240" s="322"/>
      <c r="H240" s="323"/>
      <c r="I240" s="49"/>
      <c r="J240" s="142"/>
      <c r="K240" s="51"/>
      <c r="L240" s="51"/>
      <c r="M240" s="51"/>
      <c r="N240" s="51"/>
      <c r="O240" s="51"/>
      <c r="P240" s="51"/>
      <c r="Q240" s="51"/>
      <c r="R240" s="51"/>
      <c r="S240" s="52"/>
      <c r="T240" s="52">
        <v>0</v>
      </c>
      <c r="U240" s="309">
        <f t="shared" si="33"/>
        <v>0</v>
      </c>
      <c r="V240" s="310"/>
      <c r="W240" s="309">
        <f t="shared" si="34"/>
        <v>0</v>
      </c>
      <c r="X240" s="310"/>
    </row>
    <row r="241" spans="2:24" x14ac:dyDescent="0.3">
      <c r="B241" s="437"/>
      <c r="C241" s="321" t="s">
        <v>80</v>
      </c>
      <c r="D241" s="322"/>
      <c r="E241" s="322"/>
      <c r="F241" s="322"/>
      <c r="G241" s="322"/>
      <c r="H241" s="323"/>
      <c r="I241" s="49"/>
      <c r="J241" s="142"/>
      <c r="K241" s="51"/>
      <c r="L241" s="51"/>
      <c r="M241" s="51"/>
      <c r="N241" s="51"/>
      <c r="O241" s="51"/>
      <c r="P241" s="51"/>
      <c r="Q241" s="51"/>
      <c r="R241" s="51"/>
      <c r="S241" s="52"/>
      <c r="T241" s="52">
        <v>0</v>
      </c>
      <c r="U241" s="309">
        <f t="shared" si="33"/>
        <v>0</v>
      </c>
      <c r="V241" s="310"/>
      <c r="W241" s="309">
        <f t="shared" si="34"/>
        <v>0</v>
      </c>
      <c r="X241" s="310"/>
    </row>
    <row r="242" spans="2:24" x14ac:dyDescent="0.3">
      <c r="B242" s="437"/>
      <c r="C242" s="321" t="s">
        <v>81</v>
      </c>
      <c r="D242" s="322"/>
      <c r="E242" s="322"/>
      <c r="F242" s="322"/>
      <c r="G242" s="322"/>
      <c r="H242" s="323"/>
      <c r="I242" s="49"/>
      <c r="J242" s="142"/>
      <c r="K242" s="51"/>
      <c r="L242" s="51"/>
      <c r="M242" s="51"/>
      <c r="N242" s="51"/>
      <c r="O242" s="51"/>
      <c r="P242" s="51"/>
      <c r="Q242" s="51"/>
      <c r="R242" s="51"/>
      <c r="S242" s="52"/>
      <c r="T242" s="52">
        <v>0</v>
      </c>
      <c r="U242" s="309">
        <f t="shared" si="33"/>
        <v>0</v>
      </c>
      <c r="V242" s="310"/>
      <c r="W242" s="309">
        <f t="shared" si="34"/>
        <v>0</v>
      </c>
      <c r="X242" s="310"/>
    </row>
    <row r="243" spans="2:24" x14ac:dyDescent="0.3">
      <c r="B243" s="437"/>
      <c r="C243" s="321" t="s">
        <v>82</v>
      </c>
      <c r="D243" s="322"/>
      <c r="E243" s="322"/>
      <c r="F243" s="322"/>
      <c r="G243" s="322"/>
      <c r="H243" s="323"/>
      <c r="I243" s="49"/>
      <c r="J243" s="142"/>
      <c r="K243" s="51"/>
      <c r="L243" s="51"/>
      <c r="M243" s="51"/>
      <c r="N243" s="51"/>
      <c r="O243" s="51"/>
      <c r="P243" s="51"/>
      <c r="Q243" s="51"/>
      <c r="R243" s="51"/>
      <c r="S243" s="52"/>
      <c r="T243" s="52">
        <v>0</v>
      </c>
      <c r="U243" s="309">
        <f t="shared" si="33"/>
        <v>0</v>
      </c>
      <c r="V243" s="310"/>
      <c r="W243" s="309">
        <f t="shared" si="34"/>
        <v>0</v>
      </c>
      <c r="X243" s="310"/>
    </row>
    <row r="244" spans="2:24" x14ac:dyDescent="0.3">
      <c r="B244" s="437"/>
      <c r="C244" s="321" t="s">
        <v>83</v>
      </c>
      <c r="D244" s="322"/>
      <c r="E244" s="322"/>
      <c r="F244" s="322"/>
      <c r="G244" s="322"/>
      <c r="H244" s="323"/>
      <c r="I244" s="49"/>
      <c r="J244" s="142"/>
      <c r="K244" s="51"/>
      <c r="L244" s="51"/>
      <c r="M244" s="51"/>
      <c r="N244" s="51"/>
      <c r="O244" s="51"/>
      <c r="P244" s="51"/>
      <c r="Q244" s="51"/>
      <c r="R244" s="51"/>
      <c r="S244" s="52"/>
      <c r="T244" s="52">
        <v>0</v>
      </c>
      <c r="U244" s="309">
        <f t="shared" si="33"/>
        <v>0</v>
      </c>
      <c r="V244" s="310"/>
      <c r="W244" s="309">
        <f t="shared" si="34"/>
        <v>0</v>
      </c>
      <c r="X244" s="310"/>
    </row>
    <row r="245" spans="2:24" x14ac:dyDescent="0.3">
      <c r="B245" s="437"/>
      <c r="C245" s="321" t="s">
        <v>84</v>
      </c>
      <c r="D245" s="322"/>
      <c r="E245" s="322"/>
      <c r="F245" s="322"/>
      <c r="G245" s="322"/>
      <c r="H245" s="323"/>
      <c r="I245" s="49"/>
      <c r="J245" s="142"/>
      <c r="K245" s="51"/>
      <c r="L245" s="51"/>
      <c r="M245" s="51"/>
      <c r="N245" s="51"/>
      <c r="O245" s="51"/>
      <c r="P245" s="51"/>
      <c r="Q245" s="51"/>
      <c r="R245" s="51"/>
      <c r="S245" s="52"/>
      <c r="T245" s="52">
        <v>0</v>
      </c>
      <c r="U245" s="309">
        <f t="shared" si="33"/>
        <v>0</v>
      </c>
      <c r="V245" s="310"/>
      <c r="W245" s="309">
        <f t="shared" si="34"/>
        <v>0</v>
      </c>
      <c r="X245" s="310"/>
    </row>
    <row r="246" spans="2:24" x14ac:dyDescent="0.3">
      <c r="B246" s="437"/>
      <c r="C246" s="324" t="s">
        <v>85</v>
      </c>
      <c r="D246" s="325"/>
      <c r="E246" s="325"/>
      <c r="F246" s="325"/>
      <c r="G246" s="325"/>
      <c r="H246" s="326"/>
      <c r="I246" s="125"/>
      <c r="J246" s="207"/>
      <c r="K246" s="127"/>
      <c r="L246" s="127"/>
      <c r="M246" s="127"/>
      <c r="N246" s="127"/>
      <c r="O246" s="127"/>
      <c r="P246" s="127"/>
      <c r="Q246" s="127"/>
      <c r="R246" s="127"/>
      <c r="S246" s="128"/>
      <c r="T246" s="52">
        <v>0</v>
      </c>
      <c r="U246" s="314">
        <f t="shared" si="33"/>
        <v>0</v>
      </c>
      <c r="V246" s="315"/>
      <c r="W246" s="314">
        <f t="shared" si="34"/>
        <v>0</v>
      </c>
      <c r="X246" s="315"/>
    </row>
    <row r="247" spans="2:24" x14ac:dyDescent="0.3">
      <c r="B247" s="437"/>
      <c r="C247" s="300" t="s">
        <v>30</v>
      </c>
      <c r="D247" s="301"/>
      <c r="E247" s="301"/>
      <c r="F247" s="301"/>
      <c r="G247" s="301"/>
      <c r="H247" s="302"/>
      <c r="I247" s="133"/>
      <c r="J247" s="134"/>
      <c r="K247" s="135"/>
      <c r="L247" s="135"/>
      <c r="M247" s="135"/>
      <c r="N247" s="135"/>
      <c r="O247" s="135"/>
      <c r="P247" s="135"/>
      <c r="Q247" s="135"/>
      <c r="R247" s="135"/>
      <c r="S247" s="136">
        <f t="shared" ref="S247:T247" si="39">SUM(S248:S257)</f>
        <v>0</v>
      </c>
      <c r="T247" s="136">
        <f t="shared" si="39"/>
        <v>0</v>
      </c>
      <c r="U247" s="309">
        <f t="shared" si="33"/>
        <v>0</v>
      </c>
      <c r="V247" s="310"/>
      <c r="W247" s="309">
        <f t="shared" si="34"/>
        <v>0</v>
      </c>
      <c r="X247" s="310"/>
    </row>
    <row r="248" spans="2:24" x14ac:dyDescent="0.3">
      <c r="B248" s="437"/>
      <c r="C248" s="321" t="s">
        <v>87</v>
      </c>
      <c r="D248" s="322"/>
      <c r="E248" s="322"/>
      <c r="F248" s="322"/>
      <c r="G248" s="322"/>
      <c r="H248" s="323"/>
      <c r="I248" s="133"/>
      <c r="J248" s="134"/>
      <c r="K248" s="135"/>
      <c r="L248" s="135"/>
      <c r="M248" s="135"/>
      <c r="N248" s="135"/>
      <c r="O248" s="135"/>
      <c r="P248" s="135"/>
      <c r="Q248" s="135"/>
      <c r="R248" s="135"/>
      <c r="S248" s="136"/>
      <c r="T248" s="52">
        <v>0</v>
      </c>
      <c r="U248" s="309">
        <f t="shared" si="33"/>
        <v>0</v>
      </c>
      <c r="V248" s="310"/>
      <c r="W248" s="309">
        <f t="shared" si="34"/>
        <v>0</v>
      </c>
      <c r="X248" s="310"/>
    </row>
    <row r="249" spans="2:24" x14ac:dyDescent="0.3">
      <c r="B249" s="437"/>
      <c r="C249" s="333" t="s">
        <v>31</v>
      </c>
      <c r="D249" s="334"/>
      <c r="E249" s="334"/>
      <c r="F249" s="334"/>
      <c r="G249" s="334"/>
      <c r="H249" s="335"/>
      <c r="I249" s="133"/>
      <c r="J249" s="134"/>
      <c r="K249" s="135"/>
      <c r="L249" s="135"/>
      <c r="M249" s="135"/>
      <c r="N249" s="135"/>
      <c r="O249" s="135"/>
      <c r="P249" s="135"/>
      <c r="Q249" s="135"/>
      <c r="R249" s="135"/>
      <c r="S249" s="136"/>
      <c r="T249" s="52">
        <v>0</v>
      </c>
      <c r="U249" s="309">
        <f t="shared" si="33"/>
        <v>0</v>
      </c>
      <c r="V249" s="310"/>
      <c r="W249" s="309">
        <f t="shared" si="34"/>
        <v>0</v>
      </c>
      <c r="X249" s="310"/>
    </row>
    <row r="250" spans="2:24" x14ac:dyDescent="0.3">
      <c r="B250" s="437"/>
      <c r="C250" s="333" t="s">
        <v>32</v>
      </c>
      <c r="D250" s="334"/>
      <c r="E250" s="334"/>
      <c r="F250" s="334"/>
      <c r="G250" s="334"/>
      <c r="H250" s="335"/>
      <c r="I250" s="133"/>
      <c r="J250" s="134"/>
      <c r="K250" s="135"/>
      <c r="L250" s="135"/>
      <c r="M250" s="135"/>
      <c r="N250" s="135"/>
      <c r="O250" s="135"/>
      <c r="P250" s="135"/>
      <c r="Q250" s="135"/>
      <c r="R250" s="135"/>
      <c r="S250" s="136"/>
      <c r="T250" s="52">
        <v>0</v>
      </c>
      <c r="U250" s="309">
        <f t="shared" si="33"/>
        <v>0</v>
      </c>
      <c r="V250" s="310"/>
      <c r="W250" s="309">
        <f t="shared" si="34"/>
        <v>0</v>
      </c>
      <c r="X250" s="310"/>
    </row>
    <row r="251" spans="2:24" x14ac:dyDescent="0.3">
      <c r="B251" s="437"/>
      <c r="C251" s="321" t="s">
        <v>110</v>
      </c>
      <c r="D251" s="322"/>
      <c r="E251" s="322"/>
      <c r="F251" s="322"/>
      <c r="G251" s="322"/>
      <c r="H251" s="323"/>
      <c r="I251" s="133"/>
      <c r="J251" s="134"/>
      <c r="K251" s="135"/>
      <c r="L251" s="135"/>
      <c r="M251" s="135"/>
      <c r="N251" s="135"/>
      <c r="O251" s="135"/>
      <c r="P251" s="135"/>
      <c r="Q251" s="135"/>
      <c r="R251" s="135"/>
      <c r="S251" s="136"/>
      <c r="T251" s="52">
        <v>0</v>
      </c>
      <c r="U251" s="309">
        <f t="shared" si="33"/>
        <v>0</v>
      </c>
      <c r="V251" s="310"/>
      <c r="W251" s="309">
        <f t="shared" si="34"/>
        <v>0</v>
      </c>
      <c r="X251" s="310"/>
    </row>
    <row r="252" spans="2:24" x14ac:dyDescent="0.3">
      <c r="B252" s="437"/>
      <c r="C252" s="321" t="s">
        <v>111</v>
      </c>
      <c r="D252" s="322"/>
      <c r="E252" s="322"/>
      <c r="F252" s="322"/>
      <c r="G252" s="322"/>
      <c r="H252" s="323"/>
      <c r="I252" s="133"/>
      <c r="J252" s="134"/>
      <c r="K252" s="135"/>
      <c r="L252" s="135"/>
      <c r="M252" s="135"/>
      <c r="N252" s="135"/>
      <c r="O252" s="135"/>
      <c r="P252" s="135"/>
      <c r="Q252" s="135"/>
      <c r="R252" s="135"/>
      <c r="S252" s="136"/>
      <c r="T252" s="52">
        <v>0</v>
      </c>
      <c r="U252" s="309">
        <f t="shared" si="33"/>
        <v>0</v>
      </c>
      <c r="V252" s="310"/>
      <c r="W252" s="309">
        <f t="shared" si="34"/>
        <v>0</v>
      </c>
      <c r="X252" s="310"/>
    </row>
    <row r="253" spans="2:24" x14ac:dyDescent="0.3">
      <c r="B253" s="437"/>
      <c r="C253" s="321" t="s">
        <v>112</v>
      </c>
      <c r="D253" s="322"/>
      <c r="E253" s="322"/>
      <c r="F253" s="322"/>
      <c r="G253" s="322"/>
      <c r="H253" s="323"/>
      <c r="I253" s="133"/>
      <c r="J253" s="134"/>
      <c r="K253" s="135"/>
      <c r="L253" s="135"/>
      <c r="M253" s="135"/>
      <c r="N253" s="135"/>
      <c r="O253" s="135"/>
      <c r="P253" s="135"/>
      <c r="Q253" s="135"/>
      <c r="R253" s="135"/>
      <c r="S253" s="136"/>
      <c r="T253" s="52">
        <v>0</v>
      </c>
      <c r="U253" s="309">
        <f t="shared" si="33"/>
        <v>0</v>
      </c>
      <c r="V253" s="310"/>
      <c r="W253" s="309">
        <f t="shared" si="34"/>
        <v>0</v>
      </c>
      <c r="X253" s="310"/>
    </row>
    <row r="254" spans="2:24" x14ac:dyDescent="0.3">
      <c r="B254" s="437"/>
      <c r="C254" s="321" t="s">
        <v>113</v>
      </c>
      <c r="D254" s="322"/>
      <c r="E254" s="322"/>
      <c r="F254" s="322"/>
      <c r="G254" s="322"/>
      <c r="H254" s="323"/>
      <c r="I254" s="133"/>
      <c r="J254" s="134"/>
      <c r="K254" s="135"/>
      <c r="L254" s="135"/>
      <c r="M254" s="135"/>
      <c r="N254" s="135"/>
      <c r="O254" s="135"/>
      <c r="P254" s="135"/>
      <c r="Q254" s="135"/>
      <c r="R254" s="135"/>
      <c r="S254" s="136"/>
      <c r="T254" s="52">
        <v>0</v>
      </c>
      <c r="U254" s="309">
        <f t="shared" si="33"/>
        <v>0</v>
      </c>
      <c r="V254" s="310"/>
      <c r="W254" s="309">
        <f t="shared" si="34"/>
        <v>0</v>
      </c>
      <c r="X254" s="310"/>
    </row>
    <row r="255" spans="2:24" x14ac:dyDescent="0.3">
      <c r="B255" s="437"/>
      <c r="C255" s="321" t="s">
        <v>114</v>
      </c>
      <c r="D255" s="322"/>
      <c r="E255" s="322"/>
      <c r="F255" s="322"/>
      <c r="G255" s="322"/>
      <c r="H255" s="323"/>
      <c r="I255" s="133"/>
      <c r="J255" s="134"/>
      <c r="K255" s="135"/>
      <c r="L255" s="135"/>
      <c r="M255" s="135"/>
      <c r="N255" s="135"/>
      <c r="O255" s="135"/>
      <c r="P255" s="135"/>
      <c r="Q255" s="135"/>
      <c r="R255" s="135"/>
      <c r="S255" s="136"/>
      <c r="T255" s="52">
        <v>0</v>
      </c>
      <c r="U255" s="309">
        <f t="shared" si="33"/>
        <v>0</v>
      </c>
      <c r="V255" s="310"/>
      <c r="W255" s="309">
        <f t="shared" si="34"/>
        <v>0</v>
      </c>
      <c r="X255" s="310"/>
    </row>
    <row r="256" spans="2:24" x14ac:dyDescent="0.3">
      <c r="B256" s="437"/>
      <c r="C256" s="321" t="s">
        <v>115</v>
      </c>
      <c r="D256" s="322"/>
      <c r="E256" s="322"/>
      <c r="F256" s="322"/>
      <c r="G256" s="322"/>
      <c r="H256" s="323"/>
      <c r="I256" s="133"/>
      <c r="J256" s="134"/>
      <c r="K256" s="135"/>
      <c r="L256" s="135"/>
      <c r="M256" s="135"/>
      <c r="N256" s="135"/>
      <c r="O256" s="135"/>
      <c r="P256" s="135"/>
      <c r="Q256" s="135"/>
      <c r="R256" s="135"/>
      <c r="S256" s="136"/>
      <c r="T256" s="52">
        <v>0</v>
      </c>
      <c r="U256" s="309">
        <f t="shared" si="33"/>
        <v>0</v>
      </c>
      <c r="V256" s="310"/>
      <c r="W256" s="309">
        <f t="shared" si="34"/>
        <v>0</v>
      </c>
      <c r="X256" s="310"/>
    </row>
    <row r="257" spans="2:24" x14ac:dyDescent="0.3">
      <c r="B257" s="437"/>
      <c r="C257" s="324" t="s">
        <v>88</v>
      </c>
      <c r="D257" s="325"/>
      <c r="E257" s="325"/>
      <c r="F257" s="325"/>
      <c r="G257" s="325"/>
      <c r="H257" s="326"/>
      <c r="I257" s="137"/>
      <c r="J257" s="138"/>
      <c r="K257" s="139"/>
      <c r="L257" s="139"/>
      <c r="M257" s="139"/>
      <c r="N257" s="139"/>
      <c r="O257" s="139"/>
      <c r="P257" s="139"/>
      <c r="Q257" s="139"/>
      <c r="R257" s="139"/>
      <c r="S257" s="140"/>
      <c r="T257" s="52">
        <v>0</v>
      </c>
      <c r="U257" s="314">
        <f t="shared" si="33"/>
        <v>0</v>
      </c>
      <c r="V257" s="315"/>
      <c r="W257" s="314">
        <f t="shared" si="34"/>
        <v>0</v>
      </c>
      <c r="X257" s="315"/>
    </row>
    <row r="258" spans="2:24" x14ac:dyDescent="0.3">
      <c r="B258" s="437"/>
      <c r="C258" s="300" t="s">
        <v>34</v>
      </c>
      <c r="D258" s="301"/>
      <c r="E258" s="301"/>
      <c r="F258" s="301"/>
      <c r="G258" s="301"/>
      <c r="H258" s="302"/>
      <c r="I258" s="133"/>
      <c r="J258" s="134"/>
      <c r="K258" s="135"/>
      <c r="L258" s="135"/>
      <c r="M258" s="135"/>
      <c r="N258" s="135"/>
      <c r="O258" s="135"/>
      <c r="P258" s="135"/>
      <c r="Q258" s="135"/>
      <c r="R258" s="135"/>
      <c r="S258" s="136"/>
      <c r="T258" s="136">
        <v>2</v>
      </c>
      <c r="U258" s="309">
        <f t="shared" si="33"/>
        <v>2</v>
      </c>
      <c r="V258" s="310"/>
      <c r="W258" s="309">
        <f t="shared" si="34"/>
        <v>2</v>
      </c>
      <c r="X258" s="310"/>
    </row>
    <row r="259" spans="2:24" x14ac:dyDescent="0.3">
      <c r="B259" s="437"/>
      <c r="C259" s="300" t="s">
        <v>25</v>
      </c>
      <c r="D259" s="301"/>
      <c r="E259" s="301"/>
      <c r="F259" s="301"/>
      <c r="G259" s="301"/>
      <c r="H259" s="302"/>
      <c r="I259" s="49"/>
      <c r="J259" s="142"/>
      <c r="K259" s="51"/>
      <c r="L259" s="51"/>
      <c r="M259" s="51"/>
      <c r="N259" s="51"/>
      <c r="O259" s="51"/>
      <c r="P259" s="51"/>
      <c r="Q259" s="51"/>
      <c r="R259" s="51"/>
      <c r="S259" s="52">
        <f t="shared" ref="S259:T259" si="40">S260+S281+S289</f>
        <v>0</v>
      </c>
      <c r="T259" s="52">
        <f t="shared" si="40"/>
        <v>0</v>
      </c>
      <c r="U259" s="309">
        <f t="shared" si="33"/>
        <v>0</v>
      </c>
      <c r="V259" s="310"/>
      <c r="W259" s="309">
        <f t="shared" si="34"/>
        <v>0</v>
      </c>
      <c r="X259" s="310"/>
    </row>
    <row r="260" spans="2:24" x14ac:dyDescent="0.3">
      <c r="B260" s="437"/>
      <c r="C260" s="300" t="s">
        <v>29</v>
      </c>
      <c r="D260" s="301"/>
      <c r="E260" s="301"/>
      <c r="F260" s="301"/>
      <c r="G260" s="301"/>
      <c r="H260" s="302"/>
      <c r="I260" s="49"/>
      <c r="J260" s="142"/>
      <c r="K260" s="51"/>
      <c r="L260" s="51"/>
      <c r="M260" s="51"/>
      <c r="N260" s="51"/>
      <c r="O260" s="51"/>
      <c r="P260" s="51"/>
      <c r="Q260" s="51"/>
      <c r="R260" s="51"/>
      <c r="S260" s="52">
        <f t="shared" ref="S260:T260" si="41">SUM(S261:S280)</f>
        <v>0</v>
      </c>
      <c r="T260" s="52">
        <f t="shared" si="41"/>
        <v>0</v>
      </c>
      <c r="U260" s="309">
        <f t="shared" si="33"/>
        <v>0</v>
      </c>
      <c r="V260" s="310"/>
      <c r="W260" s="309">
        <f t="shared" si="34"/>
        <v>0</v>
      </c>
      <c r="X260" s="310"/>
    </row>
    <row r="261" spans="2:24" x14ac:dyDescent="0.3">
      <c r="B261" s="437"/>
      <c r="C261" s="321" t="s">
        <v>67</v>
      </c>
      <c r="D261" s="322"/>
      <c r="E261" s="322"/>
      <c r="F261" s="322"/>
      <c r="G261" s="322"/>
      <c r="H261" s="323"/>
      <c r="I261" s="49"/>
      <c r="J261" s="142"/>
      <c r="K261" s="51"/>
      <c r="L261" s="51"/>
      <c r="M261" s="51"/>
      <c r="N261" s="51"/>
      <c r="O261" s="51"/>
      <c r="P261" s="51"/>
      <c r="Q261" s="51"/>
      <c r="R261" s="51"/>
      <c r="S261" s="52"/>
      <c r="T261" s="52">
        <v>0</v>
      </c>
      <c r="U261" s="309">
        <f t="shared" si="33"/>
        <v>0</v>
      </c>
      <c r="V261" s="310"/>
      <c r="W261" s="309">
        <f t="shared" si="34"/>
        <v>0</v>
      </c>
      <c r="X261" s="310"/>
    </row>
    <row r="262" spans="2:24" x14ac:dyDescent="0.3">
      <c r="B262" s="437"/>
      <c r="C262" s="321" t="s">
        <v>68</v>
      </c>
      <c r="D262" s="322"/>
      <c r="E262" s="322"/>
      <c r="F262" s="322"/>
      <c r="G262" s="322"/>
      <c r="H262" s="323"/>
      <c r="I262" s="49"/>
      <c r="J262" s="142"/>
      <c r="K262" s="51"/>
      <c r="L262" s="51"/>
      <c r="M262" s="51"/>
      <c r="N262" s="51"/>
      <c r="O262" s="51"/>
      <c r="P262" s="51"/>
      <c r="Q262" s="51"/>
      <c r="R262" s="51"/>
      <c r="S262" s="52"/>
      <c r="T262" s="52">
        <v>0</v>
      </c>
      <c r="U262" s="309">
        <f t="shared" si="33"/>
        <v>0</v>
      </c>
      <c r="V262" s="310"/>
      <c r="W262" s="309">
        <f t="shared" si="34"/>
        <v>0</v>
      </c>
      <c r="X262" s="310"/>
    </row>
    <row r="263" spans="2:24" x14ac:dyDescent="0.3">
      <c r="B263" s="437"/>
      <c r="C263" s="321" t="s">
        <v>89</v>
      </c>
      <c r="D263" s="322"/>
      <c r="E263" s="322"/>
      <c r="F263" s="322"/>
      <c r="G263" s="322"/>
      <c r="H263" s="323"/>
      <c r="I263" s="49"/>
      <c r="J263" s="142"/>
      <c r="K263" s="51"/>
      <c r="L263" s="51"/>
      <c r="M263" s="51"/>
      <c r="N263" s="51"/>
      <c r="O263" s="51"/>
      <c r="P263" s="51"/>
      <c r="Q263" s="51"/>
      <c r="R263" s="51"/>
      <c r="S263" s="52"/>
      <c r="T263" s="52">
        <v>0</v>
      </c>
      <c r="U263" s="309">
        <f t="shared" si="33"/>
        <v>0</v>
      </c>
      <c r="V263" s="310"/>
      <c r="W263" s="309">
        <f t="shared" si="34"/>
        <v>0</v>
      </c>
      <c r="X263" s="310"/>
    </row>
    <row r="264" spans="2:24" x14ac:dyDescent="0.3">
      <c r="B264" s="437"/>
      <c r="C264" s="321" t="s">
        <v>85</v>
      </c>
      <c r="D264" s="322"/>
      <c r="E264" s="322"/>
      <c r="F264" s="322"/>
      <c r="G264" s="322"/>
      <c r="H264" s="323"/>
      <c r="I264" s="49"/>
      <c r="J264" s="142"/>
      <c r="K264" s="51"/>
      <c r="L264" s="51"/>
      <c r="M264" s="51"/>
      <c r="N264" s="51"/>
      <c r="O264" s="51"/>
      <c r="P264" s="51"/>
      <c r="Q264" s="51"/>
      <c r="R264" s="51"/>
      <c r="S264" s="52"/>
      <c r="T264" s="52">
        <v>0</v>
      </c>
      <c r="U264" s="309">
        <f t="shared" si="33"/>
        <v>0</v>
      </c>
      <c r="V264" s="310"/>
      <c r="W264" s="309">
        <f t="shared" si="34"/>
        <v>0</v>
      </c>
      <c r="X264" s="310"/>
    </row>
    <row r="265" spans="2:24" x14ac:dyDescent="0.3">
      <c r="B265" s="437"/>
      <c r="C265" s="321" t="s">
        <v>90</v>
      </c>
      <c r="D265" s="322"/>
      <c r="E265" s="322"/>
      <c r="F265" s="322"/>
      <c r="G265" s="322"/>
      <c r="H265" s="323"/>
      <c r="I265" s="49"/>
      <c r="J265" s="142"/>
      <c r="K265" s="51"/>
      <c r="L265" s="51"/>
      <c r="M265" s="51"/>
      <c r="N265" s="51"/>
      <c r="O265" s="51"/>
      <c r="P265" s="51"/>
      <c r="Q265" s="51"/>
      <c r="R265" s="51"/>
      <c r="S265" s="52"/>
      <c r="T265" s="52">
        <v>0</v>
      </c>
      <c r="U265" s="309">
        <f t="shared" si="33"/>
        <v>0</v>
      </c>
      <c r="V265" s="310"/>
      <c r="W265" s="309">
        <f t="shared" si="34"/>
        <v>0</v>
      </c>
      <c r="X265" s="310"/>
    </row>
    <row r="266" spans="2:24" x14ac:dyDescent="0.3">
      <c r="B266" s="437"/>
      <c r="C266" s="321" t="s">
        <v>91</v>
      </c>
      <c r="D266" s="322"/>
      <c r="E266" s="322"/>
      <c r="F266" s="322"/>
      <c r="G266" s="322"/>
      <c r="H266" s="323"/>
      <c r="I266" s="49"/>
      <c r="J266" s="142"/>
      <c r="K266" s="51"/>
      <c r="L266" s="51"/>
      <c r="M266" s="51"/>
      <c r="N266" s="51"/>
      <c r="O266" s="51"/>
      <c r="P266" s="51"/>
      <c r="Q266" s="51"/>
      <c r="R266" s="51"/>
      <c r="S266" s="52"/>
      <c r="T266" s="52">
        <v>0</v>
      </c>
      <c r="U266" s="309">
        <f t="shared" si="33"/>
        <v>0</v>
      </c>
      <c r="V266" s="310"/>
      <c r="W266" s="309">
        <f t="shared" si="34"/>
        <v>0</v>
      </c>
      <c r="X266" s="310"/>
    </row>
    <row r="267" spans="2:24" x14ac:dyDescent="0.3">
      <c r="B267" s="437"/>
      <c r="C267" s="321" t="s">
        <v>92</v>
      </c>
      <c r="D267" s="322"/>
      <c r="E267" s="322"/>
      <c r="F267" s="322"/>
      <c r="G267" s="322"/>
      <c r="H267" s="323"/>
      <c r="I267" s="49"/>
      <c r="J267" s="142"/>
      <c r="K267" s="51"/>
      <c r="L267" s="51"/>
      <c r="M267" s="51"/>
      <c r="N267" s="51"/>
      <c r="O267" s="51"/>
      <c r="P267" s="51"/>
      <c r="Q267" s="51"/>
      <c r="R267" s="51"/>
      <c r="S267" s="52"/>
      <c r="T267" s="52">
        <v>0</v>
      </c>
      <c r="U267" s="309">
        <f t="shared" si="33"/>
        <v>0</v>
      </c>
      <c r="V267" s="310"/>
      <c r="W267" s="309">
        <f t="shared" si="34"/>
        <v>0</v>
      </c>
      <c r="X267" s="310"/>
    </row>
    <row r="268" spans="2:24" x14ac:dyDescent="0.3">
      <c r="B268" s="437"/>
      <c r="C268" s="321" t="s">
        <v>93</v>
      </c>
      <c r="D268" s="322"/>
      <c r="E268" s="322"/>
      <c r="F268" s="322"/>
      <c r="G268" s="322"/>
      <c r="H268" s="323"/>
      <c r="I268" s="49"/>
      <c r="J268" s="142"/>
      <c r="K268" s="51"/>
      <c r="L268" s="51"/>
      <c r="M268" s="51"/>
      <c r="N268" s="51"/>
      <c r="O268" s="51"/>
      <c r="P268" s="51"/>
      <c r="Q268" s="51"/>
      <c r="R268" s="51"/>
      <c r="S268" s="52"/>
      <c r="T268" s="52">
        <v>0</v>
      </c>
      <c r="U268" s="309">
        <f t="shared" si="33"/>
        <v>0</v>
      </c>
      <c r="V268" s="310"/>
      <c r="W268" s="309">
        <f t="shared" si="34"/>
        <v>0</v>
      </c>
      <c r="X268" s="310"/>
    </row>
    <row r="269" spans="2:24" x14ac:dyDescent="0.3">
      <c r="B269" s="437"/>
      <c r="C269" s="321" t="s">
        <v>94</v>
      </c>
      <c r="D269" s="322"/>
      <c r="E269" s="322"/>
      <c r="F269" s="322"/>
      <c r="G269" s="322"/>
      <c r="H269" s="323"/>
      <c r="I269" s="49"/>
      <c r="J269" s="142"/>
      <c r="K269" s="51"/>
      <c r="L269" s="51"/>
      <c r="M269" s="51"/>
      <c r="N269" s="51"/>
      <c r="O269" s="51"/>
      <c r="P269" s="51"/>
      <c r="Q269" s="51"/>
      <c r="R269" s="51"/>
      <c r="S269" s="52"/>
      <c r="T269" s="52">
        <v>0</v>
      </c>
      <c r="U269" s="309">
        <f t="shared" si="33"/>
        <v>0</v>
      </c>
      <c r="V269" s="310"/>
      <c r="W269" s="309">
        <f t="shared" si="34"/>
        <v>0</v>
      </c>
      <c r="X269" s="310"/>
    </row>
    <row r="270" spans="2:24" x14ac:dyDescent="0.3">
      <c r="B270" s="437"/>
      <c r="C270" s="321" t="s">
        <v>79</v>
      </c>
      <c r="D270" s="322"/>
      <c r="E270" s="322"/>
      <c r="F270" s="322"/>
      <c r="G270" s="322"/>
      <c r="H270" s="323"/>
      <c r="I270" s="49"/>
      <c r="J270" s="142"/>
      <c r="K270" s="51"/>
      <c r="L270" s="51"/>
      <c r="M270" s="51"/>
      <c r="N270" s="51"/>
      <c r="O270" s="51"/>
      <c r="P270" s="51"/>
      <c r="Q270" s="51"/>
      <c r="R270" s="51"/>
      <c r="S270" s="52"/>
      <c r="T270" s="52">
        <v>0</v>
      </c>
      <c r="U270" s="309">
        <f t="shared" si="33"/>
        <v>0</v>
      </c>
      <c r="V270" s="310"/>
      <c r="W270" s="309">
        <f t="shared" si="34"/>
        <v>0</v>
      </c>
      <c r="X270" s="310"/>
    </row>
    <row r="271" spans="2:24" x14ac:dyDescent="0.3">
      <c r="B271" s="437"/>
      <c r="C271" s="321" t="s">
        <v>80</v>
      </c>
      <c r="D271" s="322"/>
      <c r="E271" s="322"/>
      <c r="F271" s="322"/>
      <c r="G271" s="322"/>
      <c r="H271" s="323"/>
      <c r="I271" s="49"/>
      <c r="J271" s="142"/>
      <c r="K271" s="51"/>
      <c r="L271" s="51"/>
      <c r="M271" s="51"/>
      <c r="N271" s="51"/>
      <c r="O271" s="51"/>
      <c r="P271" s="51"/>
      <c r="Q271" s="51"/>
      <c r="R271" s="51"/>
      <c r="S271" s="52"/>
      <c r="T271" s="52">
        <v>0</v>
      </c>
      <c r="U271" s="309">
        <f t="shared" si="33"/>
        <v>0</v>
      </c>
      <c r="V271" s="310"/>
      <c r="W271" s="309">
        <f t="shared" si="34"/>
        <v>0</v>
      </c>
      <c r="X271" s="310"/>
    </row>
    <row r="272" spans="2:24" x14ac:dyDescent="0.3">
      <c r="B272" s="437"/>
      <c r="C272" s="321" t="s">
        <v>81</v>
      </c>
      <c r="D272" s="322"/>
      <c r="E272" s="322"/>
      <c r="F272" s="322"/>
      <c r="G272" s="322"/>
      <c r="H272" s="323"/>
      <c r="I272" s="49"/>
      <c r="J272" s="142"/>
      <c r="K272" s="51"/>
      <c r="L272" s="51"/>
      <c r="M272" s="51"/>
      <c r="N272" s="51"/>
      <c r="O272" s="51"/>
      <c r="P272" s="51"/>
      <c r="Q272" s="51"/>
      <c r="R272" s="51"/>
      <c r="S272" s="52"/>
      <c r="T272" s="52">
        <v>0</v>
      </c>
      <c r="U272" s="309">
        <f t="shared" si="33"/>
        <v>0</v>
      </c>
      <c r="V272" s="310"/>
      <c r="W272" s="309">
        <f t="shared" si="34"/>
        <v>0</v>
      </c>
      <c r="X272" s="310"/>
    </row>
    <row r="273" spans="2:24" x14ac:dyDescent="0.3">
      <c r="B273" s="437"/>
      <c r="C273" s="321" t="s">
        <v>95</v>
      </c>
      <c r="D273" s="322"/>
      <c r="E273" s="322"/>
      <c r="F273" s="322"/>
      <c r="G273" s="322"/>
      <c r="H273" s="323"/>
      <c r="I273" s="49"/>
      <c r="J273" s="142"/>
      <c r="K273" s="51"/>
      <c r="L273" s="51"/>
      <c r="M273" s="51"/>
      <c r="N273" s="51"/>
      <c r="O273" s="51"/>
      <c r="P273" s="51"/>
      <c r="Q273" s="51"/>
      <c r="R273" s="51"/>
      <c r="S273" s="52"/>
      <c r="T273" s="52">
        <v>0</v>
      </c>
      <c r="U273" s="309">
        <f t="shared" si="33"/>
        <v>0</v>
      </c>
      <c r="V273" s="310"/>
      <c r="W273" s="309">
        <f t="shared" si="34"/>
        <v>0</v>
      </c>
      <c r="X273" s="310"/>
    </row>
    <row r="274" spans="2:24" x14ac:dyDescent="0.3">
      <c r="B274" s="437"/>
      <c r="C274" s="321" t="s">
        <v>83</v>
      </c>
      <c r="D274" s="322"/>
      <c r="E274" s="322"/>
      <c r="F274" s="322"/>
      <c r="G274" s="322"/>
      <c r="H274" s="323"/>
      <c r="I274" s="49"/>
      <c r="J274" s="142"/>
      <c r="K274" s="51"/>
      <c r="L274" s="51"/>
      <c r="M274" s="51"/>
      <c r="N274" s="51"/>
      <c r="O274" s="51"/>
      <c r="P274" s="51"/>
      <c r="Q274" s="51"/>
      <c r="R274" s="51"/>
      <c r="S274" s="52"/>
      <c r="T274" s="52">
        <v>0</v>
      </c>
      <c r="U274" s="309">
        <f t="shared" si="33"/>
        <v>0</v>
      </c>
      <c r="V274" s="310"/>
      <c r="W274" s="309">
        <f t="shared" si="34"/>
        <v>0</v>
      </c>
      <c r="X274" s="310"/>
    </row>
    <row r="275" spans="2:24" x14ac:dyDescent="0.3">
      <c r="B275" s="437"/>
      <c r="C275" s="321" t="s">
        <v>96</v>
      </c>
      <c r="D275" s="322"/>
      <c r="E275" s="322"/>
      <c r="F275" s="322"/>
      <c r="G275" s="322"/>
      <c r="H275" s="323"/>
      <c r="I275" s="49"/>
      <c r="J275" s="142"/>
      <c r="K275" s="51"/>
      <c r="L275" s="51"/>
      <c r="M275" s="51"/>
      <c r="N275" s="51"/>
      <c r="O275" s="51"/>
      <c r="P275" s="51"/>
      <c r="Q275" s="51"/>
      <c r="R275" s="51"/>
      <c r="S275" s="52"/>
      <c r="T275" s="52">
        <v>0</v>
      </c>
      <c r="U275" s="309">
        <f t="shared" si="33"/>
        <v>0</v>
      </c>
      <c r="V275" s="310"/>
      <c r="W275" s="309">
        <f t="shared" si="34"/>
        <v>0</v>
      </c>
      <c r="X275" s="310"/>
    </row>
    <row r="276" spans="2:24" x14ac:dyDescent="0.3">
      <c r="B276" s="437"/>
      <c r="C276" s="321" t="s">
        <v>97</v>
      </c>
      <c r="D276" s="322"/>
      <c r="E276" s="322"/>
      <c r="F276" s="322"/>
      <c r="G276" s="322"/>
      <c r="H276" s="323"/>
      <c r="I276" s="49"/>
      <c r="J276" s="142"/>
      <c r="K276" s="51"/>
      <c r="L276" s="51"/>
      <c r="M276" s="51"/>
      <c r="N276" s="51"/>
      <c r="O276" s="51"/>
      <c r="P276" s="51"/>
      <c r="Q276" s="51"/>
      <c r="R276" s="51"/>
      <c r="S276" s="52"/>
      <c r="T276" s="52">
        <v>0</v>
      </c>
      <c r="U276" s="309">
        <f t="shared" si="33"/>
        <v>0</v>
      </c>
      <c r="V276" s="310"/>
      <c r="W276" s="309">
        <f t="shared" si="34"/>
        <v>0</v>
      </c>
      <c r="X276" s="310"/>
    </row>
    <row r="277" spans="2:24" x14ac:dyDescent="0.3">
      <c r="B277" s="437"/>
      <c r="C277" s="321" t="s">
        <v>71</v>
      </c>
      <c r="D277" s="322"/>
      <c r="E277" s="322"/>
      <c r="F277" s="322"/>
      <c r="G277" s="322"/>
      <c r="H277" s="323"/>
      <c r="I277" s="49"/>
      <c r="J277" s="142"/>
      <c r="K277" s="51"/>
      <c r="L277" s="51"/>
      <c r="M277" s="51"/>
      <c r="N277" s="51"/>
      <c r="O277" s="51"/>
      <c r="P277" s="51"/>
      <c r="Q277" s="51"/>
      <c r="R277" s="51"/>
      <c r="S277" s="52"/>
      <c r="T277" s="52">
        <v>0</v>
      </c>
      <c r="U277" s="309">
        <f t="shared" si="33"/>
        <v>0</v>
      </c>
      <c r="V277" s="310"/>
      <c r="W277" s="309">
        <f t="shared" si="34"/>
        <v>0</v>
      </c>
      <c r="X277" s="310"/>
    </row>
    <row r="278" spans="2:24" x14ac:dyDescent="0.3">
      <c r="B278" s="437"/>
      <c r="C278" s="321" t="s">
        <v>72</v>
      </c>
      <c r="D278" s="322"/>
      <c r="E278" s="322"/>
      <c r="F278" s="322"/>
      <c r="G278" s="322"/>
      <c r="H278" s="323"/>
      <c r="I278" s="49"/>
      <c r="J278" s="142"/>
      <c r="K278" s="51"/>
      <c r="L278" s="51"/>
      <c r="M278" s="51"/>
      <c r="N278" s="51"/>
      <c r="O278" s="51"/>
      <c r="P278" s="51"/>
      <c r="Q278" s="51"/>
      <c r="R278" s="51"/>
      <c r="S278" s="52"/>
      <c r="T278" s="52">
        <v>0</v>
      </c>
      <c r="U278" s="309">
        <f t="shared" si="33"/>
        <v>0</v>
      </c>
      <c r="V278" s="310"/>
      <c r="W278" s="309">
        <f t="shared" si="34"/>
        <v>0</v>
      </c>
      <c r="X278" s="310"/>
    </row>
    <row r="279" spans="2:24" x14ac:dyDescent="0.3">
      <c r="B279" s="437"/>
      <c r="C279" s="321" t="s">
        <v>86</v>
      </c>
      <c r="D279" s="322"/>
      <c r="E279" s="322"/>
      <c r="F279" s="322"/>
      <c r="G279" s="322"/>
      <c r="H279" s="323"/>
      <c r="I279" s="49"/>
      <c r="J279" s="142"/>
      <c r="K279" s="51"/>
      <c r="L279" s="51"/>
      <c r="M279" s="51"/>
      <c r="N279" s="51"/>
      <c r="O279" s="51"/>
      <c r="P279" s="51"/>
      <c r="Q279" s="51"/>
      <c r="R279" s="51"/>
      <c r="S279" s="52"/>
      <c r="T279" s="52">
        <v>0</v>
      </c>
      <c r="U279" s="309">
        <f t="shared" si="33"/>
        <v>0</v>
      </c>
      <c r="V279" s="310"/>
      <c r="W279" s="309">
        <f t="shared" si="34"/>
        <v>0</v>
      </c>
      <c r="X279" s="310"/>
    </row>
    <row r="280" spans="2:24" ht="16.899999999999999" customHeight="1" x14ac:dyDescent="0.3">
      <c r="B280" s="437"/>
      <c r="C280" s="324" t="s">
        <v>73</v>
      </c>
      <c r="D280" s="325"/>
      <c r="E280" s="325"/>
      <c r="F280" s="325"/>
      <c r="G280" s="325"/>
      <c r="H280" s="326"/>
      <c r="I280" s="125"/>
      <c r="J280" s="207"/>
      <c r="K280" s="127"/>
      <c r="L280" s="127"/>
      <c r="M280" s="127"/>
      <c r="N280" s="127"/>
      <c r="O280" s="127"/>
      <c r="P280" s="127"/>
      <c r="Q280" s="127"/>
      <c r="R280" s="127"/>
      <c r="S280" s="128"/>
      <c r="T280" s="52">
        <v>0</v>
      </c>
      <c r="U280" s="314">
        <f t="shared" si="33"/>
        <v>0</v>
      </c>
      <c r="V280" s="315"/>
      <c r="W280" s="314">
        <f t="shared" si="34"/>
        <v>0</v>
      </c>
      <c r="X280" s="315"/>
    </row>
    <row r="281" spans="2:24" x14ac:dyDescent="0.3">
      <c r="B281" s="437"/>
      <c r="C281" s="300" t="s">
        <v>30</v>
      </c>
      <c r="D281" s="301"/>
      <c r="E281" s="301"/>
      <c r="F281" s="301"/>
      <c r="G281" s="301"/>
      <c r="H281" s="302"/>
      <c r="I281" s="133"/>
      <c r="J281" s="134"/>
      <c r="K281" s="135"/>
      <c r="L281" s="135"/>
      <c r="M281" s="135"/>
      <c r="N281" s="135"/>
      <c r="O281" s="135"/>
      <c r="P281" s="135"/>
      <c r="Q281" s="135"/>
      <c r="R281" s="135"/>
      <c r="S281" s="136">
        <f t="shared" ref="S281:T281" si="42">SUM(S282:S288)</f>
        <v>0</v>
      </c>
      <c r="T281" s="136">
        <f t="shared" si="42"/>
        <v>0</v>
      </c>
      <c r="U281" s="309">
        <f t="shared" si="33"/>
        <v>0</v>
      </c>
      <c r="V281" s="310"/>
      <c r="W281" s="309">
        <f t="shared" si="34"/>
        <v>0</v>
      </c>
      <c r="X281" s="310"/>
    </row>
    <row r="282" spans="2:24" x14ac:dyDescent="0.3">
      <c r="B282" s="437"/>
      <c r="C282" s="321" t="s">
        <v>87</v>
      </c>
      <c r="D282" s="322"/>
      <c r="E282" s="322"/>
      <c r="F282" s="322"/>
      <c r="G282" s="322"/>
      <c r="H282" s="323"/>
      <c r="I282" s="133"/>
      <c r="J282" s="134"/>
      <c r="K282" s="135"/>
      <c r="L282" s="135"/>
      <c r="M282" s="135"/>
      <c r="N282" s="135"/>
      <c r="O282" s="135"/>
      <c r="P282" s="135"/>
      <c r="Q282" s="135"/>
      <c r="R282" s="135"/>
      <c r="S282" s="136"/>
      <c r="T282" s="52">
        <v>0</v>
      </c>
      <c r="U282" s="309">
        <f t="shared" ref="U282:U292" si="43">AVERAGE(I282:T282)</f>
        <v>0</v>
      </c>
      <c r="V282" s="310"/>
      <c r="W282" s="309">
        <f t="shared" si="34"/>
        <v>0</v>
      </c>
      <c r="X282" s="310"/>
    </row>
    <row r="283" spans="2:24" x14ac:dyDescent="0.3">
      <c r="B283" s="437"/>
      <c r="C283" s="333" t="s">
        <v>31</v>
      </c>
      <c r="D283" s="334"/>
      <c r="E283" s="334"/>
      <c r="F283" s="334"/>
      <c r="G283" s="334"/>
      <c r="H283" s="335"/>
      <c r="I283" s="133"/>
      <c r="J283" s="134"/>
      <c r="K283" s="135"/>
      <c r="L283" s="135"/>
      <c r="M283" s="135"/>
      <c r="N283" s="135"/>
      <c r="O283" s="135"/>
      <c r="P283" s="135"/>
      <c r="Q283" s="135"/>
      <c r="R283" s="135"/>
      <c r="S283" s="136"/>
      <c r="T283" s="52">
        <v>0</v>
      </c>
      <c r="U283" s="309">
        <f t="shared" si="43"/>
        <v>0</v>
      </c>
      <c r="V283" s="310"/>
      <c r="W283" s="309">
        <f t="shared" ref="W283:W292" si="44">SUM(I283:T283)</f>
        <v>0</v>
      </c>
      <c r="X283" s="310"/>
    </row>
    <row r="284" spans="2:24" x14ac:dyDescent="0.3">
      <c r="B284" s="437"/>
      <c r="C284" s="333" t="s">
        <v>33</v>
      </c>
      <c r="D284" s="334"/>
      <c r="E284" s="334"/>
      <c r="F284" s="334"/>
      <c r="G284" s="334"/>
      <c r="H284" s="335"/>
      <c r="I284" s="133"/>
      <c r="J284" s="134"/>
      <c r="K284" s="135"/>
      <c r="L284" s="135"/>
      <c r="M284" s="135"/>
      <c r="N284" s="135"/>
      <c r="O284" s="135"/>
      <c r="P284" s="135"/>
      <c r="Q284" s="135"/>
      <c r="R284" s="135"/>
      <c r="S284" s="136"/>
      <c r="T284" s="52">
        <v>0</v>
      </c>
      <c r="U284" s="309">
        <f t="shared" si="43"/>
        <v>0</v>
      </c>
      <c r="V284" s="310"/>
      <c r="W284" s="309">
        <f t="shared" si="44"/>
        <v>0</v>
      </c>
      <c r="X284" s="310"/>
    </row>
    <row r="285" spans="2:24" x14ac:dyDescent="0.3">
      <c r="B285" s="437"/>
      <c r="C285" s="321" t="s">
        <v>98</v>
      </c>
      <c r="D285" s="322"/>
      <c r="E285" s="322"/>
      <c r="F285" s="322"/>
      <c r="G285" s="322"/>
      <c r="H285" s="323"/>
      <c r="I285" s="133"/>
      <c r="J285" s="134"/>
      <c r="K285" s="135"/>
      <c r="L285" s="135"/>
      <c r="M285" s="135"/>
      <c r="N285" s="135"/>
      <c r="O285" s="135"/>
      <c r="P285" s="135"/>
      <c r="Q285" s="135"/>
      <c r="R285" s="135"/>
      <c r="S285" s="136"/>
      <c r="T285" s="52">
        <v>0</v>
      </c>
      <c r="U285" s="309">
        <f t="shared" si="43"/>
        <v>0</v>
      </c>
      <c r="V285" s="310"/>
      <c r="W285" s="309">
        <f t="shared" si="44"/>
        <v>0</v>
      </c>
      <c r="X285" s="310"/>
    </row>
    <row r="286" spans="2:24" x14ac:dyDescent="0.3">
      <c r="B286" s="437"/>
      <c r="C286" s="321" t="s">
        <v>99</v>
      </c>
      <c r="D286" s="322"/>
      <c r="E286" s="322"/>
      <c r="F286" s="322"/>
      <c r="G286" s="322"/>
      <c r="H286" s="323"/>
      <c r="I286" s="133"/>
      <c r="J286" s="134"/>
      <c r="K286" s="135"/>
      <c r="L286" s="135"/>
      <c r="M286" s="135"/>
      <c r="N286" s="135"/>
      <c r="O286" s="135"/>
      <c r="P286" s="135"/>
      <c r="Q286" s="135"/>
      <c r="R286" s="135"/>
      <c r="S286" s="136"/>
      <c r="T286" s="52">
        <v>0</v>
      </c>
      <c r="U286" s="309">
        <f t="shared" si="43"/>
        <v>0</v>
      </c>
      <c r="V286" s="310"/>
      <c r="W286" s="309">
        <f t="shared" si="44"/>
        <v>0</v>
      </c>
      <c r="X286" s="310"/>
    </row>
    <row r="287" spans="2:24" x14ac:dyDescent="0.3">
      <c r="B287" s="437"/>
      <c r="C287" s="321" t="s">
        <v>100</v>
      </c>
      <c r="D287" s="322"/>
      <c r="E287" s="322"/>
      <c r="F287" s="322"/>
      <c r="G287" s="322"/>
      <c r="H287" s="323"/>
      <c r="I287" s="133"/>
      <c r="J287" s="134"/>
      <c r="K287" s="135"/>
      <c r="L287" s="135"/>
      <c r="M287" s="135"/>
      <c r="N287" s="135"/>
      <c r="O287" s="135"/>
      <c r="P287" s="135"/>
      <c r="Q287" s="135"/>
      <c r="R287" s="135"/>
      <c r="S287" s="136"/>
      <c r="T287" s="52">
        <v>0</v>
      </c>
      <c r="U287" s="309">
        <f t="shared" si="43"/>
        <v>0</v>
      </c>
      <c r="V287" s="310"/>
      <c r="W287" s="309">
        <f t="shared" si="44"/>
        <v>0</v>
      </c>
      <c r="X287" s="310"/>
    </row>
    <row r="288" spans="2:24" x14ac:dyDescent="0.3">
      <c r="B288" s="437"/>
      <c r="C288" s="324" t="s">
        <v>101</v>
      </c>
      <c r="D288" s="325"/>
      <c r="E288" s="325"/>
      <c r="F288" s="325"/>
      <c r="G288" s="325"/>
      <c r="H288" s="326"/>
      <c r="I288" s="137"/>
      <c r="J288" s="138"/>
      <c r="K288" s="139"/>
      <c r="L288" s="139"/>
      <c r="M288" s="139"/>
      <c r="N288" s="139"/>
      <c r="O288" s="139"/>
      <c r="P288" s="139"/>
      <c r="Q288" s="139"/>
      <c r="R288" s="139"/>
      <c r="S288" s="140"/>
      <c r="T288" s="52">
        <v>0</v>
      </c>
      <c r="U288" s="314">
        <f t="shared" si="43"/>
        <v>0</v>
      </c>
      <c r="V288" s="315"/>
      <c r="W288" s="314">
        <f t="shared" si="44"/>
        <v>0</v>
      </c>
      <c r="X288" s="315"/>
    </row>
    <row r="289" spans="2:24" x14ac:dyDescent="0.3">
      <c r="B289" s="437"/>
      <c r="C289" s="300" t="s">
        <v>34</v>
      </c>
      <c r="D289" s="301"/>
      <c r="E289" s="301"/>
      <c r="F289" s="301"/>
      <c r="G289" s="301"/>
      <c r="H289" s="302"/>
      <c r="I289" s="133"/>
      <c r="J289" s="134"/>
      <c r="K289" s="135"/>
      <c r="L289" s="135"/>
      <c r="M289" s="135"/>
      <c r="N289" s="135"/>
      <c r="O289" s="135"/>
      <c r="P289" s="135"/>
      <c r="Q289" s="135"/>
      <c r="R289" s="135"/>
      <c r="S289" s="136"/>
      <c r="T289" s="52">
        <v>0</v>
      </c>
      <c r="U289" s="309">
        <f t="shared" si="43"/>
        <v>0</v>
      </c>
      <c r="V289" s="310"/>
      <c r="W289" s="309">
        <f t="shared" si="44"/>
        <v>0</v>
      </c>
      <c r="X289" s="310"/>
    </row>
    <row r="290" spans="2:24" x14ac:dyDescent="0.3">
      <c r="B290" s="437"/>
      <c r="C290" s="327" t="s">
        <v>26</v>
      </c>
      <c r="D290" s="328"/>
      <c r="E290" s="328"/>
      <c r="F290" s="328"/>
      <c r="G290" s="328"/>
      <c r="H290" s="329"/>
      <c r="I290" s="152"/>
      <c r="J290" s="153"/>
      <c r="K290" s="154"/>
      <c r="L290" s="154"/>
      <c r="M290" s="154"/>
      <c r="N290" s="154"/>
      <c r="O290" s="154"/>
      <c r="P290" s="154"/>
      <c r="Q290" s="154"/>
      <c r="R290" s="154"/>
      <c r="S290" s="155"/>
      <c r="T290" s="52">
        <v>0</v>
      </c>
      <c r="U290" s="316">
        <f t="shared" si="43"/>
        <v>0</v>
      </c>
      <c r="V290" s="317"/>
      <c r="W290" s="316">
        <f t="shared" si="44"/>
        <v>0</v>
      </c>
      <c r="X290" s="317"/>
    </row>
    <row r="291" spans="2:24" x14ac:dyDescent="0.3">
      <c r="B291" s="437"/>
      <c r="C291" s="330" t="s">
        <v>161</v>
      </c>
      <c r="D291" s="331"/>
      <c r="E291" s="331"/>
      <c r="F291" s="331"/>
      <c r="G291" s="331"/>
      <c r="H291" s="332"/>
      <c r="I291" s="143"/>
      <c r="J291" s="144"/>
      <c r="K291" s="145"/>
      <c r="L291" s="145"/>
      <c r="M291" s="145"/>
      <c r="N291" s="145"/>
      <c r="O291" s="145"/>
      <c r="P291" s="145"/>
      <c r="Q291" s="145"/>
      <c r="R291" s="145"/>
      <c r="S291" s="146">
        <f t="shared" ref="S291:T291" si="45">SUM(S292:S292)</f>
        <v>1</v>
      </c>
      <c r="T291" s="146">
        <f t="shared" si="45"/>
        <v>0</v>
      </c>
      <c r="U291" s="309">
        <f t="shared" si="43"/>
        <v>0.5</v>
      </c>
      <c r="V291" s="310"/>
      <c r="W291" s="309">
        <f t="shared" si="44"/>
        <v>1</v>
      </c>
      <c r="X291" s="310"/>
    </row>
    <row r="292" spans="2:24" x14ac:dyDescent="0.3">
      <c r="B292" s="437"/>
      <c r="C292" s="300" t="s">
        <v>30</v>
      </c>
      <c r="D292" s="301"/>
      <c r="E292" s="301"/>
      <c r="F292" s="301"/>
      <c r="G292" s="301"/>
      <c r="H292" s="302"/>
      <c r="I292" s="143"/>
      <c r="J292" s="144"/>
      <c r="K292" s="145"/>
      <c r="L292" s="145"/>
      <c r="M292" s="145"/>
      <c r="N292" s="145"/>
      <c r="O292" s="145"/>
      <c r="P292" s="145"/>
      <c r="Q292" s="145"/>
      <c r="R292" s="145"/>
      <c r="S292" s="146">
        <v>1</v>
      </c>
      <c r="T292" s="52">
        <v>0</v>
      </c>
      <c r="U292" s="309">
        <f t="shared" si="43"/>
        <v>0.5</v>
      </c>
      <c r="V292" s="310"/>
      <c r="W292" s="309">
        <f t="shared" si="44"/>
        <v>1</v>
      </c>
      <c r="X292" s="310"/>
    </row>
    <row r="293" spans="2:24" x14ac:dyDescent="0.3">
      <c r="B293" s="437"/>
      <c r="C293" s="340" t="s">
        <v>2</v>
      </c>
      <c r="D293" s="341"/>
      <c r="E293" s="341"/>
      <c r="F293" s="341"/>
      <c r="G293" s="341"/>
      <c r="H293" s="342"/>
      <c r="I293" s="156"/>
      <c r="J293" s="157"/>
      <c r="K293" s="158"/>
      <c r="L293" s="158"/>
      <c r="M293" s="158"/>
      <c r="N293" s="158"/>
      <c r="O293" s="158"/>
      <c r="P293" s="158"/>
      <c r="Q293" s="158"/>
      <c r="R293" s="158"/>
      <c r="S293" s="159"/>
      <c r="T293" s="159"/>
      <c r="U293" s="343"/>
      <c r="V293" s="344"/>
      <c r="W293" s="345"/>
      <c r="X293" s="346"/>
    </row>
    <row r="294" spans="2:24" x14ac:dyDescent="0.3">
      <c r="B294" s="437"/>
      <c r="C294" s="347" t="s">
        <v>102</v>
      </c>
      <c r="D294" s="348"/>
      <c r="E294" s="348"/>
      <c r="F294" s="348"/>
      <c r="G294" s="348"/>
      <c r="H294" s="349"/>
      <c r="I294" s="160"/>
      <c r="J294" s="161"/>
      <c r="K294" s="162"/>
      <c r="L294" s="162"/>
      <c r="M294" s="162"/>
      <c r="N294" s="162"/>
      <c r="O294" s="162"/>
      <c r="P294" s="162"/>
      <c r="Q294" s="162"/>
      <c r="R294" s="162"/>
      <c r="S294" s="163">
        <f t="shared" ref="S294:T294" si="46">S219/S202</f>
        <v>1.7</v>
      </c>
      <c r="T294" s="163">
        <f t="shared" si="46"/>
        <v>2.625</v>
      </c>
      <c r="U294" s="350" t="s">
        <v>62</v>
      </c>
      <c r="V294" s="351"/>
      <c r="W294" s="350">
        <f t="shared" ref="W294:X294" si="47">W219/W202</f>
        <v>2.1111111111111112</v>
      </c>
      <c r="X294" s="351" t="e">
        <f t="shared" si="47"/>
        <v>#DIV/0!</v>
      </c>
    </row>
    <row r="295" spans="2:24" x14ac:dyDescent="0.3">
      <c r="B295" s="437"/>
      <c r="C295" s="273" t="s">
        <v>103</v>
      </c>
      <c r="D295" s="274"/>
      <c r="E295" s="274"/>
      <c r="F295" s="274"/>
      <c r="G295" s="274"/>
      <c r="H295" s="275"/>
      <c r="I295" s="164"/>
      <c r="J295" s="165"/>
      <c r="K295" s="166"/>
      <c r="L295" s="166"/>
      <c r="M295" s="166"/>
      <c r="N295" s="166"/>
      <c r="O295" s="166"/>
      <c r="P295" s="166"/>
      <c r="Q295" s="166"/>
      <c r="R295" s="166"/>
      <c r="S295" s="167">
        <f t="shared" ref="S295:T295" si="48">(S221+S225+S259+S290+S291)/S202</f>
        <v>0.2</v>
      </c>
      <c r="T295" s="167">
        <f t="shared" si="48"/>
        <v>0.875</v>
      </c>
      <c r="U295" s="352" t="s">
        <v>62</v>
      </c>
      <c r="V295" s="353"/>
      <c r="W295" s="352">
        <f t="shared" ref="W295:X295" si="49">(W221+W225+W259+W290+W291)/W202</f>
        <v>0.5</v>
      </c>
      <c r="X295" s="353" t="e">
        <f t="shared" si="49"/>
        <v>#DIV/0!</v>
      </c>
    </row>
    <row r="296" spans="2:24" x14ac:dyDescent="0.3">
      <c r="B296" s="437"/>
      <c r="C296" s="291" t="s">
        <v>8</v>
      </c>
      <c r="D296" s="292"/>
      <c r="E296" s="292"/>
      <c r="F296" s="292"/>
      <c r="G296" s="292"/>
      <c r="H296" s="293"/>
      <c r="I296" s="105"/>
      <c r="J296" s="106"/>
      <c r="K296" s="168"/>
      <c r="L296" s="168"/>
      <c r="M296" s="168"/>
      <c r="N296" s="168"/>
      <c r="O296" s="168"/>
      <c r="P296" s="168"/>
      <c r="Q296" s="168"/>
      <c r="R296" s="168"/>
      <c r="S296" s="169">
        <f t="shared" ref="S296:T296" si="50">S298/S297</f>
        <v>0</v>
      </c>
      <c r="T296" s="169">
        <f t="shared" si="50"/>
        <v>0</v>
      </c>
      <c r="U296" s="336" t="s">
        <v>62</v>
      </c>
      <c r="V296" s="337"/>
      <c r="W296" s="338">
        <f>W298/W297</f>
        <v>0</v>
      </c>
      <c r="X296" s="339"/>
    </row>
    <row r="297" spans="2:24" x14ac:dyDescent="0.3">
      <c r="B297" s="437"/>
      <c r="C297" s="358" t="s">
        <v>20</v>
      </c>
      <c r="D297" s="359"/>
      <c r="E297" s="359"/>
      <c r="F297" s="359"/>
      <c r="G297" s="359"/>
      <c r="H297" s="360"/>
      <c r="I297" s="170"/>
      <c r="J297" s="171"/>
      <c r="K297" s="89"/>
      <c r="L297" s="89"/>
      <c r="M297" s="89"/>
      <c r="N297" s="89"/>
      <c r="O297" s="89"/>
      <c r="P297" s="89"/>
      <c r="Q297" s="89"/>
      <c r="R297" s="89"/>
      <c r="S297" s="90">
        <f t="shared" ref="S297:T297" si="51">S202</f>
        <v>10</v>
      </c>
      <c r="T297" s="90">
        <f t="shared" si="51"/>
        <v>8</v>
      </c>
      <c r="U297" s="361" t="s">
        <v>62</v>
      </c>
      <c r="V297" s="362"/>
      <c r="W297" s="361">
        <f>SUM(I297:T297)</f>
        <v>18</v>
      </c>
      <c r="X297" s="362"/>
    </row>
    <row r="298" spans="2:24" ht="15" thickBot="1" x14ac:dyDescent="0.35">
      <c r="B298" s="437"/>
      <c r="C298" s="358" t="s">
        <v>104</v>
      </c>
      <c r="D298" s="359"/>
      <c r="E298" s="359"/>
      <c r="F298" s="359"/>
      <c r="G298" s="359"/>
      <c r="H298" s="360"/>
      <c r="I298" s="172"/>
      <c r="J298" s="50"/>
      <c r="K298" s="51"/>
      <c r="L298" s="51"/>
      <c r="M298" s="51"/>
      <c r="N298" s="51"/>
      <c r="O298" s="51"/>
      <c r="P298" s="51"/>
      <c r="Q298" s="51"/>
      <c r="R298" s="51"/>
      <c r="S298" s="52"/>
      <c r="T298" s="52"/>
      <c r="U298" s="366" t="s">
        <v>62</v>
      </c>
      <c r="V298" s="367"/>
      <c r="W298" s="311">
        <f>SUM(I298:T298)</f>
        <v>0</v>
      </c>
      <c r="X298" s="312"/>
    </row>
    <row r="299" spans="2:24" ht="15" thickBot="1" x14ac:dyDescent="0.35">
      <c r="B299" s="288" t="s">
        <v>9</v>
      </c>
      <c r="C299" s="297" t="s">
        <v>108</v>
      </c>
      <c r="D299" s="298"/>
      <c r="E299" s="298"/>
      <c r="F299" s="298"/>
      <c r="G299" s="298"/>
      <c r="H299" s="299"/>
      <c r="I299" s="173"/>
      <c r="J299" s="174"/>
      <c r="K299" s="175"/>
      <c r="L299" s="175"/>
      <c r="M299" s="175"/>
      <c r="N299" s="175"/>
      <c r="O299" s="175"/>
      <c r="P299" s="175"/>
      <c r="Q299" s="175"/>
      <c r="R299" s="175"/>
      <c r="S299" s="176">
        <f t="shared" ref="S299:V299" si="52">S302/S301</f>
        <v>0.2</v>
      </c>
      <c r="T299" s="176">
        <f t="shared" si="52"/>
        <v>1</v>
      </c>
      <c r="U299" s="484">
        <f t="shared" si="52"/>
        <v>0.52941176470588236</v>
      </c>
      <c r="V299" s="485" t="e">
        <f t="shared" si="52"/>
        <v>#DIV/0!</v>
      </c>
      <c r="W299" s="370" t="s">
        <v>62</v>
      </c>
      <c r="X299" s="371"/>
    </row>
    <row r="300" spans="2:24" x14ac:dyDescent="0.3">
      <c r="B300" s="289"/>
      <c r="C300" s="297" t="s">
        <v>43</v>
      </c>
      <c r="D300" s="298"/>
      <c r="E300" s="298"/>
      <c r="F300" s="298"/>
      <c r="G300" s="298"/>
      <c r="H300" s="299"/>
      <c r="I300" s="177"/>
      <c r="J300" s="178"/>
      <c r="K300" s="179"/>
      <c r="L300" s="179"/>
      <c r="M300" s="179"/>
      <c r="N300" s="179"/>
      <c r="O300" s="179"/>
      <c r="P300" s="179"/>
      <c r="Q300" s="179"/>
      <c r="R300" s="179"/>
      <c r="S300" s="180">
        <f t="shared" ref="S300:V300" si="53">S303/S301</f>
        <v>0.2</v>
      </c>
      <c r="T300" s="180">
        <f t="shared" si="53"/>
        <v>0.14285714285714285</v>
      </c>
      <c r="U300" s="484">
        <f t="shared" si="53"/>
        <v>0.17647058823529413</v>
      </c>
      <c r="V300" s="485" t="e">
        <f t="shared" si="53"/>
        <v>#DIV/0!</v>
      </c>
      <c r="W300" s="370" t="s">
        <v>62</v>
      </c>
      <c r="X300" s="371"/>
    </row>
    <row r="301" spans="2:24" x14ac:dyDescent="0.3">
      <c r="B301" s="289"/>
      <c r="C301" s="270" t="s">
        <v>65</v>
      </c>
      <c r="D301" s="271"/>
      <c r="E301" s="271"/>
      <c r="F301" s="271"/>
      <c r="G301" s="271"/>
      <c r="H301" s="272"/>
      <c r="I301" s="172"/>
      <c r="J301" s="50"/>
      <c r="K301" s="51"/>
      <c r="L301" s="51"/>
      <c r="M301" s="51"/>
      <c r="N301" s="51"/>
      <c r="O301" s="51"/>
      <c r="P301" s="51"/>
      <c r="Q301" s="51"/>
      <c r="R301" s="51"/>
      <c r="S301" s="52">
        <v>10</v>
      </c>
      <c r="T301" s="52">
        <v>7</v>
      </c>
      <c r="U301" s="361">
        <f>AVERAGE(I301:T301)</f>
        <v>8.5</v>
      </c>
      <c r="V301" s="362"/>
      <c r="W301" s="481" t="s">
        <v>62</v>
      </c>
      <c r="X301" s="482"/>
    </row>
    <row r="302" spans="2:24" x14ac:dyDescent="0.3">
      <c r="B302" s="289"/>
      <c r="C302" s="300" t="s">
        <v>27</v>
      </c>
      <c r="D302" s="301"/>
      <c r="E302" s="301"/>
      <c r="F302" s="301"/>
      <c r="G302" s="301"/>
      <c r="H302" s="302"/>
      <c r="I302" s="142"/>
      <c r="J302" s="50"/>
      <c r="K302" s="51"/>
      <c r="L302" s="51"/>
      <c r="M302" s="51"/>
      <c r="N302" s="51"/>
      <c r="O302" s="51"/>
      <c r="P302" s="51"/>
      <c r="Q302" s="51"/>
      <c r="R302" s="51"/>
      <c r="S302" s="52">
        <v>2</v>
      </c>
      <c r="T302" s="52">
        <v>7</v>
      </c>
      <c r="U302" s="361">
        <f>AVERAGE(I302:T302)</f>
        <v>4.5</v>
      </c>
      <c r="V302" s="362"/>
      <c r="W302" s="361" t="s">
        <v>62</v>
      </c>
      <c r="X302" s="362"/>
    </row>
    <row r="303" spans="2:24" x14ac:dyDescent="0.3">
      <c r="B303" s="289"/>
      <c r="C303" s="273" t="s">
        <v>28</v>
      </c>
      <c r="D303" s="274"/>
      <c r="E303" s="274"/>
      <c r="F303" s="274"/>
      <c r="G303" s="274"/>
      <c r="H303" s="275"/>
      <c r="I303" s="181"/>
      <c r="J303" s="182"/>
      <c r="K303" s="183"/>
      <c r="L303" s="183"/>
      <c r="M303" s="183"/>
      <c r="N303" s="183"/>
      <c r="O303" s="183"/>
      <c r="P303" s="183"/>
      <c r="Q303" s="183"/>
      <c r="R303" s="183"/>
      <c r="S303" s="184">
        <v>2</v>
      </c>
      <c r="T303" s="184">
        <v>1</v>
      </c>
      <c r="U303" s="372">
        <f>AVERAGE(I303:T303)</f>
        <v>1.5</v>
      </c>
      <c r="V303" s="373"/>
      <c r="W303" s="372" t="s">
        <v>62</v>
      </c>
      <c r="X303" s="373"/>
    </row>
    <row r="304" spans="2:24" x14ac:dyDescent="0.3">
      <c r="B304" s="289"/>
      <c r="C304" s="276" t="s">
        <v>10</v>
      </c>
      <c r="D304" s="277"/>
      <c r="E304" s="277"/>
      <c r="F304" s="277"/>
      <c r="G304" s="277"/>
      <c r="H304" s="278"/>
      <c r="I304" s="185"/>
      <c r="J304" s="186"/>
      <c r="K304" s="187"/>
      <c r="L304" s="187"/>
      <c r="M304" s="187"/>
      <c r="N304" s="187"/>
      <c r="O304" s="187"/>
      <c r="P304" s="187"/>
      <c r="Q304" s="187"/>
      <c r="R304" s="187"/>
      <c r="S304" s="188">
        <f t="shared" ref="S304:T304" si="54">S307/S306</f>
        <v>0</v>
      </c>
      <c r="T304" s="188">
        <f t="shared" si="54"/>
        <v>0</v>
      </c>
      <c r="U304" s="354">
        <f>U307/U306</f>
        <v>0</v>
      </c>
      <c r="V304" s="355"/>
      <c r="W304" s="356" t="s">
        <v>62</v>
      </c>
      <c r="X304" s="357"/>
    </row>
    <row r="305" spans="2:24" x14ac:dyDescent="0.3">
      <c r="B305" s="289"/>
      <c r="C305" s="291" t="s">
        <v>11</v>
      </c>
      <c r="D305" s="292"/>
      <c r="E305" s="292"/>
      <c r="F305" s="292"/>
      <c r="G305" s="292"/>
      <c r="H305" s="293"/>
      <c r="I305" s="189"/>
      <c r="J305" s="190"/>
      <c r="K305" s="191"/>
      <c r="L305" s="191"/>
      <c r="M305" s="191"/>
      <c r="N305" s="191"/>
      <c r="O305" s="191"/>
      <c r="P305" s="191"/>
      <c r="Q305" s="191"/>
      <c r="R305" s="191"/>
      <c r="S305" s="192">
        <f t="shared" ref="S305:T305" si="55">S308/S306</f>
        <v>0</v>
      </c>
      <c r="T305" s="192">
        <f t="shared" si="55"/>
        <v>0</v>
      </c>
      <c r="U305" s="378">
        <f>U308/U306</f>
        <v>0</v>
      </c>
      <c r="V305" s="379"/>
      <c r="W305" s="380" t="s">
        <v>62</v>
      </c>
      <c r="X305" s="381"/>
    </row>
    <row r="306" spans="2:24" x14ac:dyDescent="0.3">
      <c r="B306" s="289"/>
      <c r="C306" s="270" t="s">
        <v>65</v>
      </c>
      <c r="D306" s="271"/>
      <c r="E306" s="271"/>
      <c r="F306" s="271"/>
      <c r="G306" s="271"/>
      <c r="H306" s="272"/>
      <c r="I306" s="172"/>
      <c r="J306" s="50"/>
      <c r="K306" s="51"/>
      <c r="L306" s="51"/>
      <c r="M306" s="51"/>
      <c r="N306" s="51"/>
      <c r="O306" s="51"/>
      <c r="P306" s="51"/>
      <c r="Q306" s="51"/>
      <c r="R306" s="51"/>
      <c r="S306" s="52">
        <v>10</v>
      </c>
      <c r="T306" s="52">
        <v>7</v>
      </c>
      <c r="U306" s="311">
        <f>AVERAGE(I306:T306)</f>
        <v>8.5</v>
      </c>
      <c r="V306" s="312"/>
      <c r="W306" s="311" t="s">
        <v>62</v>
      </c>
      <c r="X306" s="312"/>
    </row>
    <row r="307" spans="2:24" x14ac:dyDescent="0.3">
      <c r="B307" s="289"/>
      <c r="C307" s="270" t="s">
        <v>21</v>
      </c>
      <c r="D307" s="271"/>
      <c r="E307" s="271"/>
      <c r="F307" s="271"/>
      <c r="G307" s="271"/>
      <c r="H307" s="272"/>
      <c r="I307" s="172"/>
      <c r="J307" s="50"/>
      <c r="K307" s="51"/>
      <c r="L307" s="51"/>
      <c r="M307" s="51"/>
      <c r="N307" s="51"/>
      <c r="O307" s="51"/>
      <c r="P307" s="51"/>
      <c r="Q307" s="51"/>
      <c r="R307" s="51"/>
      <c r="S307" s="52">
        <v>0</v>
      </c>
      <c r="T307" s="52">
        <v>0</v>
      </c>
      <c r="U307" s="311">
        <f>AVERAGE(I307:T307)</f>
        <v>0</v>
      </c>
      <c r="V307" s="312"/>
      <c r="W307" s="311" t="s">
        <v>62</v>
      </c>
      <c r="X307" s="312"/>
    </row>
    <row r="308" spans="2:24" ht="15" thickBot="1" x14ac:dyDescent="0.35">
      <c r="B308" s="290"/>
      <c r="C308" s="2" t="s">
        <v>22</v>
      </c>
      <c r="D308" s="3"/>
      <c r="E308" s="3"/>
      <c r="F308" s="3"/>
      <c r="G308" s="3"/>
      <c r="H308" s="193"/>
      <c r="I308" s="194"/>
      <c r="J308" s="195"/>
      <c r="K308" s="196"/>
      <c r="L308" s="196"/>
      <c r="M308" s="196"/>
      <c r="N308" s="196"/>
      <c r="O308" s="196"/>
      <c r="P308" s="196"/>
      <c r="Q308" s="196"/>
      <c r="R308" s="196"/>
      <c r="S308" s="197">
        <v>0</v>
      </c>
      <c r="T308" s="197">
        <v>0</v>
      </c>
      <c r="U308" s="366">
        <f>AVERAGE(I308:T308)</f>
        <v>0</v>
      </c>
      <c r="V308" s="367"/>
      <c r="W308" s="366" t="s">
        <v>62</v>
      </c>
      <c r="X308" s="367"/>
    </row>
  </sheetData>
  <mergeCells count="684">
    <mergeCell ref="C307:H307"/>
    <mergeCell ref="U307:V307"/>
    <mergeCell ref="W307:X307"/>
    <mergeCell ref="U308:V308"/>
    <mergeCell ref="W308:X308"/>
    <mergeCell ref="B299:B308"/>
    <mergeCell ref="C305:H305"/>
    <mergeCell ref="U305:V305"/>
    <mergeCell ref="W305:X305"/>
    <mergeCell ref="C306:H306"/>
    <mergeCell ref="U306:V306"/>
    <mergeCell ref="W306:X306"/>
    <mergeCell ref="C303:H303"/>
    <mergeCell ref="U303:V303"/>
    <mergeCell ref="W303:X303"/>
    <mergeCell ref="C304:H304"/>
    <mergeCell ref="U304:V304"/>
    <mergeCell ref="W304:X304"/>
    <mergeCell ref="C301:H301"/>
    <mergeCell ref="U301:V301"/>
    <mergeCell ref="W301:X301"/>
    <mergeCell ref="C302:H302"/>
    <mergeCell ref="U302:V302"/>
    <mergeCell ref="W302:X302"/>
    <mergeCell ref="C298:H298"/>
    <mergeCell ref="U298:V298"/>
    <mergeCell ref="W298:X298"/>
    <mergeCell ref="C299:H299"/>
    <mergeCell ref="U299:V299"/>
    <mergeCell ref="W299:X299"/>
    <mergeCell ref="C300:H300"/>
    <mergeCell ref="U300:V300"/>
    <mergeCell ref="W300:X300"/>
    <mergeCell ref="C296:H296"/>
    <mergeCell ref="U296:V296"/>
    <mergeCell ref="W296:X296"/>
    <mergeCell ref="C297:H297"/>
    <mergeCell ref="U297:V297"/>
    <mergeCell ref="W297:X297"/>
    <mergeCell ref="C294:H294"/>
    <mergeCell ref="U294:V294"/>
    <mergeCell ref="W294:X294"/>
    <mergeCell ref="C295:H295"/>
    <mergeCell ref="U295:V295"/>
    <mergeCell ref="W295:X295"/>
    <mergeCell ref="C292:H292"/>
    <mergeCell ref="U292:V292"/>
    <mergeCell ref="W292:X292"/>
    <mergeCell ref="C293:H293"/>
    <mergeCell ref="U293:V293"/>
    <mergeCell ref="W293:X293"/>
    <mergeCell ref="C290:H290"/>
    <mergeCell ref="U290:V290"/>
    <mergeCell ref="W290:X290"/>
    <mergeCell ref="C291:H291"/>
    <mergeCell ref="U291:V291"/>
    <mergeCell ref="W291:X291"/>
    <mergeCell ref="C288:H288"/>
    <mergeCell ref="U288:V288"/>
    <mergeCell ref="W288:X288"/>
    <mergeCell ref="C289:H289"/>
    <mergeCell ref="U289:V289"/>
    <mergeCell ref="W289:X289"/>
    <mergeCell ref="C286:H286"/>
    <mergeCell ref="U286:V286"/>
    <mergeCell ref="W286:X286"/>
    <mergeCell ref="C287:H287"/>
    <mergeCell ref="U287:V287"/>
    <mergeCell ref="W287:X287"/>
    <mergeCell ref="C284:H284"/>
    <mergeCell ref="U284:V284"/>
    <mergeCell ref="W284:X284"/>
    <mergeCell ref="C285:H285"/>
    <mergeCell ref="U285:V285"/>
    <mergeCell ref="W285:X285"/>
    <mergeCell ref="C282:H282"/>
    <mergeCell ref="U282:V282"/>
    <mergeCell ref="W282:X282"/>
    <mergeCell ref="C283:H283"/>
    <mergeCell ref="U283:V283"/>
    <mergeCell ref="W283:X283"/>
    <mergeCell ref="C280:H280"/>
    <mergeCell ref="U280:V280"/>
    <mergeCell ref="W280:X280"/>
    <mergeCell ref="C281:H281"/>
    <mergeCell ref="U281:V281"/>
    <mergeCell ref="W281:X281"/>
    <mergeCell ref="C278:H278"/>
    <mergeCell ref="U278:V278"/>
    <mergeCell ref="W278:X278"/>
    <mergeCell ref="C279:H279"/>
    <mergeCell ref="U279:V279"/>
    <mergeCell ref="W279:X279"/>
    <mergeCell ref="C276:H276"/>
    <mergeCell ref="U276:V276"/>
    <mergeCell ref="W276:X276"/>
    <mergeCell ref="C277:H277"/>
    <mergeCell ref="U277:V277"/>
    <mergeCell ref="W277:X277"/>
    <mergeCell ref="C274:H274"/>
    <mergeCell ref="U274:V274"/>
    <mergeCell ref="W274:X274"/>
    <mergeCell ref="C275:H275"/>
    <mergeCell ref="U275:V275"/>
    <mergeCell ref="W275:X275"/>
    <mergeCell ref="C272:H272"/>
    <mergeCell ref="U272:V272"/>
    <mergeCell ref="W272:X272"/>
    <mergeCell ref="C273:H273"/>
    <mergeCell ref="U273:V273"/>
    <mergeCell ref="W273:X273"/>
    <mergeCell ref="C270:H270"/>
    <mergeCell ref="U270:V270"/>
    <mergeCell ref="W270:X270"/>
    <mergeCell ref="C271:H271"/>
    <mergeCell ref="U271:V271"/>
    <mergeCell ref="W271:X271"/>
    <mergeCell ref="C268:H268"/>
    <mergeCell ref="U268:V268"/>
    <mergeCell ref="W268:X268"/>
    <mergeCell ref="C269:H269"/>
    <mergeCell ref="U269:V269"/>
    <mergeCell ref="W269:X269"/>
    <mergeCell ref="C266:H266"/>
    <mergeCell ref="U266:V266"/>
    <mergeCell ref="W266:X266"/>
    <mergeCell ref="C267:H267"/>
    <mergeCell ref="U267:V267"/>
    <mergeCell ref="W267:X267"/>
    <mergeCell ref="C264:H264"/>
    <mergeCell ref="U264:V264"/>
    <mergeCell ref="W264:X264"/>
    <mergeCell ref="C265:H265"/>
    <mergeCell ref="U265:V265"/>
    <mergeCell ref="W265:X265"/>
    <mergeCell ref="C262:H262"/>
    <mergeCell ref="U262:V262"/>
    <mergeCell ref="W262:X262"/>
    <mergeCell ref="C263:H263"/>
    <mergeCell ref="U263:V263"/>
    <mergeCell ref="W263:X263"/>
    <mergeCell ref="C260:H260"/>
    <mergeCell ref="U260:V260"/>
    <mergeCell ref="W260:X260"/>
    <mergeCell ref="C261:H261"/>
    <mergeCell ref="U261:V261"/>
    <mergeCell ref="W261:X261"/>
    <mergeCell ref="C259:H259"/>
    <mergeCell ref="U259:V259"/>
    <mergeCell ref="W259:X259"/>
    <mergeCell ref="C258:H258"/>
    <mergeCell ref="U258:V258"/>
    <mergeCell ref="W258:X258"/>
    <mergeCell ref="C256:H256"/>
    <mergeCell ref="U256:V256"/>
    <mergeCell ref="W256:X256"/>
    <mergeCell ref="C257:H257"/>
    <mergeCell ref="U257:V257"/>
    <mergeCell ref="W257:X257"/>
    <mergeCell ref="C254:H254"/>
    <mergeCell ref="U254:V254"/>
    <mergeCell ref="W254:X254"/>
    <mergeCell ref="C255:H255"/>
    <mergeCell ref="U255:V255"/>
    <mergeCell ref="W255:X255"/>
    <mergeCell ref="C252:H252"/>
    <mergeCell ref="U252:V252"/>
    <mergeCell ref="W252:X252"/>
    <mergeCell ref="C253:H253"/>
    <mergeCell ref="U253:V253"/>
    <mergeCell ref="W253:X253"/>
    <mergeCell ref="C250:H250"/>
    <mergeCell ref="U250:V250"/>
    <mergeCell ref="W250:X250"/>
    <mergeCell ref="C251:H251"/>
    <mergeCell ref="U251:V251"/>
    <mergeCell ref="W251:X251"/>
    <mergeCell ref="C248:H248"/>
    <mergeCell ref="U248:V248"/>
    <mergeCell ref="W248:X248"/>
    <mergeCell ref="C249:H249"/>
    <mergeCell ref="U249:V249"/>
    <mergeCell ref="W249:X249"/>
    <mergeCell ref="C246:H246"/>
    <mergeCell ref="U246:V246"/>
    <mergeCell ref="W246:X246"/>
    <mergeCell ref="C247:H247"/>
    <mergeCell ref="U247:V247"/>
    <mergeCell ref="W247:X247"/>
    <mergeCell ref="C244:H244"/>
    <mergeCell ref="U244:V244"/>
    <mergeCell ref="W244:X244"/>
    <mergeCell ref="C245:H245"/>
    <mergeCell ref="U245:V245"/>
    <mergeCell ref="W245:X245"/>
    <mergeCell ref="C242:H242"/>
    <mergeCell ref="U242:V242"/>
    <mergeCell ref="W242:X242"/>
    <mergeCell ref="C243:H243"/>
    <mergeCell ref="U243:V243"/>
    <mergeCell ref="W243:X243"/>
    <mergeCell ref="C240:H240"/>
    <mergeCell ref="U240:V240"/>
    <mergeCell ref="W240:X240"/>
    <mergeCell ref="C241:H241"/>
    <mergeCell ref="U241:V241"/>
    <mergeCell ref="W241:X241"/>
    <mergeCell ref="C238:H238"/>
    <mergeCell ref="U238:V238"/>
    <mergeCell ref="W238:X238"/>
    <mergeCell ref="C239:H239"/>
    <mergeCell ref="U239:V239"/>
    <mergeCell ref="W239:X239"/>
    <mergeCell ref="C236:H236"/>
    <mergeCell ref="U236:V236"/>
    <mergeCell ref="W236:X236"/>
    <mergeCell ref="C237:H237"/>
    <mergeCell ref="U237:V237"/>
    <mergeCell ref="W237:X237"/>
    <mergeCell ref="C234:H234"/>
    <mergeCell ref="U234:V234"/>
    <mergeCell ref="W234:X234"/>
    <mergeCell ref="C235:H235"/>
    <mergeCell ref="U235:V235"/>
    <mergeCell ref="W235:X235"/>
    <mergeCell ref="C232:H232"/>
    <mergeCell ref="U232:V232"/>
    <mergeCell ref="W232:X232"/>
    <mergeCell ref="C233:H233"/>
    <mergeCell ref="U233:V233"/>
    <mergeCell ref="W233:X233"/>
    <mergeCell ref="C231:H231"/>
    <mergeCell ref="U231:V231"/>
    <mergeCell ref="W231:X231"/>
    <mergeCell ref="W222:X222"/>
    <mergeCell ref="C223:H223"/>
    <mergeCell ref="U223:V223"/>
    <mergeCell ref="W223:X223"/>
    <mergeCell ref="C228:H228"/>
    <mergeCell ref="U228:V228"/>
    <mergeCell ref="W228:X228"/>
    <mergeCell ref="C229:H229"/>
    <mergeCell ref="U229:V229"/>
    <mergeCell ref="W229:X229"/>
    <mergeCell ref="C226:H226"/>
    <mergeCell ref="U226:V226"/>
    <mergeCell ref="W226:X226"/>
    <mergeCell ref="C227:H227"/>
    <mergeCell ref="U227:V227"/>
    <mergeCell ref="W227:X227"/>
    <mergeCell ref="C220:H220"/>
    <mergeCell ref="U220:V220"/>
    <mergeCell ref="W220:X220"/>
    <mergeCell ref="C221:H221"/>
    <mergeCell ref="U221:V221"/>
    <mergeCell ref="W221:X221"/>
    <mergeCell ref="B218:B298"/>
    <mergeCell ref="C218:H218"/>
    <mergeCell ref="U218:V218"/>
    <mergeCell ref="W218:X218"/>
    <mergeCell ref="C219:H219"/>
    <mergeCell ref="U219:V219"/>
    <mergeCell ref="W219:X219"/>
    <mergeCell ref="C224:H224"/>
    <mergeCell ref="U224:V224"/>
    <mergeCell ref="W224:X224"/>
    <mergeCell ref="C225:H225"/>
    <mergeCell ref="U225:V225"/>
    <mergeCell ref="W225:X225"/>
    <mergeCell ref="C222:H222"/>
    <mergeCell ref="U222:V222"/>
    <mergeCell ref="C230:H230"/>
    <mergeCell ref="U230:V230"/>
    <mergeCell ref="W230:X230"/>
    <mergeCell ref="C216:H216"/>
    <mergeCell ref="U216:V216"/>
    <mergeCell ref="W216:X216"/>
    <mergeCell ref="C217:H217"/>
    <mergeCell ref="U217:V217"/>
    <mergeCell ref="W217:X217"/>
    <mergeCell ref="C214:H214"/>
    <mergeCell ref="U214:V214"/>
    <mergeCell ref="W214:X214"/>
    <mergeCell ref="C215:H215"/>
    <mergeCell ref="U215:V215"/>
    <mergeCell ref="W215:X215"/>
    <mergeCell ref="C212:H212"/>
    <mergeCell ref="U212:V212"/>
    <mergeCell ref="W212:X212"/>
    <mergeCell ref="C213:H213"/>
    <mergeCell ref="U213:V213"/>
    <mergeCell ref="W213:X213"/>
    <mergeCell ref="C210:H210"/>
    <mergeCell ref="U210:V210"/>
    <mergeCell ref="W210:X210"/>
    <mergeCell ref="C211:H211"/>
    <mergeCell ref="U211:V211"/>
    <mergeCell ref="W211:X211"/>
    <mergeCell ref="W202:X202"/>
    <mergeCell ref="C203:H203"/>
    <mergeCell ref="U203:V203"/>
    <mergeCell ref="W203:X203"/>
    <mergeCell ref="C208:H208"/>
    <mergeCell ref="U208:V208"/>
    <mergeCell ref="W208:X208"/>
    <mergeCell ref="C209:H209"/>
    <mergeCell ref="U209:V209"/>
    <mergeCell ref="W209:X209"/>
    <mergeCell ref="C206:H206"/>
    <mergeCell ref="U206:V206"/>
    <mergeCell ref="W206:X206"/>
    <mergeCell ref="C207:H207"/>
    <mergeCell ref="U207:V207"/>
    <mergeCell ref="W207:X207"/>
    <mergeCell ref="C200:H200"/>
    <mergeCell ref="U200:V200"/>
    <mergeCell ref="W200:X200"/>
    <mergeCell ref="C201:H201"/>
    <mergeCell ref="U201:V201"/>
    <mergeCell ref="W201:X201"/>
    <mergeCell ref="B197:B217"/>
    <mergeCell ref="C197:H197"/>
    <mergeCell ref="U197:V197"/>
    <mergeCell ref="W197:X197"/>
    <mergeCell ref="C198:H198"/>
    <mergeCell ref="U198:V198"/>
    <mergeCell ref="W198:X198"/>
    <mergeCell ref="C199:H199"/>
    <mergeCell ref="U199:V199"/>
    <mergeCell ref="W199:X199"/>
    <mergeCell ref="C204:H204"/>
    <mergeCell ref="U204:V204"/>
    <mergeCell ref="W204:X204"/>
    <mergeCell ref="C205:H205"/>
    <mergeCell ref="U205:V205"/>
    <mergeCell ref="W205:X205"/>
    <mergeCell ref="C202:H202"/>
    <mergeCell ref="U202:V202"/>
    <mergeCell ref="U191:V191"/>
    <mergeCell ref="W191:X191"/>
    <mergeCell ref="B195:H195"/>
    <mergeCell ref="U195:V195"/>
    <mergeCell ref="W195:X195"/>
    <mergeCell ref="B196:H196"/>
    <mergeCell ref="C189:H189"/>
    <mergeCell ref="U189:V189"/>
    <mergeCell ref="W189:X189"/>
    <mergeCell ref="C190:H190"/>
    <mergeCell ref="U190:V190"/>
    <mergeCell ref="W190:X190"/>
    <mergeCell ref="B182:B191"/>
    <mergeCell ref="C182:H182"/>
    <mergeCell ref="U182:V182"/>
    <mergeCell ref="W182:X182"/>
    <mergeCell ref="C183:H183"/>
    <mergeCell ref="U183:V183"/>
    <mergeCell ref="W183:X183"/>
    <mergeCell ref="C184:H184"/>
    <mergeCell ref="U184:V184"/>
    <mergeCell ref="W184:X184"/>
    <mergeCell ref="C187:H187"/>
    <mergeCell ref="U187:V187"/>
    <mergeCell ref="W187:X187"/>
    <mergeCell ref="C188:H188"/>
    <mergeCell ref="U188:V188"/>
    <mergeCell ref="W188:X188"/>
    <mergeCell ref="C185:H185"/>
    <mergeCell ref="U185:V185"/>
    <mergeCell ref="W185:X185"/>
    <mergeCell ref="C186:H186"/>
    <mergeCell ref="U186:V186"/>
    <mergeCell ref="W186:X186"/>
    <mergeCell ref="C180:H180"/>
    <mergeCell ref="U180:V180"/>
    <mergeCell ref="W180:X180"/>
    <mergeCell ref="C181:H181"/>
    <mergeCell ref="U181:V181"/>
    <mergeCell ref="W181:X181"/>
    <mergeCell ref="C178:H178"/>
    <mergeCell ref="U178:V178"/>
    <mergeCell ref="W178:X178"/>
    <mergeCell ref="C179:H179"/>
    <mergeCell ref="U179:V179"/>
    <mergeCell ref="W179:X179"/>
    <mergeCell ref="C176:H176"/>
    <mergeCell ref="U176:V176"/>
    <mergeCell ref="W176:X176"/>
    <mergeCell ref="C177:H177"/>
    <mergeCell ref="U177:V177"/>
    <mergeCell ref="W177:X177"/>
    <mergeCell ref="C174:H174"/>
    <mergeCell ref="U174:V174"/>
    <mergeCell ref="W174:X174"/>
    <mergeCell ref="C175:H175"/>
    <mergeCell ref="U175:V175"/>
    <mergeCell ref="W175:X175"/>
    <mergeCell ref="C172:H172"/>
    <mergeCell ref="U172:V172"/>
    <mergeCell ref="W172:X172"/>
    <mergeCell ref="C173:H173"/>
    <mergeCell ref="U173:V173"/>
    <mergeCell ref="W173:X173"/>
    <mergeCell ref="C170:H170"/>
    <mergeCell ref="U170:V170"/>
    <mergeCell ref="W170:X170"/>
    <mergeCell ref="C171:H171"/>
    <mergeCell ref="U171:V171"/>
    <mergeCell ref="W171:X171"/>
    <mergeCell ref="C168:H168"/>
    <mergeCell ref="U168:V168"/>
    <mergeCell ref="W168:X168"/>
    <mergeCell ref="C169:H169"/>
    <mergeCell ref="U169:V169"/>
    <mergeCell ref="W169:X169"/>
    <mergeCell ref="C166:H166"/>
    <mergeCell ref="U166:V166"/>
    <mergeCell ref="W166:X166"/>
    <mergeCell ref="C167:H167"/>
    <mergeCell ref="U167:V167"/>
    <mergeCell ref="W167:X167"/>
    <mergeCell ref="C164:H164"/>
    <mergeCell ref="U164:V164"/>
    <mergeCell ref="W164:X164"/>
    <mergeCell ref="C165:H165"/>
    <mergeCell ref="U165:V165"/>
    <mergeCell ref="W165:X165"/>
    <mergeCell ref="C162:H162"/>
    <mergeCell ref="U162:V162"/>
    <mergeCell ref="W162:X162"/>
    <mergeCell ref="C163:H163"/>
    <mergeCell ref="U163:V163"/>
    <mergeCell ref="W163:X163"/>
    <mergeCell ref="C160:H160"/>
    <mergeCell ref="U160:V160"/>
    <mergeCell ref="W160:X160"/>
    <mergeCell ref="C161:H161"/>
    <mergeCell ref="U161:V161"/>
    <mergeCell ref="W161:X161"/>
    <mergeCell ref="C158:H158"/>
    <mergeCell ref="U158:V158"/>
    <mergeCell ref="W158:X158"/>
    <mergeCell ref="C159:H159"/>
    <mergeCell ref="U159:V159"/>
    <mergeCell ref="W159:X159"/>
    <mergeCell ref="C156:H156"/>
    <mergeCell ref="U156:V156"/>
    <mergeCell ref="W156:X156"/>
    <mergeCell ref="C157:H157"/>
    <mergeCell ref="U157:V157"/>
    <mergeCell ref="W157:X157"/>
    <mergeCell ref="C154:H154"/>
    <mergeCell ref="U154:V154"/>
    <mergeCell ref="W154:X154"/>
    <mergeCell ref="C155:H155"/>
    <mergeCell ref="U155:V155"/>
    <mergeCell ref="W155:X155"/>
    <mergeCell ref="C152:H152"/>
    <mergeCell ref="U152:V152"/>
    <mergeCell ref="W152:X152"/>
    <mergeCell ref="C153:H153"/>
    <mergeCell ref="U153:V153"/>
    <mergeCell ref="W153:X153"/>
    <mergeCell ref="C150:H150"/>
    <mergeCell ref="U150:V150"/>
    <mergeCell ref="W150:X150"/>
    <mergeCell ref="C151:H151"/>
    <mergeCell ref="U151:V151"/>
    <mergeCell ref="W151:X151"/>
    <mergeCell ref="C148:H148"/>
    <mergeCell ref="U148:V148"/>
    <mergeCell ref="W148:X148"/>
    <mergeCell ref="C149:H149"/>
    <mergeCell ref="U149:V149"/>
    <mergeCell ref="W149:X149"/>
    <mergeCell ref="C146:H146"/>
    <mergeCell ref="U146:V146"/>
    <mergeCell ref="W146:X146"/>
    <mergeCell ref="C147:H147"/>
    <mergeCell ref="U147:V147"/>
    <mergeCell ref="W147:X147"/>
    <mergeCell ref="C144:H144"/>
    <mergeCell ref="U144:V144"/>
    <mergeCell ref="W144:X144"/>
    <mergeCell ref="C145:H145"/>
    <mergeCell ref="U145:V145"/>
    <mergeCell ref="W145:X145"/>
    <mergeCell ref="C142:H142"/>
    <mergeCell ref="U142:V142"/>
    <mergeCell ref="W142:X142"/>
    <mergeCell ref="C143:H143"/>
    <mergeCell ref="U143:V143"/>
    <mergeCell ref="W143:X143"/>
    <mergeCell ref="C140:H140"/>
    <mergeCell ref="U140:V140"/>
    <mergeCell ref="W140:X140"/>
    <mergeCell ref="C141:H141"/>
    <mergeCell ref="U141:V141"/>
    <mergeCell ref="W141:X141"/>
    <mergeCell ref="C138:H138"/>
    <mergeCell ref="U138:V138"/>
    <mergeCell ref="W138:X138"/>
    <mergeCell ref="C139:H139"/>
    <mergeCell ref="U139:V139"/>
    <mergeCell ref="W139:X139"/>
    <mergeCell ref="C136:H136"/>
    <mergeCell ref="U136:V136"/>
    <mergeCell ref="W136:X136"/>
    <mergeCell ref="C137:H137"/>
    <mergeCell ref="U137:V137"/>
    <mergeCell ref="W137:X137"/>
    <mergeCell ref="C134:H134"/>
    <mergeCell ref="U134:V134"/>
    <mergeCell ref="W134:X134"/>
    <mergeCell ref="C135:H135"/>
    <mergeCell ref="U135:V135"/>
    <mergeCell ref="W135:X135"/>
    <mergeCell ref="C132:H132"/>
    <mergeCell ref="U132:V132"/>
    <mergeCell ref="W132:X132"/>
    <mergeCell ref="C133:H133"/>
    <mergeCell ref="U133:V133"/>
    <mergeCell ref="W133:X133"/>
    <mergeCell ref="C130:H130"/>
    <mergeCell ref="U130:V130"/>
    <mergeCell ref="W130:X130"/>
    <mergeCell ref="C131:H131"/>
    <mergeCell ref="U131:V131"/>
    <mergeCell ref="W131:X131"/>
    <mergeCell ref="C128:H128"/>
    <mergeCell ref="U128:V128"/>
    <mergeCell ref="W128:X128"/>
    <mergeCell ref="C129:H129"/>
    <mergeCell ref="U129:V129"/>
    <mergeCell ref="W129:X129"/>
    <mergeCell ref="C126:H126"/>
    <mergeCell ref="U126:V126"/>
    <mergeCell ref="W126:X126"/>
    <mergeCell ref="C127:H127"/>
    <mergeCell ref="U127:V127"/>
    <mergeCell ref="W127:X127"/>
    <mergeCell ref="C124:H124"/>
    <mergeCell ref="U124:V124"/>
    <mergeCell ref="W124:X124"/>
    <mergeCell ref="C125:H125"/>
    <mergeCell ref="U125:V125"/>
    <mergeCell ref="W125:X125"/>
    <mergeCell ref="C122:H122"/>
    <mergeCell ref="U122:V122"/>
    <mergeCell ref="W122:X122"/>
    <mergeCell ref="C123:H123"/>
    <mergeCell ref="U123:V123"/>
    <mergeCell ref="W123:X123"/>
    <mergeCell ref="C120:H120"/>
    <mergeCell ref="U120:V120"/>
    <mergeCell ref="W120:X120"/>
    <mergeCell ref="C121:H121"/>
    <mergeCell ref="U121:V121"/>
    <mergeCell ref="W121:X121"/>
    <mergeCell ref="C118:H118"/>
    <mergeCell ref="U118:V118"/>
    <mergeCell ref="W118:X118"/>
    <mergeCell ref="C119:H119"/>
    <mergeCell ref="U119:V119"/>
    <mergeCell ref="W119:X119"/>
    <mergeCell ref="C116:H116"/>
    <mergeCell ref="U116:V116"/>
    <mergeCell ref="W116:X116"/>
    <mergeCell ref="C117:H117"/>
    <mergeCell ref="U117:V117"/>
    <mergeCell ref="W117:X117"/>
    <mergeCell ref="C114:H114"/>
    <mergeCell ref="U114:V114"/>
    <mergeCell ref="W114:X114"/>
    <mergeCell ref="C115:H115"/>
    <mergeCell ref="U115:V115"/>
    <mergeCell ref="W115:X115"/>
    <mergeCell ref="C113:H113"/>
    <mergeCell ref="U113:V113"/>
    <mergeCell ref="W113:X113"/>
    <mergeCell ref="C110:H110"/>
    <mergeCell ref="U110:V110"/>
    <mergeCell ref="W110:X110"/>
    <mergeCell ref="C111:H111"/>
    <mergeCell ref="U111:V111"/>
    <mergeCell ref="W111:X111"/>
    <mergeCell ref="W109:X109"/>
    <mergeCell ref="C106:H106"/>
    <mergeCell ref="U106:V106"/>
    <mergeCell ref="W106:X106"/>
    <mergeCell ref="C107:H107"/>
    <mergeCell ref="U107:V107"/>
    <mergeCell ref="W107:X107"/>
    <mergeCell ref="C112:H112"/>
    <mergeCell ref="U112:V112"/>
    <mergeCell ref="W112:X112"/>
    <mergeCell ref="C100:H100"/>
    <mergeCell ref="U100:V100"/>
    <mergeCell ref="W100:X100"/>
    <mergeCell ref="B101:B181"/>
    <mergeCell ref="C101:H101"/>
    <mergeCell ref="U101:V101"/>
    <mergeCell ref="W101:X101"/>
    <mergeCell ref="C104:H104"/>
    <mergeCell ref="U104:V104"/>
    <mergeCell ref="W104:X104"/>
    <mergeCell ref="C105:H105"/>
    <mergeCell ref="U105:V105"/>
    <mergeCell ref="W105:X105"/>
    <mergeCell ref="C102:H102"/>
    <mergeCell ref="U102:V102"/>
    <mergeCell ref="W102:X102"/>
    <mergeCell ref="C103:H103"/>
    <mergeCell ref="U103:V103"/>
    <mergeCell ref="W103:X103"/>
    <mergeCell ref="C108:H108"/>
    <mergeCell ref="U108:V108"/>
    <mergeCell ref="W108:X108"/>
    <mergeCell ref="C109:H109"/>
    <mergeCell ref="U109:V109"/>
    <mergeCell ref="C98:H98"/>
    <mergeCell ref="U98:V98"/>
    <mergeCell ref="W98:X98"/>
    <mergeCell ref="C99:H99"/>
    <mergeCell ref="U99:V99"/>
    <mergeCell ref="W99:X99"/>
    <mergeCell ref="C96:H96"/>
    <mergeCell ref="U96:V96"/>
    <mergeCell ref="W96:X96"/>
    <mergeCell ref="C97:H97"/>
    <mergeCell ref="U97:V97"/>
    <mergeCell ref="W97:X97"/>
    <mergeCell ref="C94:H94"/>
    <mergeCell ref="U94:V94"/>
    <mergeCell ref="W94:X94"/>
    <mergeCell ref="C95:H95"/>
    <mergeCell ref="U95:V95"/>
    <mergeCell ref="W95:X95"/>
    <mergeCell ref="C92:H92"/>
    <mergeCell ref="U92:V92"/>
    <mergeCell ref="W92:X92"/>
    <mergeCell ref="C93:H93"/>
    <mergeCell ref="U93:V93"/>
    <mergeCell ref="W93:X93"/>
    <mergeCell ref="U84:V84"/>
    <mergeCell ref="W84:X84"/>
    <mergeCell ref="C85:H85"/>
    <mergeCell ref="U85:V85"/>
    <mergeCell ref="W85:X85"/>
    <mergeCell ref="C90:H90"/>
    <mergeCell ref="U90:V90"/>
    <mergeCell ref="W90:X90"/>
    <mergeCell ref="C91:H91"/>
    <mergeCell ref="U91:V91"/>
    <mergeCell ref="W91:X91"/>
    <mergeCell ref="C88:H88"/>
    <mergeCell ref="U88:V88"/>
    <mergeCell ref="W88:X88"/>
    <mergeCell ref="C89:H89"/>
    <mergeCell ref="U89:V89"/>
    <mergeCell ref="W89:X89"/>
    <mergeCell ref="W81:X81"/>
    <mergeCell ref="C82:H82"/>
    <mergeCell ref="U82:V82"/>
    <mergeCell ref="W82:X82"/>
    <mergeCell ref="C83:H83"/>
    <mergeCell ref="U83:V83"/>
    <mergeCell ref="W83:X83"/>
    <mergeCell ref="B78:H78"/>
    <mergeCell ref="U78:V78"/>
    <mergeCell ref="W78:X78"/>
    <mergeCell ref="B79:H79"/>
    <mergeCell ref="B80:B100"/>
    <mergeCell ref="C80:H80"/>
    <mergeCell ref="U80:V80"/>
    <mergeCell ref="W80:X80"/>
    <mergeCell ref="C81:H81"/>
    <mergeCell ref="U81:V81"/>
    <mergeCell ref="C86:H86"/>
    <mergeCell ref="U86:V86"/>
    <mergeCell ref="W86:X86"/>
    <mergeCell ref="C87:H87"/>
    <mergeCell ref="U87:V87"/>
    <mergeCell ref="W87:X87"/>
    <mergeCell ref="C84:H84"/>
  </mergeCells>
  <phoneticPr fontId="2" type="noConversion"/>
  <conditionalFormatting sqref="H21 J21">
    <cfRule type="cellIs" dxfId="29" priority="3" operator="lessThan">
      <formula>0</formula>
    </cfRule>
    <cfRule type="cellIs" dxfId="28" priority="4" operator="greaterThan">
      <formula>0</formula>
    </cfRule>
    <cfRule type="cellIs" dxfId="27" priority="5" operator="greaterThan">
      <formula>0</formula>
    </cfRule>
    <cfRule type="cellIs" dxfId="26" priority="6" operator="lessThan">
      <formula>0</formula>
    </cfRule>
  </conditionalFormatting>
  <conditionalFormatting sqref="R11:R21">
    <cfRule type="cellIs" dxfId="25" priority="7" operator="greaterThan">
      <formula>0</formula>
    </cfRule>
    <cfRule type="cellIs" dxfId="24" priority="8" operator="lessThan">
      <formula>0</formula>
    </cfRule>
  </conditionalFormatting>
  <pageMargins left="0.7" right="0.7" top="0.75" bottom="0.75" header="0.3" footer="0.3"/>
  <pageSetup paperSize="9" orientation="portrait" r:id="rId1"/>
  <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421598-46C9-4478-BFCC-F780009F9340}">
  <dimension ref="B1:X307"/>
  <sheetViews>
    <sheetView showGridLines="0" topLeftCell="A9" zoomScale="70" zoomScaleNormal="70" workbookViewId="0">
      <selection activeCell="J101" sqref="J101"/>
    </sheetView>
  </sheetViews>
  <sheetFormatPr defaultColWidth="8.75" defaultRowHeight="14.25" x14ac:dyDescent="0.3"/>
  <cols>
    <col min="1" max="1" width="3.375" style="1" customWidth="1"/>
    <col min="2" max="2" width="13.75" style="1" customWidth="1"/>
    <col min="3" max="5" width="8.75" style="1"/>
    <col min="6" max="6" width="10.125" style="1" bestFit="1" customWidth="1"/>
    <col min="7" max="8" width="8.75" style="1"/>
    <col min="9" max="20" width="13.625" style="1" customWidth="1"/>
    <col min="21" max="16384" width="8.75" style="1"/>
  </cols>
  <sheetData>
    <row r="1" spans="2:21" ht="15.75" customHeight="1" x14ac:dyDescent="0.3"/>
    <row r="2" spans="2:21" ht="20.25" x14ac:dyDescent="0.3">
      <c r="B2" s="7" t="s">
        <v>316</v>
      </c>
      <c r="C2" s="7"/>
      <c r="D2" s="7"/>
      <c r="E2" s="7"/>
      <c r="F2" s="7"/>
    </row>
    <row r="3" spans="2:21" x14ac:dyDescent="0.3">
      <c r="B3" s="8" t="s">
        <v>317</v>
      </c>
    </row>
    <row r="4" spans="2:21" x14ac:dyDescent="0.3">
      <c r="B4" s="9" t="s">
        <v>330</v>
      </c>
    </row>
    <row r="5" spans="2:21" x14ac:dyDescent="0.3">
      <c r="B5" s="9" t="s">
        <v>37</v>
      </c>
    </row>
    <row r="6" spans="2:21" x14ac:dyDescent="0.3">
      <c r="B6" s="9" t="s">
        <v>38</v>
      </c>
    </row>
    <row r="7" spans="2:21" x14ac:dyDescent="0.3">
      <c r="B7" s="9" t="s">
        <v>39</v>
      </c>
    </row>
    <row r="8" spans="2:21" ht="8.1" customHeight="1" x14ac:dyDescent="0.3">
      <c r="H8" s="10"/>
      <c r="J8" s="8"/>
      <c r="K8" s="11"/>
      <c r="L8" s="12"/>
      <c r="P8" s="8"/>
      <c r="Q8" s="8"/>
      <c r="R8" s="8"/>
      <c r="S8" s="8"/>
      <c r="T8" s="8"/>
      <c r="U8" s="8"/>
    </row>
    <row r="9" spans="2:21" ht="18" customHeight="1" x14ac:dyDescent="0.3">
      <c r="B9" s="8"/>
      <c r="C9" s="8"/>
      <c r="D9" s="8"/>
      <c r="E9" s="8"/>
      <c r="F9" s="8"/>
      <c r="G9" s="8"/>
      <c r="H9" s="8"/>
      <c r="I9" s="8"/>
      <c r="J9" s="8"/>
      <c r="O9" s="8"/>
      <c r="P9" s="8"/>
      <c r="Q9" s="8"/>
      <c r="R9" s="8"/>
      <c r="S9" s="8"/>
      <c r="T9" s="8"/>
      <c r="U9" s="8"/>
    </row>
    <row r="10" spans="2:21" x14ac:dyDescent="0.3">
      <c r="B10" s="250" t="s">
        <v>288</v>
      </c>
      <c r="C10" s="250"/>
      <c r="D10" s="250"/>
      <c r="E10" s="8"/>
      <c r="F10" s="8"/>
      <c r="G10" s="8"/>
      <c r="H10" s="8"/>
      <c r="I10" s="8"/>
      <c r="J10" s="8"/>
      <c r="O10" s="8"/>
      <c r="P10" s="8"/>
      <c r="Q10" s="8"/>
      <c r="R10" s="8"/>
      <c r="S10" s="8"/>
      <c r="T10" s="8"/>
      <c r="U10" s="8"/>
    </row>
    <row r="11" spans="2:21" x14ac:dyDescent="0.3">
      <c r="B11" s="8"/>
      <c r="C11" s="8"/>
      <c r="D11" s="8"/>
      <c r="E11" s="8"/>
      <c r="F11" s="8"/>
      <c r="G11" s="8"/>
      <c r="H11" s="8"/>
      <c r="I11" s="8"/>
      <c r="J11" s="8"/>
      <c r="O11" s="8"/>
      <c r="P11" s="8"/>
      <c r="Q11" s="8"/>
      <c r="R11" s="8"/>
      <c r="S11" s="8"/>
      <c r="T11" s="8"/>
      <c r="U11" s="8"/>
    </row>
    <row r="12" spans="2:21" x14ac:dyDescent="0.3">
      <c r="B12" s="8"/>
      <c r="C12" s="8"/>
      <c r="D12" s="8"/>
      <c r="E12" s="8"/>
      <c r="F12" s="8"/>
      <c r="G12" s="8"/>
      <c r="H12" s="8"/>
      <c r="I12" s="8"/>
      <c r="J12" s="8"/>
      <c r="O12" s="8"/>
      <c r="P12" s="8"/>
      <c r="Q12" s="8"/>
      <c r="R12" s="8"/>
      <c r="S12" s="8"/>
      <c r="T12" s="8"/>
      <c r="U12" s="8"/>
    </row>
    <row r="13" spans="2:21" ht="17.45" customHeight="1" x14ac:dyDescent="0.3">
      <c r="B13" s="8"/>
      <c r="C13" s="8"/>
      <c r="D13" s="8"/>
      <c r="E13" s="8"/>
      <c r="F13" s="8"/>
      <c r="G13" s="8"/>
      <c r="H13" s="8"/>
      <c r="I13" s="8"/>
      <c r="J13" s="8"/>
      <c r="O13" s="8"/>
      <c r="P13" s="8"/>
      <c r="Q13" s="8"/>
      <c r="R13" s="8"/>
      <c r="S13" s="8"/>
      <c r="T13" s="8"/>
      <c r="U13" s="8"/>
    </row>
    <row r="14" spans="2:21" ht="17.45" customHeight="1" x14ac:dyDescent="0.3">
      <c r="B14" s="8"/>
      <c r="C14" s="8"/>
      <c r="D14" s="8"/>
      <c r="E14" s="8"/>
      <c r="F14" s="8"/>
      <c r="G14" s="8"/>
      <c r="H14" s="8"/>
      <c r="I14" s="8"/>
      <c r="J14" s="8"/>
      <c r="O14" s="8"/>
      <c r="P14" s="8"/>
      <c r="Q14" s="8"/>
      <c r="R14" s="8"/>
      <c r="S14" s="8"/>
      <c r="T14" s="8"/>
      <c r="U14" s="8"/>
    </row>
    <row r="15" spans="2:21" ht="18" customHeight="1" x14ac:dyDescent="0.3">
      <c r="B15" s="8"/>
      <c r="C15" s="8"/>
      <c r="D15" s="8"/>
      <c r="E15" s="8"/>
      <c r="F15" s="8"/>
      <c r="G15" s="8"/>
      <c r="H15" s="8"/>
      <c r="I15" s="8"/>
      <c r="J15" s="8"/>
      <c r="O15" s="8" t="s">
        <v>63</v>
      </c>
      <c r="P15" s="8"/>
      <c r="Q15" s="8"/>
      <c r="R15" s="8"/>
      <c r="S15" s="8"/>
      <c r="T15" s="8"/>
      <c r="U15" s="8"/>
    </row>
    <row r="16" spans="2:21" x14ac:dyDescent="0.3">
      <c r="B16" s="8"/>
      <c r="C16" s="8"/>
      <c r="D16" s="8"/>
      <c r="E16" s="8"/>
      <c r="F16" s="8"/>
      <c r="G16" s="8"/>
      <c r="H16" s="8"/>
      <c r="I16" s="8"/>
      <c r="J16" s="8"/>
      <c r="O16" s="8"/>
      <c r="P16" s="8"/>
      <c r="Q16" s="8"/>
      <c r="R16" s="8"/>
      <c r="S16" s="8"/>
      <c r="T16" s="8"/>
      <c r="U16" s="8"/>
    </row>
    <row r="17" spans="2:21" ht="17.45" customHeight="1" x14ac:dyDescent="0.3">
      <c r="B17" s="8"/>
      <c r="C17" s="8"/>
      <c r="D17" s="8"/>
      <c r="E17" s="8"/>
      <c r="F17" s="8"/>
      <c r="G17" s="8"/>
      <c r="H17" s="8"/>
      <c r="I17" s="8"/>
      <c r="J17" s="8"/>
      <c r="O17" s="8"/>
      <c r="P17" s="8"/>
      <c r="Q17" s="8"/>
      <c r="R17" s="8"/>
      <c r="S17" s="8"/>
      <c r="T17" s="8"/>
      <c r="U17" s="8"/>
    </row>
    <row r="18" spans="2:21" ht="17.45" customHeight="1" x14ac:dyDescent="0.3">
      <c r="B18" s="8"/>
      <c r="C18" s="8"/>
      <c r="D18" s="8"/>
      <c r="E18" s="8"/>
      <c r="F18" s="8"/>
      <c r="G18" s="8"/>
      <c r="H18" s="8"/>
      <c r="I18" s="8"/>
      <c r="J18" s="8"/>
      <c r="O18" s="8"/>
      <c r="P18" s="8"/>
      <c r="Q18" s="8"/>
      <c r="R18" s="8"/>
      <c r="S18" s="8"/>
      <c r="T18" s="8"/>
      <c r="U18" s="8"/>
    </row>
    <row r="19" spans="2:21" ht="18" customHeight="1" x14ac:dyDescent="0.3">
      <c r="B19" s="8"/>
      <c r="C19" s="8"/>
      <c r="D19" s="8"/>
      <c r="E19" s="8"/>
      <c r="F19" s="8"/>
      <c r="G19" s="8"/>
      <c r="H19" s="8"/>
      <c r="I19" s="8"/>
      <c r="J19" s="8"/>
      <c r="O19" s="8"/>
      <c r="P19" s="8"/>
      <c r="Q19" s="8"/>
      <c r="R19" s="8"/>
      <c r="S19" s="8"/>
      <c r="T19" s="8"/>
      <c r="U19" s="8"/>
    </row>
    <row r="21" spans="2:21" x14ac:dyDescent="0.3">
      <c r="B21" s="43" t="s">
        <v>162</v>
      </c>
    </row>
    <row r="22" spans="2:21" x14ac:dyDescent="0.3">
      <c r="B22" s="1" t="s">
        <v>163</v>
      </c>
    </row>
    <row r="23" spans="2:21" x14ac:dyDescent="0.3">
      <c r="B23" s="1" t="s">
        <v>164</v>
      </c>
    </row>
    <row r="24" spans="2:21" x14ac:dyDescent="0.3">
      <c r="B24" s="1" t="s">
        <v>165</v>
      </c>
    </row>
    <row r="72" spans="2:24" ht="15" thickBot="1" x14ac:dyDescent="0.35"/>
    <row r="73" spans="2:24" ht="15" thickBot="1" x14ac:dyDescent="0.35">
      <c r="B73" s="279">
        <v>2026</v>
      </c>
      <c r="C73" s="280"/>
      <c r="D73" s="280"/>
      <c r="E73" s="280"/>
      <c r="F73" s="280"/>
      <c r="G73" s="280"/>
      <c r="H73" s="281"/>
      <c r="I73" s="5" t="s">
        <v>46</v>
      </c>
      <c r="J73" s="6" t="s">
        <v>47</v>
      </c>
      <c r="K73" s="6" t="s">
        <v>50</v>
      </c>
      <c r="L73" s="6" t="s">
        <v>51</v>
      </c>
      <c r="M73" s="6" t="s">
        <v>52</v>
      </c>
      <c r="N73" s="6" t="s">
        <v>53</v>
      </c>
      <c r="O73" s="6" t="s">
        <v>54</v>
      </c>
      <c r="P73" s="6" t="s">
        <v>55</v>
      </c>
      <c r="Q73" s="6" t="s">
        <v>56</v>
      </c>
      <c r="R73" s="6" t="s">
        <v>57</v>
      </c>
      <c r="S73" s="6" t="s">
        <v>58</v>
      </c>
      <c r="T73" s="6" t="s">
        <v>59</v>
      </c>
      <c r="U73" s="279" t="s">
        <v>60</v>
      </c>
      <c r="V73" s="281"/>
      <c r="W73" s="279" t="s">
        <v>61</v>
      </c>
      <c r="X73" s="281"/>
    </row>
    <row r="74" spans="2:24" ht="15" thickBot="1" x14ac:dyDescent="0.35">
      <c r="B74" s="421"/>
      <c r="C74" s="421"/>
      <c r="D74" s="421"/>
      <c r="E74" s="421"/>
      <c r="F74" s="421"/>
      <c r="G74" s="421"/>
      <c r="H74" s="421"/>
    </row>
    <row r="75" spans="2:24" x14ac:dyDescent="0.3">
      <c r="B75" s="282" t="s">
        <v>4</v>
      </c>
      <c r="C75" s="285" t="s">
        <v>12</v>
      </c>
      <c r="D75" s="286"/>
      <c r="E75" s="286"/>
      <c r="F75" s="286"/>
      <c r="G75" s="286"/>
      <c r="H75" s="287"/>
      <c r="I75" s="48"/>
      <c r="J75" s="48"/>
      <c r="K75" s="48"/>
      <c r="L75" s="48"/>
      <c r="M75" s="48"/>
      <c r="N75" s="48"/>
      <c r="O75" s="48"/>
      <c r="P75" s="48"/>
      <c r="Q75" s="48"/>
      <c r="R75" s="48"/>
      <c r="S75" s="48"/>
      <c r="T75" s="48"/>
      <c r="U75" s="422"/>
      <c r="V75" s="423"/>
      <c r="W75" s="424"/>
      <c r="X75" s="423"/>
    </row>
    <row r="76" spans="2:24" x14ac:dyDescent="0.3">
      <c r="B76" s="283"/>
      <c r="C76" s="270" t="s">
        <v>48</v>
      </c>
      <c r="D76" s="271"/>
      <c r="E76" s="271"/>
      <c r="F76" s="271"/>
      <c r="G76" s="271"/>
      <c r="H76" s="272"/>
      <c r="I76" s="52">
        <v>6567</v>
      </c>
      <c r="J76" s="52">
        <v>891</v>
      </c>
      <c r="K76" s="52"/>
      <c r="L76" s="52"/>
      <c r="M76" s="52"/>
      <c r="N76" s="52"/>
      <c r="O76" s="52"/>
      <c r="P76" s="52"/>
      <c r="Q76" s="52"/>
      <c r="R76" s="52"/>
      <c r="S76" s="52"/>
      <c r="T76" s="52"/>
      <c r="U76" s="311">
        <f t="shared" ref="U76:U88" si="0">AVERAGE(I76:T76)</f>
        <v>3729</v>
      </c>
      <c r="V76" s="312"/>
      <c r="W76" s="410">
        <f t="shared" ref="W76:W80" si="1">SUM(I76:T76)</f>
        <v>7458</v>
      </c>
      <c r="X76" s="312"/>
    </row>
    <row r="77" spans="2:24" x14ac:dyDescent="0.3">
      <c r="B77" s="283"/>
      <c r="C77" s="270" t="s">
        <v>117</v>
      </c>
      <c r="D77" s="271"/>
      <c r="E77" s="271"/>
      <c r="F77" s="271"/>
      <c r="G77" s="271"/>
      <c r="H77" s="272"/>
      <c r="I77" s="52">
        <v>15</v>
      </c>
      <c r="J77" s="52">
        <v>9</v>
      </c>
      <c r="K77" s="52"/>
      <c r="L77" s="52"/>
      <c r="M77" s="52"/>
      <c r="N77" s="52"/>
      <c r="O77" s="52"/>
      <c r="P77" s="52"/>
      <c r="Q77" s="52"/>
      <c r="R77" s="52"/>
      <c r="S77" s="52"/>
      <c r="T77" s="52"/>
      <c r="U77" s="311">
        <f t="shared" si="0"/>
        <v>12</v>
      </c>
      <c r="V77" s="312"/>
      <c r="W77" s="410">
        <f t="shared" si="1"/>
        <v>24</v>
      </c>
      <c r="X77" s="312"/>
    </row>
    <row r="78" spans="2:24" x14ac:dyDescent="0.3">
      <c r="B78" s="283"/>
      <c r="C78" s="425" t="s">
        <v>0</v>
      </c>
      <c r="D78" s="426"/>
      <c r="E78" s="426"/>
      <c r="F78" s="426"/>
      <c r="G78" s="426"/>
      <c r="H78" s="427"/>
      <c r="I78" s="56"/>
      <c r="J78" s="56"/>
      <c r="K78" s="56"/>
      <c r="L78" s="56"/>
      <c r="M78" s="56"/>
      <c r="N78" s="56"/>
      <c r="O78" s="56"/>
      <c r="P78" s="56"/>
      <c r="Q78" s="56"/>
      <c r="R78" s="56"/>
      <c r="S78" s="56"/>
      <c r="T78" s="56"/>
      <c r="U78" s="428"/>
      <c r="V78" s="420"/>
      <c r="W78" s="419"/>
      <c r="X78" s="420"/>
    </row>
    <row r="79" spans="2:24" x14ac:dyDescent="0.3">
      <c r="B79" s="283"/>
      <c r="C79" s="318" t="s">
        <v>23</v>
      </c>
      <c r="D79" s="319"/>
      <c r="E79" s="319"/>
      <c r="F79" s="319"/>
      <c r="G79" s="319"/>
      <c r="H79" s="320"/>
      <c r="I79" s="219">
        <v>496</v>
      </c>
      <c r="J79" s="219">
        <v>619</v>
      </c>
      <c r="K79" s="219"/>
      <c r="L79" s="219"/>
      <c r="M79" s="219"/>
      <c r="N79" s="219"/>
      <c r="O79" s="219"/>
      <c r="P79" s="219"/>
      <c r="Q79" s="219"/>
      <c r="R79" s="219"/>
      <c r="S79" s="219"/>
      <c r="T79" s="219"/>
      <c r="U79" s="461">
        <f t="shared" si="0"/>
        <v>557.5</v>
      </c>
      <c r="V79" s="462"/>
      <c r="W79" s="483">
        <f t="shared" si="1"/>
        <v>1115</v>
      </c>
      <c r="X79" s="462"/>
    </row>
    <row r="80" spans="2:24" x14ac:dyDescent="0.3">
      <c r="B80" s="283"/>
      <c r="C80" s="318" t="s">
        <v>170</v>
      </c>
      <c r="D80" s="319"/>
      <c r="E80" s="319"/>
      <c r="F80" s="319"/>
      <c r="G80" s="319"/>
      <c r="H80" s="320"/>
      <c r="I80" s="220">
        <v>13</v>
      </c>
      <c r="J80" s="220">
        <v>9</v>
      </c>
      <c r="K80" s="220"/>
      <c r="L80" s="220"/>
      <c r="M80" s="220"/>
      <c r="N80" s="220"/>
      <c r="O80" s="220"/>
      <c r="P80" s="220"/>
      <c r="Q80" s="220"/>
      <c r="R80" s="220"/>
      <c r="S80" s="220"/>
      <c r="T80" s="220"/>
      <c r="U80" s="461">
        <f t="shared" si="0"/>
        <v>11</v>
      </c>
      <c r="V80" s="462"/>
      <c r="W80" s="483">
        <f t="shared" si="1"/>
        <v>22</v>
      </c>
      <c r="X80" s="462"/>
    </row>
    <row r="81" spans="2:24" x14ac:dyDescent="0.3">
      <c r="B81" s="283"/>
      <c r="C81" s="270" t="s">
        <v>13</v>
      </c>
      <c r="D81" s="271"/>
      <c r="E81" s="271"/>
      <c r="F81" s="271"/>
      <c r="G81" s="271"/>
      <c r="H81" s="272"/>
      <c r="I81" s="221">
        <f>I80-I82</f>
        <v>8</v>
      </c>
      <c r="J81" s="221">
        <f>J80-J82</f>
        <v>7</v>
      </c>
      <c r="K81" s="221"/>
      <c r="L81" s="221"/>
      <c r="M81" s="221"/>
      <c r="N81" s="221"/>
      <c r="O81" s="221"/>
      <c r="P81" s="221"/>
      <c r="Q81" s="221"/>
      <c r="R81" s="221"/>
      <c r="S81" s="221"/>
      <c r="T81" s="221"/>
      <c r="U81" s="311">
        <f t="shared" si="0"/>
        <v>7.5</v>
      </c>
      <c r="V81" s="312"/>
      <c r="W81" s="410">
        <f>W80-W82</f>
        <v>15</v>
      </c>
      <c r="X81" s="312"/>
    </row>
    <row r="82" spans="2:24" x14ac:dyDescent="0.3">
      <c r="B82" s="283"/>
      <c r="C82" s="270" t="s">
        <v>14</v>
      </c>
      <c r="D82" s="271"/>
      <c r="E82" s="271"/>
      <c r="F82" s="271"/>
      <c r="G82" s="271"/>
      <c r="H82" s="272"/>
      <c r="I82" s="52">
        <v>5</v>
      </c>
      <c r="J82" s="52">
        <v>2</v>
      </c>
      <c r="K82" s="52"/>
      <c r="L82" s="52"/>
      <c r="M82" s="52"/>
      <c r="N82" s="52"/>
      <c r="O82" s="52"/>
      <c r="P82" s="52"/>
      <c r="Q82" s="52"/>
      <c r="R82" s="52"/>
      <c r="S82" s="52"/>
      <c r="T82" s="52"/>
      <c r="U82" s="311">
        <f t="shared" si="0"/>
        <v>3.5</v>
      </c>
      <c r="V82" s="312"/>
      <c r="W82" s="313">
        <f t="shared" ref="W82:W88" si="2">SUM(I82:T82)</f>
        <v>7</v>
      </c>
      <c r="X82" s="310"/>
    </row>
    <row r="83" spans="2:24" x14ac:dyDescent="0.3">
      <c r="B83" s="283"/>
      <c r="C83" s="300" t="s">
        <v>5</v>
      </c>
      <c r="D83" s="301"/>
      <c r="E83" s="301"/>
      <c r="F83" s="301"/>
      <c r="G83" s="301"/>
      <c r="H83" s="302"/>
      <c r="I83" s="136">
        <v>1</v>
      </c>
      <c r="J83" s="136">
        <v>0</v>
      </c>
      <c r="K83" s="136"/>
      <c r="L83" s="136"/>
      <c r="M83" s="136"/>
      <c r="N83" s="136"/>
      <c r="O83" s="136"/>
      <c r="P83" s="136"/>
      <c r="Q83" s="136"/>
      <c r="R83" s="136"/>
      <c r="S83" s="136"/>
      <c r="T83" s="136"/>
      <c r="U83" s="311">
        <f t="shared" si="0"/>
        <v>0.5</v>
      </c>
      <c r="V83" s="312"/>
      <c r="W83" s="313">
        <f t="shared" si="2"/>
        <v>1</v>
      </c>
      <c r="X83" s="310"/>
    </row>
    <row r="84" spans="2:24" x14ac:dyDescent="0.3">
      <c r="B84" s="283"/>
      <c r="C84" s="363" t="s">
        <v>49</v>
      </c>
      <c r="D84" s="364"/>
      <c r="E84" s="364"/>
      <c r="F84" s="364"/>
      <c r="G84" s="364"/>
      <c r="H84" s="365"/>
      <c r="I84" s="140">
        <f>I80-I81-I83</f>
        <v>4</v>
      </c>
      <c r="J84" s="140">
        <f>J80-J81-J83</f>
        <v>2</v>
      </c>
      <c r="K84" s="140"/>
      <c r="L84" s="140"/>
      <c r="M84" s="140"/>
      <c r="N84" s="140"/>
      <c r="O84" s="140"/>
      <c r="P84" s="140"/>
      <c r="Q84" s="140"/>
      <c r="R84" s="140"/>
      <c r="S84" s="140"/>
      <c r="T84" s="140"/>
      <c r="U84" s="390">
        <f t="shared" si="0"/>
        <v>3</v>
      </c>
      <c r="V84" s="391"/>
      <c r="W84" s="429">
        <f t="shared" si="2"/>
        <v>6</v>
      </c>
      <c r="X84" s="315"/>
    </row>
    <row r="85" spans="2:24" s="249" customFormat="1" x14ac:dyDescent="0.3">
      <c r="B85" s="283"/>
      <c r="C85" s="582" t="s">
        <v>107</v>
      </c>
      <c r="D85" s="583"/>
      <c r="E85" s="583"/>
      <c r="F85" s="583"/>
      <c r="G85" s="583"/>
      <c r="H85" s="584"/>
      <c r="I85" s="248">
        <v>11</v>
      </c>
      <c r="J85" s="82">
        <v>7</v>
      </c>
      <c r="K85" s="248"/>
      <c r="L85" s="248"/>
      <c r="M85" s="248"/>
      <c r="N85" s="248"/>
      <c r="O85" s="248"/>
      <c r="P85" s="248"/>
      <c r="Q85" s="248"/>
      <c r="R85" s="248"/>
      <c r="S85" s="248"/>
      <c r="T85" s="248"/>
      <c r="U85" s="585">
        <f t="shared" si="0"/>
        <v>9</v>
      </c>
      <c r="V85" s="586"/>
      <c r="W85" s="587">
        <f t="shared" si="2"/>
        <v>18</v>
      </c>
      <c r="X85" s="586"/>
    </row>
    <row r="86" spans="2:24" x14ac:dyDescent="0.3">
      <c r="B86" s="283"/>
      <c r="C86" s="395" t="s">
        <v>1</v>
      </c>
      <c r="D86" s="396"/>
      <c r="E86" s="396"/>
      <c r="F86" s="396"/>
      <c r="G86" s="396"/>
      <c r="H86" s="397"/>
      <c r="I86" s="86"/>
      <c r="J86" s="86"/>
      <c r="K86" s="86"/>
      <c r="L86" s="86"/>
      <c r="M86" s="86"/>
      <c r="N86" s="86"/>
      <c r="O86" s="86"/>
      <c r="P86" s="86"/>
      <c r="Q86" s="86"/>
      <c r="R86" s="86"/>
      <c r="S86" s="86"/>
      <c r="T86" s="86"/>
      <c r="U86" s="417"/>
      <c r="V86" s="418"/>
      <c r="W86" s="419"/>
      <c r="X86" s="420"/>
    </row>
    <row r="87" spans="2:24" x14ac:dyDescent="0.3">
      <c r="B87" s="283"/>
      <c r="C87" s="347" t="s">
        <v>23</v>
      </c>
      <c r="D87" s="348"/>
      <c r="E87" s="348"/>
      <c r="F87" s="348"/>
      <c r="G87" s="348"/>
      <c r="H87" s="349"/>
      <c r="I87" s="90">
        <v>148</v>
      </c>
      <c r="J87" s="90">
        <v>220</v>
      </c>
      <c r="K87" s="90"/>
      <c r="L87" s="90"/>
      <c r="M87" s="90"/>
      <c r="N87" s="90"/>
      <c r="O87" s="90"/>
      <c r="P87" s="90"/>
      <c r="Q87" s="90"/>
      <c r="R87" s="90"/>
      <c r="S87" s="90"/>
      <c r="T87" s="90"/>
      <c r="U87" s="361">
        <f t="shared" si="0"/>
        <v>184</v>
      </c>
      <c r="V87" s="362"/>
      <c r="W87" s="409">
        <f t="shared" si="2"/>
        <v>368</v>
      </c>
      <c r="X87" s="362"/>
    </row>
    <row r="88" spans="2:24" x14ac:dyDescent="0.3">
      <c r="B88" s="283"/>
      <c r="C88" s="270" t="s">
        <v>118</v>
      </c>
      <c r="D88" s="271"/>
      <c r="E88" s="271"/>
      <c r="F88" s="271"/>
      <c r="G88" s="271"/>
      <c r="H88" s="272"/>
      <c r="I88" s="52">
        <v>6</v>
      </c>
      <c r="J88" s="52"/>
      <c r="K88" s="52"/>
      <c r="L88" s="52"/>
      <c r="M88" s="52"/>
      <c r="N88" s="52"/>
      <c r="O88" s="52"/>
      <c r="P88" s="52"/>
      <c r="Q88" s="52"/>
      <c r="R88" s="52"/>
      <c r="S88" s="52"/>
      <c r="T88" s="52"/>
      <c r="U88" s="311">
        <f t="shared" si="0"/>
        <v>6</v>
      </c>
      <c r="V88" s="312"/>
      <c r="W88" s="410">
        <f t="shared" si="2"/>
        <v>6</v>
      </c>
      <c r="X88" s="312"/>
    </row>
    <row r="89" spans="2:24" x14ac:dyDescent="0.3">
      <c r="B89" s="283"/>
      <c r="C89" s="306" t="s">
        <v>6</v>
      </c>
      <c r="D89" s="307"/>
      <c r="E89" s="307"/>
      <c r="F89" s="307"/>
      <c r="G89" s="307"/>
      <c r="H89" s="308"/>
      <c r="I89" s="94"/>
      <c r="J89" s="94"/>
      <c r="K89" s="94"/>
      <c r="L89" s="94"/>
      <c r="M89" s="94"/>
      <c r="N89" s="94"/>
      <c r="O89" s="94"/>
      <c r="P89" s="94"/>
      <c r="Q89" s="94"/>
      <c r="R89" s="94"/>
      <c r="S89" s="94"/>
      <c r="T89" s="94"/>
      <c r="U89" s="404"/>
      <c r="V89" s="405"/>
      <c r="W89" s="406"/>
      <c r="X89" s="407"/>
    </row>
    <row r="90" spans="2:24" x14ac:dyDescent="0.3">
      <c r="B90" s="283"/>
      <c r="C90" s="347" t="s">
        <v>23</v>
      </c>
      <c r="D90" s="348"/>
      <c r="E90" s="348"/>
      <c r="F90" s="348"/>
      <c r="G90" s="348"/>
      <c r="H90" s="349"/>
      <c r="I90" s="98">
        <f t="shared" ref="I90:J91" si="3">I76/I79</f>
        <v>13.23991935483871</v>
      </c>
      <c r="J90" s="98">
        <f t="shared" si="3"/>
        <v>1.4394184168012925</v>
      </c>
      <c r="K90" s="98"/>
      <c r="L90" s="98"/>
      <c r="M90" s="98"/>
      <c r="N90" s="98"/>
      <c r="O90" s="98"/>
      <c r="P90" s="98"/>
      <c r="Q90" s="98"/>
      <c r="R90" s="98"/>
      <c r="S90" s="98"/>
      <c r="T90" s="98"/>
      <c r="U90" s="361" t="s">
        <v>62</v>
      </c>
      <c r="V90" s="362"/>
      <c r="W90" s="408">
        <f>W76/W79</f>
        <v>6.6887892376681615</v>
      </c>
      <c r="X90" s="351"/>
    </row>
    <row r="91" spans="2:24" x14ac:dyDescent="0.3">
      <c r="B91" s="283"/>
      <c r="C91" s="270" t="s">
        <v>171</v>
      </c>
      <c r="D91" s="271"/>
      <c r="E91" s="271"/>
      <c r="F91" s="271"/>
      <c r="G91" s="271"/>
      <c r="H91" s="272"/>
      <c r="I91" s="100">
        <f t="shared" ref="I91" si="4">I77/I80</f>
        <v>1.1538461538461537</v>
      </c>
      <c r="J91" s="100">
        <f t="shared" si="3"/>
        <v>1</v>
      </c>
      <c r="K91" s="100"/>
      <c r="L91" s="100"/>
      <c r="M91" s="100"/>
      <c r="N91" s="100"/>
      <c r="O91" s="100"/>
      <c r="P91" s="100"/>
      <c r="Q91" s="100"/>
      <c r="R91" s="100"/>
      <c r="S91" s="100"/>
      <c r="T91" s="100"/>
      <c r="U91" s="311" t="s">
        <v>62</v>
      </c>
      <c r="V91" s="312"/>
      <c r="W91" s="494">
        <f>W77/W80</f>
        <v>1.0909090909090908</v>
      </c>
      <c r="X91" s="495"/>
    </row>
    <row r="92" spans="2:24" s="231" customFormat="1" x14ac:dyDescent="0.3">
      <c r="B92" s="283"/>
      <c r="C92" s="430" t="s">
        <v>106</v>
      </c>
      <c r="D92" s="431"/>
      <c r="E92" s="431"/>
      <c r="F92" s="431"/>
      <c r="G92" s="431"/>
      <c r="H92" s="432"/>
      <c r="I92" s="230">
        <f>I85/I80</f>
        <v>0.84615384615384615</v>
      </c>
      <c r="J92" s="104">
        <f>J85/J80</f>
        <v>0.77777777777777779</v>
      </c>
      <c r="K92" s="230"/>
      <c r="L92" s="230"/>
      <c r="M92" s="230"/>
      <c r="N92" s="230"/>
      <c r="O92" s="230"/>
      <c r="P92" s="230"/>
      <c r="Q92" s="230"/>
      <c r="R92" s="230"/>
      <c r="S92" s="230"/>
      <c r="T92" s="230"/>
      <c r="U92" s="433" t="s">
        <v>62</v>
      </c>
      <c r="V92" s="403"/>
      <c r="W92" s="402">
        <f t="shared" ref="W92:X92" si="5">W85/W80</f>
        <v>0.81818181818181823</v>
      </c>
      <c r="X92" s="403" t="e">
        <f t="shared" si="5"/>
        <v>#DIV/0!</v>
      </c>
    </row>
    <row r="93" spans="2:24" x14ac:dyDescent="0.3">
      <c r="B93" s="283"/>
      <c r="C93" s="291" t="s">
        <v>3</v>
      </c>
      <c r="D93" s="292"/>
      <c r="E93" s="292"/>
      <c r="F93" s="292"/>
      <c r="G93" s="292"/>
      <c r="H93" s="293"/>
      <c r="I93" s="201"/>
      <c r="J93" s="201"/>
      <c r="K93" s="201"/>
      <c r="L93" s="201"/>
      <c r="M93" s="201"/>
      <c r="N93" s="201"/>
      <c r="O93" s="201"/>
      <c r="P93" s="201"/>
      <c r="Q93" s="201"/>
      <c r="R93" s="201"/>
      <c r="S93" s="201"/>
      <c r="T93" s="201"/>
      <c r="U93" s="380"/>
      <c r="V93" s="381"/>
      <c r="W93" s="394"/>
      <c r="X93" s="339"/>
    </row>
    <row r="94" spans="2:24" x14ac:dyDescent="0.3">
      <c r="B94" s="283"/>
      <c r="C94" s="347" t="s">
        <v>23</v>
      </c>
      <c r="D94" s="348"/>
      <c r="E94" s="348"/>
      <c r="F94" s="348"/>
      <c r="G94" s="348"/>
      <c r="H94" s="349"/>
      <c r="I94" s="112">
        <f t="shared" ref="I94:J94" si="6">I87/I79</f>
        <v>0.29838709677419356</v>
      </c>
      <c r="J94" s="112">
        <f t="shared" si="6"/>
        <v>0.35541195476575121</v>
      </c>
      <c r="K94" s="112"/>
      <c r="L94" s="112"/>
      <c r="M94" s="112"/>
      <c r="N94" s="112"/>
      <c r="O94" s="112"/>
      <c r="P94" s="112"/>
      <c r="Q94" s="112"/>
      <c r="R94" s="112"/>
      <c r="S94" s="112"/>
      <c r="T94" s="112"/>
      <c r="U94" s="361" t="s">
        <v>62</v>
      </c>
      <c r="V94" s="362"/>
      <c r="W94" s="496">
        <f>W87/W79</f>
        <v>0.33004484304932735</v>
      </c>
      <c r="X94" s="467"/>
    </row>
    <row r="95" spans="2:24" ht="15" thickBot="1" x14ac:dyDescent="0.35">
      <c r="B95" s="284"/>
      <c r="C95" s="294" t="s">
        <v>118</v>
      </c>
      <c r="D95" s="295"/>
      <c r="E95" s="295"/>
      <c r="F95" s="295"/>
      <c r="G95" s="295"/>
      <c r="H95" s="296"/>
      <c r="I95" s="116">
        <f>I88/I80</f>
        <v>0.46153846153846156</v>
      </c>
      <c r="J95" s="116">
        <f>J88/J80</f>
        <v>0</v>
      </c>
      <c r="K95" s="116"/>
      <c r="L95" s="116"/>
      <c r="M95" s="116"/>
      <c r="N95" s="116"/>
      <c r="O95" s="116"/>
      <c r="P95" s="116"/>
      <c r="Q95" s="116"/>
      <c r="R95" s="116"/>
      <c r="S95" s="116"/>
      <c r="T95" s="116"/>
      <c r="U95" s="366" t="s">
        <v>62</v>
      </c>
      <c r="V95" s="367"/>
      <c r="W95" s="497">
        <f>W88/W80</f>
        <v>0.27272727272727271</v>
      </c>
      <c r="X95" s="472"/>
    </row>
    <row r="96" spans="2:24" x14ac:dyDescent="0.3">
      <c r="B96" s="436" t="s">
        <v>7</v>
      </c>
      <c r="C96" s="303" t="s">
        <v>15</v>
      </c>
      <c r="D96" s="304"/>
      <c r="E96" s="304"/>
      <c r="F96" s="304"/>
      <c r="G96" s="304"/>
      <c r="H96" s="305"/>
      <c r="I96" s="120">
        <v>163</v>
      </c>
      <c r="J96" s="120">
        <v>21</v>
      </c>
      <c r="K96" s="120"/>
      <c r="L96" s="120"/>
      <c r="M96" s="120"/>
      <c r="N96" s="120"/>
      <c r="O96" s="120"/>
      <c r="P96" s="120"/>
      <c r="Q96" s="120"/>
      <c r="R96" s="120"/>
      <c r="S96" s="120"/>
      <c r="T96" s="120"/>
      <c r="U96" s="400">
        <f t="shared" ref="U96:U159" si="7">AVERAGE(I96:T96)</f>
        <v>92</v>
      </c>
      <c r="V96" s="401"/>
      <c r="W96" s="400" t="s">
        <v>62</v>
      </c>
      <c r="X96" s="401"/>
    </row>
    <row r="97" spans="2:24" x14ac:dyDescent="0.3">
      <c r="B97" s="437"/>
      <c r="C97" s="395" t="s">
        <v>119</v>
      </c>
      <c r="D97" s="396"/>
      <c r="E97" s="396"/>
      <c r="F97" s="396"/>
      <c r="G97" s="396"/>
      <c r="H97" s="397"/>
      <c r="I97" s="124">
        <v>35</v>
      </c>
      <c r="J97" s="124">
        <v>12</v>
      </c>
      <c r="K97" s="124"/>
      <c r="L97" s="124"/>
      <c r="M97" s="124"/>
      <c r="N97" s="124"/>
      <c r="O97" s="124"/>
      <c r="P97" s="124"/>
      <c r="Q97" s="124"/>
      <c r="R97" s="124"/>
      <c r="S97" s="124"/>
      <c r="T97" s="124"/>
      <c r="U97" s="398">
        <f t="shared" si="7"/>
        <v>23.5</v>
      </c>
      <c r="V97" s="399"/>
      <c r="W97" s="398">
        <f t="shared" ref="W97:W101" si="8">SUM(I97:T97)</f>
        <v>47</v>
      </c>
      <c r="X97" s="399"/>
    </row>
    <row r="98" spans="2:24" x14ac:dyDescent="0.3">
      <c r="B98" s="437"/>
      <c r="C98" s="387" t="s">
        <v>17</v>
      </c>
      <c r="D98" s="388"/>
      <c r="E98" s="388"/>
      <c r="F98" s="388"/>
      <c r="G98" s="388"/>
      <c r="H98" s="389"/>
      <c r="I98" s="128">
        <v>3</v>
      </c>
      <c r="J98" s="128">
        <v>2</v>
      </c>
      <c r="K98" s="128"/>
      <c r="L98" s="128"/>
      <c r="M98" s="128"/>
      <c r="N98" s="128"/>
      <c r="O98" s="128"/>
      <c r="P98" s="128"/>
      <c r="Q98" s="128"/>
      <c r="R98" s="128"/>
      <c r="S98" s="128"/>
      <c r="T98" s="128"/>
      <c r="U98" s="390">
        <f t="shared" si="7"/>
        <v>2.5</v>
      </c>
      <c r="V98" s="391"/>
      <c r="W98" s="390">
        <f t="shared" si="8"/>
        <v>5</v>
      </c>
      <c r="X98" s="391"/>
    </row>
    <row r="99" spans="2:24" x14ac:dyDescent="0.3">
      <c r="B99" s="437"/>
      <c r="C99" s="438" t="s">
        <v>18</v>
      </c>
      <c r="D99" s="439"/>
      <c r="E99" s="439"/>
      <c r="F99" s="439"/>
      <c r="G99" s="439"/>
      <c r="H99" s="440"/>
      <c r="I99" s="132">
        <f>SUM(I100:I101)</f>
        <v>15</v>
      </c>
      <c r="J99" s="132">
        <f>SUM(J100:J101)</f>
        <v>1</v>
      </c>
      <c r="K99" s="132"/>
      <c r="L99" s="132"/>
      <c r="M99" s="132"/>
      <c r="N99" s="132"/>
      <c r="O99" s="132"/>
      <c r="P99" s="132"/>
      <c r="Q99" s="132"/>
      <c r="R99" s="132"/>
      <c r="S99" s="132"/>
      <c r="T99" s="132"/>
      <c r="U99" s="434">
        <f t="shared" si="7"/>
        <v>8</v>
      </c>
      <c r="V99" s="435"/>
      <c r="W99" s="434">
        <f t="shared" si="8"/>
        <v>16</v>
      </c>
      <c r="X99" s="435"/>
    </row>
    <row r="100" spans="2:24" x14ac:dyDescent="0.3">
      <c r="B100" s="437"/>
      <c r="C100" s="300" t="s">
        <v>122</v>
      </c>
      <c r="D100" s="301"/>
      <c r="E100" s="301"/>
      <c r="F100" s="301"/>
      <c r="G100" s="301"/>
      <c r="H100" s="302"/>
      <c r="I100" s="136">
        <v>12</v>
      </c>
      <c r="J100" s="136">
        <v>1</v>
      </c>
      <c r="K100" s="136"/>
      <c r="L100" s="136"/>
      <c r="M100" s="136"/>
      <c r="N100" s="136"/>
      <c r="O100" s="136"/>
      <c r="P100" s="136"/>
      <c r="Q100" s="136"/>
      <c r="R100" s="136"/>
      <c r="S100" s="136"/>
      <c r="T100" s="136"/>
      <c r="U100" s="309">
        <f t="shared" si="7"/>
        <v>6.5</v>
      </c>
      <c r="V100" s="310"/>
      <c r="W100" s="309">
        <f t="shared" si="8"/>
        <v>13</v>
      </c>
      <c r="X100" s="310"/>
    </row>
    <row r="101" spans="2:24" x14ac:dyDescent="0.3">
      <c r="B101" s="437"/>
      <c r="C101" s="363" t="s">
        <v>123</v>
      </c>
      <c r="D101" s="364"/>
      <c r="E101" s="364"/>
      <c r="F101" s="364"/>
      <c r="G101" s="364"/>
      <c r="H101" s="365"/>
      <c r="I101" s="140">
        <v>3</v>
      </c>
      <c r="J101" s="140"/>
      <c r="K101" s="140"/>
      <c r="L101" s="140"/>
      <c r="M101" s="140"/>
      <c r="N101" s="140"/>
      <c r="O101" s="140"/>
      <c r="P101" s="140"/>
      <c r="Q101" s="140"/>
      <c r="R101" s="140"/>
      <c r="S101" s="140"/>
      <c r="T101" s="140"/>
      <c r="U101" s="314">
        <f t="shared" si="7"/>
        <v>3</v>
      </c>
      <c r="V101" s="315"/>
      <c r="W101" s="314">
        <f t="shared" si="8"/>
        <v>3</v>
      </c>
      <c r="X101" s="315"/>
    </row>
    <row r="102" spans="2:24" x14ac:dyDescent="0.3">
      <c r="B102" s="437"/>
      <c r="C102" s="384" t="s">
        <v>19</v>
      </c>
      <c r="D102" s="385"/>
      <c r="E102" s="385"/>
      <c r="F102" s="385"/>
      <c r="G102" s="385"/>
      <c r="H102" s="386"/>
      <c r="I102" s="52">
        <f t="shared" ref="I102:J102" si="9">SUM(I103+I142)</f>
        <v>1</v>
      </c>
      <c r="J102" s="52">
        <f t="shared" si="9"/>
        <v>0</v>
      </c>
      <c r="K102" s="52"/>
      <c r="L102" s="52"/>
      <c r="M102" s="52"/>
      <c r="N102" s="52"/>
      <c r="O102" s="52"/>
      <c r="P102" s="52"/>
      <c r="Q102" s="52"/>
      <c r="R102" s="52"/>
      <c r="S102" s="52"/>
      <c r="T102" s="52"/>
      <c r="U102" s="309">
        <f t="shared" si="7"/>
        <v>0.5</v>
      </c>
      <c r="V102" s="310"/>
      <c r="W102" s="309">
        <f t="shared" ref="W102:W162" si="10">SUM(I102:T102)</f>
        <v>1</v>
      </c>
      <c r="X102" s="310"/>
    </row>
    <row r="103" spans="2:24" x14ac:dyDescent="0.3">
      <c r="B103" s="437"/>
      <c r="C103" s="300" t="s">
        <v>123</v>
      </c>
      <c r="D103" s="301"/>
      <c r="E103" s="301"/>
      <c r="F103" s="301"/>
      <c r="G103" s="301"/>
      <c r="H103" s="302"/>
      <c r="I103" s="52">
        <f>SUM(I104+I110+I114+I116+I124+I126+I129+I134+I138+I140)</f>
        <v>0</v>
      </c>
      <c r="J103" s="52">
        <f>SUM(J104+J110+J114+J116+J124+J126+J129+J134+J138+J140)</f>
        <v>0</v>
      </c>
      <c r="K103" s="52"/>
      <c r="L103" s="52"/>
      <c r="M103" s="52"/>
      <c r="N103" s="52"/>
      <c r="O103" s="52"/>
      <c r="P103" s="52"/>
      <c r="Q103" s="52"/>
      <c r="R103" s="52"/>
      <c r="S103" s="52"/>
      <c r="T103" s="52"/>
      <c r="U103" s="309">
        <f t="shared" si="7"/>
        <v>0</v>
      </c>
      <c r="V103" s="310"/>
      <c r="W103" s="309">
        <f t="shared" si="10"/>
        <v>0</v>
      </c>
      <c r="X103" s="310"/>
    </row>
    <row r="104" spans="2:24" x14ac:dyDescent="0.3">
      <c r="B104" s="437"/>
      <c r="C104" s="300" t="s">
        <v>129</v>
      </c>
      <c r="D104" s="301"/>
      <c r="E104" s="301"/>
      <c r="F104" s="301"/>
      <c r="G104" s="301"/>
      <c r="H104" s="302"/>
      <c r="I104" s="52">
        <f>SUM(I105:I109)</f>
        <v>0</v>
      </c>
      <c r="J104" s="52">
        <f>SUM(J105:J109)</f>
        <v>0</v>
      </c>
      <c r="K104" s="52"/>
      <c r="L104" s="52"/>
      <c r="M104" s="52"/>
      <c r="N104" s="52"/>
      <c r="O104" s="52"/>
      <c r="P104" s="52"/>
      <c r="Q104" s="52"/>
      <c r="R104" s="52"/>
      <c r="S104" s="52"/>
      <c r="T104" s="52"/>
      <c r="U104" s="309">
        <f t="shared" si="7"/>
        <v>0</v>
      </c>
      <c r="V104" s="310"/>
      <c r="W104" s="309">
        <f t="shared" si="10"/>
        <v>0</v>
      </c>
      <c r="X104" s="310"/>
    </row>
    <row r="105" spans="2:24" x14ac:dyDescent="0.3">
      <c r="B105" s="437"/>
      <c r="C105" s="321" t="s">
        <v>124</v>
      </c>
      <c r="D105" s="322"/>
      <c r="E105" s="322"/>
      <c r="F105" s="322"/>
      <c r="G105" s="322"/>
      <c r="H105" s="323"/>
      <c r="I105" s="52">
        <v>0</v>
      </c>
      <c r="J105" s="52"/>
      <c r="K105" s="52"/>
      <c r="L105" s="52"/>
      <c r="M105" s="52"/>
      <c r="N105" s="52"/>
      <c r="O105" s="52"/>
      <c r="P105" s="52"/>
      <c r="Q105" s="52"/>
      <c r="R105" s="52"/>
      <c r="S105" s="52"/>
      <c r="T105" s="52"/>
      <c r="U105" s="309">
        <f t="shared" si="7"/>
        <v>0</v>
      </c>
      <c r="V105" s="310"/>
      <c r="W105" s="309">
        <f t="shared" si="10"/>
        <v>0</v>
      </c>
      <c r="X105" s="310"/>
    </row>
    <row r="106" spans="2:24" x14ac:dyDescent="0.3">
      <c r="B106" s="437"/>
      <c r="C106" s="321" t="s">
        <v>125</v>
      </c>
      <c r="D106" s="322"/>
      <c r="E106" s="322"/>
      <c r="F106" s="322"/>
      <c r="G106" s="322"/>
      <c r="H106" s="323"/>
      <c r="I106" s="52">
        <v>0</v>
      </c>
      <c r="J106" s="52"/>
      <c r="K106" s="52"/>
      <c r="L106" s="52"/>
      <c r="M106" s="52"/>
      <c r="N106" s="52"/>
      <c r="O106" s="52"/>
      <c r="P106" s="52"/>
      <c r="Q106" s="52"/>
      <c r="R106" s="52"/>
      <c r="S106" s="52"/>
      <c r="T106" s="52"/>
      <c r="U106" s="309">
        <f t="shared" si="7"/>
        <v>0</v>
      </c>
      <c r="V106" s="310"/>
      <c r="W106" s="309">
        <f t="shared" si="10"/>
        <v>0</v>
      </c>
      <c r="X106" s="310"/>
    </row>
    <row r="107" spans="2:24" x14ac:dyDescent="0.3">
      <c r="B107" s="437"/>
      <c r="C107" s="321" t="s">
        <v>94</v>
      </c>
      <c r="D107" s="322"/>
      <c r="E107" s="322"/>
      <c r="F107" s="322"/>
      <c r="G107" s="322"/>
      <c r="H107" s="323"/>
      <c r="I107" s="52">
        <v>0</v>
      </c>
      <c r="J107" s="52"/>
      <c r="K107" s="52"/>
      <c r="L107" s="52"/>
      <c r="M107" s="52"/>
      <c r="N107" s="52"/>
      <c r="O107" s="52"/>
      <c r="P107" s="52"/>
      <c r="Q107" s="52"/>
      <c r="R107" s="52"/>
      <c r="S107" s="52"/>
      <c r="T107" s="52"/>
      <c r="U107" s="309">
        <f t="shared" si="7"/>
        <v>0</v>
      </c>
      <c r="V107" s="310"/>
      <c r="W107" s="309">
        <f t="shared" si="10"/>
        <v>0</v>
      </c>
      <c r="X107" s="310"/>
    </row>
    <row r="108" spans="2:24" x14ac:dyDescent="0.3">
      <c r="B108" s="437"/>
      <c r="C108" s="321" t="s">
        <v>127</v>
      </c>
      <c r="D108" s="322"/>
      <c r="E108" s="322"/>
      <c r="F108" s="322"/>
      <c r="G108" s="322"/>
      <c r="H108" s="323"/>
      <c r="I108" s="52">
        <v>0</v>
      </c>
      <c r="J108" s="52"/>
      <c r="K108" s="52"/>
      <c r="L108" s="52"/>
      <c r="M108" s="52"/>
      <c r="N108" s="52"/>
      <c r="O108" s="52"/>
      <c r="P108" s="52"/>
      <c r="Q108" s="52"/>
      <c r="R108" s="52"/>
      <c r="S108" s="52"/>
      <c r="T108" s="52"/>
      <c r="U108" s="309">
        <f t="shared" si="7"/>
        <v>0</v>
      </c>
      <c r="V108" s="310"/>
      <c r="W108" s="309">
        <f t="shared" si="10"/>
        <v>0</v>
      </c>
      <c r="X108" s="310"/>
    </row>
    <row r="109" spans="2:24" x14ac:dyDescent="0.3">
      <c r="B109" s="437"/>
      <c r="C109" s="321" t="s">
        <v>128</v>
      </c>
      <c r="D109" s="322"/>
      <c r="E109" s="322"/>
      <c r="F109" s="322"/>
      <c r="G109" s="322"/>
      <c r="H109" s="323"/>
      <c r="I109" s="52">
        <v>0</v>
      </c>
      <c r="J109" s="52"/>
      <c r="K109" s="52"/>
      <c r="L109" s="52"/>
      <c r="M109" s="52"/>
      <c r="N109" s="52"/>
      <c r="O109" s="52"/>
      <c r="P109" s="52"/>
      <c r="Q109" s="52"/>
      <c r="R109" s="52"/>
      <c r="S109" s="52"/>
      <c r="T109" s="52"/>
      <c r="U109" s="309">
        <f t="shared" si="7"/>
        <v>0</v>
      </c>
      <c r="V109" s="310"/>
      <c r="W109" s="309">
        <f t="shared" si="10"/>
        <v>0</v>
      </c>
      <c r="X109" s="310"/>
    </row>
    <row r="110" spans="2:24" x14ac:dyDescent="0.3">
      <c r="B110" s="437"/>
      <c r="C110" s="300" t="s">
        <v>130</v>
      </c>
      <c r="D110" s="301"/>
      <c r="E110" s="301"/>
      <c r="F110" s="301"/>
      <c r="G110" s="301"/>
      <c r="H110" s="302"/>
      <c r="I110" s="52">
        <f>SUM(I111:I113)</f>
        <v>0</v>
      </c>
      <c r="J110" s="52">
        <f>SUM(J111:J113)</f>
        <v>0</v>
      </c>
      <c r="K110" s="52"/>
      <c r="L110" s="52"/>
      <c r="M110" s="52"/>
      <c r="N110" s="52"/>
      <c r="O110" s="52"/>
      <c r="P110" s="52"/>
      <c r="Q110" s="52"/>
      <c r="R110" s="52"/>
      <c r="S110" s="52"/>
      <c r="T110" s="52"/>
      <c r="U110" s="309">
        <f t="shared" si="7"/>
        <v>0</v>
      </c>
      <c r="V110" s="310"/>
      <c r="W110" s="309">
        <f t="shared" si="10"/>
        <v>0</v>
      </c>
      <c r="X110" s="310"/>
    </row>
    <row r="111" spans="2:24" x14ac:dyDescent="0.3">
      <c r="B111" s="437"/>
      <c r="C111" s="321" t="s">
        <v>132</v>
      </c>
      <c r="D111" s="322"/>
      <c r="E111" s="322"/>
      <c r="F111" s="322"/>
      <c r="G111" s="322"/>
      <c r="H111" s="323"/>
      <c r="I111" s="52">
        <v>0</v>
      </c>
      <c r="J111" s="52"/>
      <c r="K111" s="52"/>
      <c r="L111" s="52"/>
      <c r="M111" s="52"/>
      <c r="N111" s="52"/>
      <c r="O111" s="52"/>
      <c r="P111" s="52"/>
      <c r="Q111" s="52"/>
      <c r="R111" s="52"/>
      <c r="S111" s="52"/>
      <c r="T111" s="52"/>
      <c r="U111" s="309">
        <f t="shared" si="7"/>
        <v>0</v>
      </c>
      <c r="V111" s="310"/>
      <c r="W111" s="309">
        <f t="shared" si="10"/>
        <v>0</v>
      </c>
      <c r="X111" s="310"/>
    </row>
    <row r="112" spans="2:24" x14ac:dyDescent="0.3">
      <c r="B112" s="437"/>
      <c r="C112" s="321" t="s">
        <v>131</v>
      </c>
      <c r="D112" s="322"/>
      <c r="E112" s="322"/>
      <c r="F112" s="322"/>
      <c r="G112" s="322"/>
      <c r="H112" s="323"/>
      <c r="I112" s="52">
        <v>0</v>
      </c>
      <c r="J112" s="52"/>
      <c r="K112" s="52"/>
      <c r="L112" s="52"/>
      <c r="M112" s="52"/>
      <c r="N112" s="52"/>
      <c r="O112" s="52"/>
      <c r="P112" s="52"/>
      <c r="Q112" s="52"/>
      <c r="R112" s="52"/>
      <c r="S112" s="52"/>
      <c r="T112" s="52"/>
      <c r="U112" s="309">
        <f t="shared" si="7"/>
        <v>0</v>
      </c>
      <c r="V112" s="310"/>
      <c r="W112" s="309">
        <f t="shared" si="10"/>
        <v>0</v>
      </c>
      <c r="X112" s="310"/>
    </row>
    <row r="113" spans="2:24" x14ac:dyDescent="0.3">
      <c r="B113" s="437"/>
      <c r="C113" s="321" t="s">
        <v>133</v>
      </c>
      <c r="D113" s="322"/>
      <c r="E113" s="322"/>
      <c r="F113" s="322"/>
      <c r="G113" s="322"/>
      <c r="H113" s="323"/>
      <c r="I113" s="52">
        <v>0</v>
      </c>
      <c r="J113" s="52"/>
      <c r="K113" s="52"/>
      <c r="L113" s="52"/>
      <c r="M113" s="52"/>
      <c r="N113" s="52"/>
      <c r="O113" s="52"/>
      <c r="P113" s="52"/>
      <c r="Q113" s="52"/>
      <c r="R113" s="52"/>
      <c r="S113" s="52"/>
      <c r="T113" s="52"/>
      <c r="U113" s="309">
        <f t="shared" si="7"/>
        <v>0</v>
      </c>
      <c r="V113" s="310"/>
      <c r="W113" s="309">
        <f t="shared" si="10"/>
        <v>0</v>
      </c>
      <c r="X113" s="310"/>
    </row>
    <row r="114" spans="2:24" x14ac:dyDescent="0.3">
      <c r="B114" s="437"/>
      <c r="C114" s="300" t="s">
        <v>135</v>
      </c>
      <c r="D114" s="301"/>
      <c r="E114" s="301"/>
      <c r="F114" s="301"/>
      <c r="G114" s="301"/>
      <c r="H114" s="302"/>
      <c r="I114" s="52">
        <f>SUM(I115)</f>
        <v>0</v>
      </c>
      <c r="J114" s="52">
        <f>SUM(J115)</f>
        <v>0</v>
      </c>
      <c r="K114" s="52"/>
      <c r="L114" s="52"/>
      <c r="M114" s="52"/>
      <c r="N114" s="52"/>
      <c r="O114" s="52"/>
      <c r="P114" s="52"/>
      <c r="Q114" s="52"/>
      <c r="R114" s="52"/>
      <c r="S114" s="52"/>
      <c r="T114" s="52"/>
      <c r="U114" s="309">
        <f t="shared" si="7"/>
        <v>0</v>
      </c>
      <c r="V114" s="310"/>
      <c r="W114" s="309">
        <f t="shared" si="10"/>
        <v>0</v>
      </c>
      <c r="X114" s="310"/>
    </row>
    <row r="115" spans="2:24" x14ac:dyDescent="0.3">
      <c r="B115" s="437"/>
      <c r="C115" s="321" t="s">
        <v>134</v>
      </c>
      <c r="D115" s="322"/>
      <c r="E115" s="322"/>
      <c r="F115" s="322"/>
      <c r="G115" s="322"/>
      <c r="H115" s="323"/>
      <c r="I115" s="52">
        <v>0</v>
      </c>
      <c r="J115" s="52"/>
      <c r="K115" s="52"/>
      <c r="L115" s="52"/>
      <c r="M115" s="52"/>
      <c r="N115" s="52"/>
      <c r="O115" s="52"/>
      <c r="P115" s="52"/>
      <c r="Q115" s="52"/>
      <c r="R115" s="52"/>
      <c r="S115" s="52"/>
      <c r="T115" s="52"/>
      <c r="U115" s="309">
        <f t="shared" si="7"/>
        <v>0</v>
      </c>
      <c r="V115" s="310"/>
      <c r="W115" s="309">
        <f t="shared" si="10"/>
        <v>0</v>
      </c>
      <c r="X115" s="310"/>
    </row>
    <row r="116" spans="2:24" x14ac:dyDescent="0.3">
      <c r="B116" s="437"/>
      <c r="C116" s="300" t="s">
        <v>136</v>
      </c>
      <c r="D116" s="301"/>
      <c r="E116" s="301"/>
      <c r="F116" s="301"/>
      <c r="G116" s="301"/>
      <c r="H116" s="302"/>
      <c r="I116" s="52">
        <f>SUM(I117:I123)</f>
        <v>0</v>
      </c>
      <c r="J116" s="52">
        <f>SUM(J117:J123)</f>
        <v>0</v>
      </c>
      <c r="K116" s="52"/>
      <c r="L116" s="52"/>
      <c r="M116" s="52"/>
      <c r="N116" s="52"/>
      <c r="O116" s="52"/>
      <c r="P116" s="52"/>
      <c r="Q116" s="52"/>
      <c r="R116" s="52"/>
      <c r="S116" s="52"/>
      <c r="T116" s="52"/>
      <c r="U116" s="309">
        <f t="shared" si="7"/>
        <v>0</v>
      </c>
      <c r="V116" s="310"/>
      <c r="W116" s="309">
        <f t="shared" si="10"/>
        <v>0</v>
      </c>
      <c r="X116" s="310"/>
    </row>
    <row r="117" spans="2:24" x14ac:dyDescent="0.3">
      <c r="B117" s="437"/>
      <c r="C117" s="321" t="s">
        <v>137</v>
      </c>
      <c r="D117" s="322"/>
      <c r="E117" s="322"/>
      <c r="F117" s="322"/>
      <c r="G117" s="322"/>
      <c r="H117" s="323"/>
      <c r="I117" s="52">
        <v>0</v>
      </c>
      <c r="J117" s="52"/>
      <c r="K117" s="52"/>
      <c r="L117" s="52"/>
      <c r="M117" s="52"/>
      <c r="N117" s="52"/>
      <c r="O117" s="52"/>
      <c r="P117" s="52"/>
      <c r="Q117" s="52"/>
      <c r="R117" s="52"/>
      <c r="S117" s="52"/>
      <c r="T117" s="52"/>
      <c r="U117" s="309">
        <f t="shared" si="7"/>
        <v>0</v>
      </c>
      <c r="V117" s="310"/>
      <c r="W117" s="309">
        <f t="shared" si="10"/>
        <v>0</v>
      </c>
      <c r="X117" s="310"/>
    </row>
    <row r="118" spans="2:24" x14ac:dyDescent="0.3">
      <c r="B118" s="437"/>
      <c r="C118" s="321" t="s">
        <v>93</v>
      </c>
      <c r="D118" s="322"/>
      <c r="E118" s="322"/>
      <c r="F118" s="322"/>
      <c r="G118" s="322"/>
      <c r="H118" s="323"/>
      <c r="I118" s="52">
        <v>0</v>
      </c>
      <c r="J118" s="52"/>
      <c r="K118" s="52"/>
      <c r="L118" s="52"/>
      <c r="M118" s="52"/>
      <c r="N118" s="52"/>
      <c r="O118" s="52"/>
      <c r="P118" s="52"/>
      <c r="Q118" s="52"/>
      <c r="R118" s="52"/>
      <c r="S118" s="52"/>
      <c r="T118" s="52"/>
      <c r="U118" s="309">
        <f t="shared" si="7"/>
        <v>0</v>
      </c>
      <c r="V118" s="310"/>
      <c r="W118" s="309">
        <f t="shared" si="10"/>
        <v>0</v>
      </c>
      <c r="X118" s="310"/>
    </row>
    <row r="119" spans="2:24" x14ac:dyDescent="0.3">
      <c r="B119" s="437"/>
      <c r="C119" s="321" t="s">
        <v>139</v>
      </c>
      <c r="D119" s="322"/>
      <c r="E119" s="322"/>
      <c r="F119" s="322"/>
      <c r="G119" s="322"/>
      <c r="H119" s="323"/>
      <c r="I119" s="52">
        <v>0</v>
      </c>
      <c r="J119" s="52"/>
      <c r="K119" s="52"/>
      <c r="L119" s="52"/>
      <c r="M119" s="52"/>
      <c r="N119" s="52"/>
      <c r="O119" s="52"/>
      <c r="P119" s="52"/>
      <c r="Q119" s="52"/>
      <c r="R119" s="52"/>
      <c r="S119" s="52"/>
      <c r="T119" s="52"/>
      <c r="U119" s="309">
        <f t="shared" si="7"/>
        <v>0</v>
      </c>
      <c r="V119" s="310"/>
      <c r="W119" s="309">
        <f t="shared" si="10"/>
        <v>0</v>
      </c>
      <c r="X119" s="310"/>
    </row>
    <row r="120" spans="2:24" x14ac:dyDescent="0.3">
      <c r="B120" s="437"/>
      <c r="C120" s="321" t="s">
        <v>124</v>
      </c>
      <c r="D120" s="322"/>
      <c r="E120" s="322"/>
      <c r="F120" s="322"/>
      <c r="G120" s="322"/>
      <c r="H120" s="323"/>
      <c r="I120" s="52">
        <v>0</v>
      </c>
      <c r="J120" s="52"/>
      <c r="K120" s="52"/>
      <c r="L120" s="52"/>
      <c r="M120" s="52"/>
      <c r="N120" s="52"/>
      <c r="O120" s="52"/>
      <c r="P120" s="52"/>
      <c r="Q120" s="52"/>
      <c r="R120" s="52"/>
      <c r="S120" s="52"/>
      <c r="T120" s="52"/>
      <c r="U120" s="309">
        <f t="shared" si="7"/>
        <v>0</v>
      </c>
      <c r="V120" s="310"/>
      <c r="W120" s="309">
        <f t="shared" si="10"/>
        <v>0</v>
      </c>
      <c r="X120" s="310"/>
    </row>
    <row r="121" spans="2:24" x14ac:dyDescent="0.3">
      <c r="B121" s="437"/>
      <c r="C121" s="321" t="s">
        <v>140</v>
      </c>
      <c r="D121" s="322"/>
      <c r="E121" s="322"/>
      <c r="F121" s="322"/>
      <c r="G121" s="322"/>
      <c r="H121" s="323"/>
      <c r="I121" s="52">
        <v>0</v>
      </c>
      <c r="J121" s="52"/>
      <c r="K121" s="52"/>
      <c r="L121" s="52"/>
      <c r="M121" s="52"/>
      <c r="N121" s="52"/>
      <c r="O121" s="52"/>
      <c r="P121" s="52"/>
      <c r="Q121" s="52"/>
      <c r="R121" s="52"/>
      <c r="S121" s="52"/>
      <c r="T121" s="52"/>
      <c r="U121" s="309">
        <f t="shared" si="7"/>
        <v>0</v>
      </c>
      <c r="V121" s="310"/>
      <c r="W121" s="309">
        <f t="shared" si="10"/>
        <v>0</v>
      </c>
      <c r="X121" s="310"/>
    </row>
    <row r="122" spans="2:24" x14ac:dyDescent="0.3">
      <c r="B122" s="437"/>
      <c r="C122" s="321" t="s">
        <v>127</v>
      </c>
      <c r="D122" s="322"/>
      <c r="E122" s="322"/>
      <c r="F122" s="322"/>
      <c r="G122" s="322"/>
      <c r="H122" s="323"/>
      <c r="I122" s="52">
        <v>0</v>
      </c>
      <c r="J122" s="52"/>
      <c r="K122" s="52"/>
      <c r="L122" s="52"/>
      <c r="M122" s="52"/>
      <c r="N122" s="52"/>
      <c r="O122" s="52"/>
      <c r="P122" s="52"/>
      <c r="Q122" s="52"/>
      <c r="R122" s="52"/>
      <c r="S122" s="52"/>
      <c r="T122" s="52"/>
      <c r="U122" s="309">
        <f t="shared" si="7"/>
        <v>0</v>
      </c>
      <c r="V122" s="310"/>
      <c r="W122" s="309">
        <f t="shared" si="10"/>
        <v>0</v>
      </c>
      <c r="X122" s="310"/>
    </row>
    <row r="123" spans="2:24" x14ac:dyDescent="0.3">
      <c r="B123" s="437"/>
      <c r="C123" s="321" t="s">
        <v>81</v>
      </c>
      <c r="D123" s="322"/>
      <c r="E123" s="322"/>
      <c r="F123" s="322"/>
      <c r="G123" s="322"/>
      <c r="H123" s="323"/>
      <c r="I123" s="52">
        <v>0</v>
      </c>
      <c r="J123" s="52"/>
      <c r="K123" s="52"/>
      <c r="L123" s="52"/>
      <c r="M123" s="52"/>
      <c r="N123" s="52"/>
      <c r="O123" s="52"/>
      <c r="P123" s="52"/>
      <c r="Q123" s="52"/>
      <c r="R123" s="52"/>
      <c r="S123" s="52"/>
      <c r="T123" s="52"/>
      <c r="U123" s="309">
        <f t="shared" si="7"/>
        <v>0</v>
      </c>
      <c r="V123" s="310"/>
      <c r="W123" s="309">
        <f t="shared" si="10"/>
        <v>0</v>
      </c>
      <c r="X123" s="310"/>
    </row>
    <row r="124" spans="2:24" x14ac:dyDescent="0.3">
      <c r="B124" s="437"/>
      <c r="C124" s="300" t="s">
        <v>141</v>
      </c>
      <c r="D124" s="301"/>
      <c r="E124" s="301"/>
      <c r="F124" s="301"/>
      <c r="G124" s="301"/>
      <c r="H124" s="302"/>
      <c r="I124" s="52">
        <f>SUM(I125)</f>
        <v>0</v>
      </c>
      <c r="J124" s="52">
        <f>SUM(J125)</f>
        <v>0</v>
      </c>
      <c r="K124" s="52"/>
      <c r="L124" s="52"/>
      <c r="M124" s="52"/>
      <c r="N124" s="52"/>
      <c r="O124" s="52"/>
      <c r="P124" s="52"/>
      <c r="Q124" s="52"/>
      <c r="R124" s="52"/>
      <c r="S124" s="52"/>
      <c r="T124" s="52"/>
      <c r="U124" s="309">
        <f t="shared" si="7"/>
        <v>0</v>
      </c>
      <c r="V124" s="310"/>
      <c r="W124" s="309">
        <f t="shared" si="10"/>
        <v>0</v>
      </c>
      <c r="X124" s="310"/>
    </row>
    <row r="125" spans="2:24" x14ac:dyDescent="0.3">
      <c r="B125" s="437"/>
      <c r="C125" s="321" t="s">
        <v>142</v>
      </c>
      <c r="D125" s="322"/>
      <c r="E125" s="322"/>
      <c r="F125" s="322"/>
      <c r="G125" s="322"/>
      <c r="H125" s="323"/>
      <c r="I125" s="52">
        <v>0</v>
      </c>
      <c r="J125" s="52"/>
      <c r="K125" s="52"/>
      <c r="L125" s="52"/>
      <c r="M125" s="52"/>
      <c r="N125" s="52"/>
      <c r="O125" s="52"/>
      <c r="P125" s="52"/>
      <c r="Q125" s="52"/>
      <c r="R125" s="52"/>
      <c r="S125" s="52"/>
      <c r="T125" s="52"/>
      <c r="U125" s="309">
        <f t="shared" si="7"/>
        <v>0</v>
      </c>
      <c r="V125" s="310"/>
      <c r="W125" s="309">
        <f t="shared" si="10"/>
        <v>0</v>
      </c>
      <c r="X125" s="310"/>
    </row>
    <row r="126" spans="2:24" x14ac:dyDescent="0.3">
      <c r="B126" s="437"/>
      <c r="C126" s="300" t="s">
        <v>143</v>
      </c>
      <c r="D126" s="301"/>
      <c r="E126" s="301"/>
      <c r="F126" s="301"/>
      <c r="G126" s="301"/>
      <c r="H126" s="302"/>
      <c r="I126" s="52">
        <f>SUM(I127:I128)</f>
        <v>0</v>
      </c>
      <c r="J126" s="52">
        <f>SUM(J127:J128)</f>
        <v>0</v>
      </c>
      <c r="K126" s="52"/>
      <c r="L126" s="52"/>
      <c r="M126" s="52"/>
      <c r="N126" s="52"/>
      <c r="O126" s="52"/>
      <c r="P126" s="52"/>
      <c r="Q126" s="52"/>
      <c r="R126" s="52"/>
      <c r="S126" s="52"/>
      <c r="T126" s="52"/>
      <c r="U126" s="309">
        <f t="shared" si="7"/>
        <v>0</v>
      </c>
      <c r="V126" s="310"/>
      <c r="W126" s="309">
        <f t="shared" si="10"/>
        <v>0</v>
      </c>
      <c r="X126" s="310"/>
    </row>
    <row r="127" spans="2:24" x14ac:dyDescent="0.3">
      <c r="B127" s="437"/>
      <c r="C127" s="321" t="s">
        <v>139</v>
      </c>
      <c r="D127" s="322"/>
      <c r="E127" s="322"/>
      <c r="F127" s="322"/>
      <c r="G127" s="322"/>
      <c r="H127" s="323"/>
      <c r="I127" s="52">
        <v>0</v>
      </c>
      <c r="J127" s="52"/>
      <c r="K127" s="52"/>
      <c r="L127" s="52"/>
      <c r="M127" s="52"/>
      <c r="N127" s="52"/>
      <c r="O127" s="52"/>
      <c r="P127" s="52"/>
      <c r="Q127" s="52"/>
      <c r="R127" s="52"/>
      <c r="S127" s="52"/>
      <c r="T127" s="52"/>
      <c r="U127" s="309">
        <f t="shared" si="7"/>
        <v>0</v>
      </c>
      <c r="V127" s="310"/>
      <c r="W127" s="309">
        <f t="shared" si="10"/>
        <v>0</v>
      </c>
      <c r="X127" s="310"/>
    </row>
    <row r="128" spans="2:24" x14ac:dyDescent="0.3">
      <c r="B128" s="437"/>
      <c r="C128" s="321" t="s">
        <v>144</v>
      </c>
      <c r="D128" s="322"/>
      <c r="E128" s="322"/>
      <c r="F128" s="322"/>
      <c r="G128" s="322"/>
      <c r="H128" s="323"/>
      <c r="I128" s="52">
        <v>0</v>
      </c>
      <c r="J128" s="52"/>
      <c r="K128" s="52"/>
      <c r="L128" s="52"/>
      <c r="M128" s="52"/>
      <c r="N128" s="52"/>
      <c r="O128" s="52"/>
      <c r="P128" s="52"/>
      <c r="Q128" s="52"/>
      <c r="R128" s="52"/>
      <c r="S128" s="52"/>
      <c r="T128" s="52"/>
      <c r="U128" s="309">
        <f t="shared" si="7"/>
        <v>0</v>
      </c>
      <c r="V128" s="310"/>
      <c r="W128" s="309">
        <f t="shared" si="10"/>
        <v>0</v>
      </c>
      <c r="X128" s="310"/>
    </row>
    <row r="129" spans="2:24" x14ac:dyDescent="0.3">
      <c r="B129" s="437"/>
      <c r="C129" s="300" t="s">
        <v>145</v>
      </c>
      <c r="D129" s="301"/>
      <c r="E129" s="301"/>
      <c r="F129" s="301"/>
      <c r="G129" s="301"/>
      <c r="H129" s="302"/>
      <c r="I129" s="52">
        <f>SUM(I130:I133)</f>
        <v>0</v>
      </c>
      <c r="J129" s="52">
        <f>SUM(J130:J133)</f>
        <v>0</v>
      </c>
      <c r="K129" s="52"/>
      <c r="L129" s="52"/>
      <c r="M129" s="52"/>
      <c r="N129" s="52"/>
      <c r="O129" s="52"/>
      <c r="P129" s="52"/>
      <c r="Q129" s="52"/>
      <c r="R129" s="52"/>
      <c r="S129" s="52"/>
      <c r="T129" s="52"/>
      <c r="U129" s="309">
        <f t="shared" si="7"/>
        <v>0</v>
      </c>
      <c r="V129" s="310"/>
      <c r="W129" s="309">
        <f t="shared" si="10"/>
        <v>0</v>
      </c>
      <c r="X129" s="310"/>
    </row>
    <row r="130" spans="2:24" x14ac:dyDescent="0.3">
      <c r="B130" s="437"/>
      <c r="C130" s="321" t="s">
        <v>146</v>
      </c>
      <c r="D130" s="322"/>
      <c r="E130" s="322"/>
      <c r="F130" s="322"/>
      <c r="G130" s="322"/>
      <c r="H130" s="323"/>
      <c r="I130" s="52">
        <v>0</v>
      </c>
      <c r="J130" s="52"/>
      <c r="K130" s="52"/>
      <c r="L130" s="52"/>
      <c r="M130" s="52"/>
      <c r="N130" s="52"/>
      <c r="O130" s="52"/>
      <c r="P130" s="52"/>
      <c r="Q130" s="52"/>
      <c r="R130" s="52"/>
      <c r="S130" s="52"/>
      <c r="T130" s="52"/>
      <c r="U130" s="309">
        <f t="shared" si="7"/>
        <v>0</v>
      </c>
      <c r="V130" s="310"/>
      <c r="W130" s="309">
        <f t="shared" si="10"/>
        <v>0</v>
      </c>
      <c r="X130" s="310"/>
    </row>
    <row r="131" spans="2:24" x14ac:dyDescent="0.3">
      <c r="B131" s="437"/>
      <c r="C131" s="321" t="s">
        <v>147</v>
      </c>
      <c r="D131" s="322"/>
      <c r="E131" s="322"/>
      <c r="F131" s="322"/>
      <c r="G131" s="322"/>
      <c r="H131" s="323"/>
      <c r="I131" s="52">
        <v>0</v>
      </c>
      <c r="J131" s="52"/>
      <c r="K131" s="52"/>
      <c r="L131" s="52"/>
      <c r="M131" s="52"/>
      <c r="N131" s="52"/>
      <c r="O131" s="52"/>
      <c r="P131" s="52"/>
      <c r="Q131" s="52"/>
      <c r="R131" s="52"/>
      <c r="S131" s="52"/>
      <c r="T131" s="52"/>
      <c r="U131" s="309">
        <f t="shared" si="7"/>
        <v>0</v>
      </c>
      <c r="V131" s="310"/>
      <c r="W131" s="309">
        <f t="shared" si="10"/>
        <v>0</v>
      </c>
      <c r="X131" s="310"/>
    </row>
    <row r="132" spans="2:24" x14ac:dyDescent="0.3">
      <c r="B132" s="437"/>
      <c r="C132" s="321" t="s">
        <v>148</v>
      </c>
      <c r="D132" s="322"/>
      <c r="E132" s="322"/>
      <c r="F132" s="322"/>
      <c r="G132" s="322"/>
      <c r="H132" s="323"/>
      <c r="I132" s="52">
        <v>0</v>
      </c>
      <c r="J132" s="52"/>
      <c r="K132" s="52"/>
      <c r="L132" s="52"/>
      <c r="M132" s="52"/>
      <c r="N132" s="52"/>
      <c r="O132" s="52"/>
      <c r="P132" s="52"/>
      <c r="Q132" s="52"/>
      <c r="R132" s="52"/>
      <c r="S132" s="52"/>
      <c r="T132" s="52"/>
      <c r="U132" s="309">
        <f t="shared" si="7"/>
        <v>0</v>
      </c>
      <c r="V132" s="310"/>
      <c r="W132" s="309">
        <f t="shared" si="10"/>
        <v>0</v>
      </c>
      <c r="X132" s="310"/>
    </row>
    <row r="133" spans="2:24" x14ac:dyDescent="0.3">
      <c r="B133" s="437"/>
      <c r="C133" s="321" t="s">
        <v>149</v>
      </c>
      <c r="D133" s="322"/>
      <c r="E133" s="322"/>
      <c r="F133" s="322"/>
      <c r="G133" s="322"/>
      <c r="H133" s="323"/>
      <c r="I133" s="52">
        <v>0</v>
      </c>
      <c r="J133" s="52"/>
      <c r="K133" s="52"/>
      <c r="L133" s="52"/>
      <c r="M133" s="52"/>
      <c r="N133" s="52"/>
      <c r="O133" s="52"/>
      <c r="P133" s="52"/>
      <c r="Q133" s="52"/>
      <c r="R133" s="52"/>
      <c r="S133" s="52"/>
      <c r="T133" s="52"/>
      <c r="U133" s="309">
        <f t="shared" si="7"/>
        <v>0</v>
      </c>
      <c r="V133" s="310"/>
      <c r="W133" s="309">
        <f t="shared" si="10"/>
        <v>0</v>
      </c>
      <c r="X133" s="310"/>
    </row>
    <row r="134" spans="2:24" x14ac:dyDescent="0.3">
      <c r="B134" s="437"/>
      <c r="C134" s="300" t="s">
        <v>152</v>
      </c>
      <c r="D134" s="301"/>
      <c r="E134" s="301"/>
      <c r="F134" s="301"/>
      <c r="G134" s="301"/>
      <c r="H134" s="302"/>
      <c r="I134" s="52">
        <f>SUM(I135:I137)</f>
        <v>0</v>
      </c>
      <c r="J134" s="52">
        <f>SUM(J135:J137)</f>
        <v>0</v>
      </c>
      <c r="K134" s="52"/>
      <c r="L134" s="52"/>
      <c r="M134" s="52"/>
      <c r="N134" s="52"/>
      <c r="O134" s="52"/>
      <c r="P134" s="52"/>
      <c r="Q134" s="52"/>
      <c r="R134" s="52"/>
      <c r="S134" s="52"/>
      <c r="T134" s="52"/>
      <c r="U134" s="309">
        <f t="shared" si="7"/>
        <v>0</v>
      </c>
      <c r="V134" s="310"/>
      <c r="W134" s="309">
        <f t="shared" si="10"/>
        <v>0</v>
      </c>
      <c r="X134" s="310"/>
    </row>
    <row r="135" spans="2:24" x14ac:dyDescent="0.3">
      <c r="B135" s="437"/>
      <c r="C135" s="321" t="s">
        <v>137</v>
      </c>
      <c r="D135" s="322"/>
      <c r="E135" s="322"/>
      <c r="F135" s="322"/>
      <c r="G135" s="322"/>
      <c r="H135" s="323"/>
      <c r="I135" s="52">
        <v>0</v>
      </c>
      <c r="J135" s="52"/>
      <c r="K135" s="52"/>
      <c r="L135" s="52"/>
      <c r="M135" s="52"/>
      <c r="N135" s="52"/>
      <c r="O135" s="52"/>
      <c r="P135" s="52"/>
      <c r="Q135" s="52"/>
      <c r="R135" s="52"/>
      <c r="S135" s="52"/>
      <c r="T135" s="52"/>
      <c r="U135" s="309">
        <f t="shared" si="7"/>
        <v>0</v>
      </c>
      <c r="V135" s="310"/>
      <c r="W135" s="309">
        <f t="shared" si="10"/>
        <v>0</v>
      </c>
      <c r="X135" s="310"/>
    </row>
    <row r="136" spans="2:24" x14ac:dyDescent="0.3">
      <c r="B136" s="437"/>
      <c r="C136" s="321" t="s">
        <v>93</v>
      </c>
      <c r="D136" s="322"/>
      <c r="E136" s="322"/>
      <c r="F136" s="322"/>
      <c r="G136" s="322"/>
      <c r="H136" s="323"/>
      <c r="I136" s="52">
        <v>0</v>
      </c>
      <c r="J136" s="52"/>
      <c r="K136" s="52"/>
      <c r="L136" s="52"/>
      <c r="M136" s="52"/>
      <c r="N136" s="52"/>
      <c r="O136" s="52"/>
      <c r="P136" s="52"/>
      <c r="Q136" s="52"/>
      <c r="R136" s="52"/>
      <c r="S136" s="52"/>
      <c r="T136" s="52"/>
      <c r="U136" s="309">
        <f t="shared" si="7"/>
        <v>0</v>
      </c>
      <c r="V136" s="310"/>
      <c r="W136" s="309">
        <f t="shared" si="10"/>
        <v>0</v>
      </c>
      <c r="X136" s="310"/>
    </row>
    <row r="137" spans="2:24" x14ac:dyDescent="0.3">
      <c r="B137" s="437"/>
      <c r="C137" s="321" t="s">
        <v>124</v>
      </c>
      <c r="D137" s="322"/>
      <c r="E137" s="322"/>
      <c r="F137" s="322"/>
      <c r="G137" s="322"/>
      <c r="H137" s="323"/>
      <c r="I137" s="52">
        <v>0</v>
      </c>
      <c r="J137" s="52"/>
      <c r="K137" s="52"/>
      <c r="L137" s="52"/>
      <c r="M137" s="52"/>
      <c r="N137" s="52"/>
      <c r="O137" s="52"/>
      <c r="P137" s="52"/>
      <c r="Q137" s="52"/>
      <c r="R137" s="52"/>
      <c r="S137" s="52"/>
      <c r="T137" s="52"/>
      <c r="U137" s="309">
        <f t="shared" si="7"/>
        <v>0</v>
      </c>
      <c r="V137" s="310"/>
      <c r="W137" s="309">
        <f t="shared" si="10"/>
        <v>0</v>
      </c>
      <c r="X137" s="310"/>
    </row>
    <row r="138" spans="2:24" x14ac:dyDescent="0.3">
      <c r="B138" s="437"/>
      <c r="C138" s="300" t="s">
        <v>151</v>
      </c>
      <c r="D138" s="301"/>
      <c r="E138" s="301"/>
      <c r="F138" s="301"/>
      <c r="G138" s="301"/>
      <c r="H138" s="302"/>
      <c r="I138" s="52">
        <f>SUM(I139)</f>
        <v>0</v>
      </c>
      <c r="J138" s="52">
        <f>SUM(J139)</f>
        <v>0</v>
      </c>
      <c r="K138" s="52"/>
      <c r="L138" s="52"/>
      <c r="M138" s="52"/>
      <c r="N138" s="52"/>
      <c r="O138" s="52"/>
      <c r="P138" s="52"/>
      <c r="Q138" s="52"/>
      <c r="R138" s="52"/>
      <c r="S138" s="52"/>
      <c r="T138" s="52"/>
      <c r="U138" s="309">
        <f t="shared" si="7"/>
        <v>0</v>
      </c>
      <c r="V138" s="310"/>
      <c r="W138" s="309">
        <f t="shared" si="10"/>
        <v>0</v>
      </c>
      <c r="X138" s="310"/>
    </row>
    <row r="139" spans="2:24" x14ac:dyDescent="0.3">
      <c r="B139" s="437"/>
      <c r="C139" s="321" t="s">
        <v>142</v>
      </c>
      <c r="D139" s="322"/>
      <c r="E139" s="322"/>
      <c r="F139" s="322"/>
      <c r="G139" s="322"/>
      <c r="H139" s="323"/>
      <c r="I139" s="52">
        <v>0</v>
      </c>
      <c r="J139" s="52"/>
      <c r="K139" s="52"/>
      <c r="L139" s="52"/>
      <c r="M139" s="52"/>
      <c r="N139" s="52"/>
      <c r="O139" s="52"/>
      <c r="P139" s="52"/>
      <c r="Q139" s="52"/>
      <c r="R139" s="52"/>
      <c r="S139" s="52"/>
      <c r="T139" s="52"/>
      <c r="U139" s="309">
        <f t="shared" si="7"/>
        <v>0</v>
      </c>
      <c r="V139" s="310"/>
      <c r="W139" s="309">
        <f t="shared" si="10"/>
        <v>0</v>
      </c>
      <c r="X139" s="310"/>
    </row>
    <row r="140" spans="2:24" x14ac:dyDescent="0.3">
      <c r="B140" s="437"/>
      <c r="C140" s="300" t="s">
        <v>150</v>
      </c>
      <c r="D140" s="301"/>
      <c r="E140" s="301"/>
      <c r="F140" s="301"/>
      <c r="G140" s="301"/>
      <c r="H140" s="302"/>
      <c r="I140" s="52">
        <f>SUM(I141)</f>
        <v>0</v>
      </c>
      <c r="J140" s="52">
        <f>SUM(J141)</f>
        <v>0</v>
      </c>
      <c r="K140" s="52"/>
      <c r="L140" s="52"/>
      <c r="M140" s="52"/>
      <c r="N140" s="52"/>
      <c r="O140" s="52"/>
      <c r="P140" s="52"/>
      <c r="Q140" s="52"/>
      <c r="R140" s="52"/>
      <c r="S140" s="52"/>
      <c r="T140" s="52"/>
      <c r="U140" s="309">
        <f t="shared" si="7"/>
        <v>0</v>
      </c>
      <c r="V140" s="310"/>
      <c r="W140" s="309">
        <f t="shared" si="10"/>
        <v>0</v>
      </c>
      <c r="X140" s="310"/>
    </row>
    <row r="141" spans="2:24" x14ac:dyDescent="0.3">
      <c r="B141" s="437"/>
      <c r="C141" s="321" t="s">
        <v>134</v>
      </c>
      <c r="D141" s="322"/>
      <c r="E141" s="322"/>
      <c r="F141" s="322"/>
      <c r="G141" s="322"/>
      <c r="H141" s="323"/>
      <c r="I141" s="52">
        <v>0</v>
      </c>
      <c r="J141" s="52"/>
      <c r="K141" s="52"/>
      <c r="L141" s="52"/>
      <c r="M141" s="52"/>
      <c r="N141" s="52"/>
      <c r="O141" s="52"/>
      <c r="P141" s="52"/>
      <c r="Q141" s="52"/>
      <c r="R141" s="52"/>
      <c r="S141" s="52"/>
      <c r="T141" s="52"/>
      <c r="U141" s="309">
        <f t="shared" si="7"/>
        <v>0</v>
      </c>
      <c r="V141" s="310"/>
      <c r="W141" s="309">
        <f t="shared" si="10"/>
        <v>0</v>
      </c>
      <c r="X141" s="310"/>
    </row>
    <row r="142" spans="2:24" x14ac:dyDescent="0.3">
      <c r="B142" s="437"/>
      <c r="C142" s="300" t="s">
        <v>122</v>
      </c>
      <c r="D142" s="301"/>
      <c r="E142" s="301"/>
      <c r="F142" s="301"/>
      <c r="G142" s="301"/>
      <c r="H142" s="302"/>
      <c r="I142" s="52">
        <f>SUM(I143+I150+I156+I160+I166+I171)</f>
        <v>1</v>
      </c>
      <c r="J142" s="52">
        <f>SUM(J143+J150+J156+J160+J166+J171)</f>
        <v>0</v>
      </c>
      <c r="K142" s="52"/>
      <c r="L142" s="52"/>
      <c r="M142" s="52"/>
      <c r="N142" s="52"/>
      <c r="O142" s="52"/>
      <c r="P142" s="52"/>
      <c r="Q142" s="52"/>
      <c r="R142" s="52"/>
      <c r="S142" s="52"/>
      <c r="T142" s="52"/>
      <c r="U142" s="309">
        <f t="shared" si="7"/>
        <v>0.5</v>
      </c>
      <c r="V142" s="310"/>
      <c r="W142" s="309">
        <f t="shared" si="10"/>
        <v>1</v>
      </c>
      <c r="X142" s="310"/>
    </row>
    <row r="143" spans="2:24" x14ac:dyDescent="0.3">
      <c r="B143" s="437"/>
      <c r="C143" s="300" t="s">
        <v>153</v>
      </c>
      <c r="D143" s="301"/>
      <c r="E143" s="301"/>
      <c r="F143" s="301"/>
      <c r="G143" s="301"/>
      <c r="H143" s="302"/>
      <c r="I143" s="52">
        <f>SUM(I144:I149)</f>
        <v>0</v>
      </c>
      <c r="J143" s="52">
        <f>SUM(J144:J149)</f>
        <v>0</v>
      </c>
      <c r="K143" s="52"/>
      <c r="L143" s="52"/>
      <c r="M143" s="52"/>
      <c r="N143" s="52"/>
      <c r="O143" s="52"/>
      <c r="P143" s="52"/>
      <c r="Q143" s="52"/>
      <c r="R143" s="52"/>
      <c r="S143" s="52"/>
      <c r="T143" s="52"/>
      <c r="U143" s="309">
        <f t="shared" si="7"/>
        <v>0</v>
      </c>
      <c r="V143" s="310"/>
      <c r="W143" s="309">
        <f t="shared" si="10"/>
        <v>0</v>
      </c>
      <c r="X143" s="310"/>
    </row>
    <row r="144" spans="2:24" x14ac:dyDescent="0.3">
      <c r="B144" s="437"/>
      <c r="C144" s="321" t="s">
        <v>137</v>
      </c>
      <c r="D144" s="322"/>
      <c r="E144" s="322"/>
      <c r="F144" s="322"/>
      <c r="G144" s="322"/>
      <c r="H144" s="323"/>
      <c r="I144" s="52">
        <v>0</v>
      </c>
      <c r="J144" s="52"/>
      <c r="K144" s="52"/>
      <c r="L144" s="52"/>
      <c r="M144" s="52"/>
      <c r="N144" s="52"/>
      <c r="O144" s="52"/>
      <c r="P144" s="52"/>
      <c r="Q144" s="52"/>
      <c r="R144" s="52"/>
      <c r="S144" s="52"/>
      <c r="T144" s="52"/>
      <c r="U144" s="309">
        <f t="shared" si="7"/>
        <v>0</v>
      </c>
      <c r="V144" s="310"/>
      <c r="W144" s="309">
        <f t="shared" si="10"/>
        <v>0</v>
      </c>
      <c r="X144" s="310"/>
    </row>
    <row r="145" spans="2:24" x14ac:dyDescent="0.3">
      <c r="B145" s="437"/>
      <c r="C145" s="321" t="s">
        <v>93</v>
      </c>
      <c r="D145" s="322"/>
      <c r="E145" s="322"/>
      <c r="F145" s="322"/>
      <c r="G145" s="322"/>
      <c r="H145" s="323"/>
      <c r="I145" s="52">
        <v>0</v>
      </c>
      <c r="J145" s="52"/>
      <c r="K145" s="52"/>
      <c r="L145" s="52"/>
      <c r="M145" s="52"/>
      <c r="N145" s="52"/>
      <c r="O145" s="52"/>
      <c r="P145" s="52"/>
      <c r="Q145" s="52"/>
      <c r="R145" s="52"/>
      <c r="S145" s="52"/>
      <c r="T145" s="52"/>
      <c r="U145" s="309">
        <f t="shared" si="7"/>
        <v>0</v>
      </c>
      <c r="V145" s="310"/>
      <c r="W145" s="309">
        <f t="shared" si="10"/>
        <v>0</v>
      </c>
      <c r="X145" s="310"/>
    </row>
    <row r="146" spans="2:24" x14ac:dyDescent="0.3">
      <c r="B146" s="437"/>
      <c r="C146" s="321" t="s">
        <v>154</v>
      </c>
      <c r="D146" s="322"/>
      <c r="E146" s="322"/>
      <c r="F146" s="322"/>
      <c r="G146" s="322"/>
      <c r="H146" s="323"/>
      <c r="I146" s="52">
        <v>0</v>
      </c>
      <c r="J146" s="52"/>
      <c r="K146" s="52"/>
      <c r="L146" s="52"/>
      <c r="M146" s="52"/>
      <c r="N146" s="52"/>
      <c r="O146" s="52"/>
      <c r="P146" s="52"/>
      <c r="Q146" s="52"/>
      <c r="R146" s="52"/>
      <c r="S146" s="52"/>
      <c r="T146" s="52"/>
      <c r="U146" s="309">
        <f t="shared" si="7"/>
        <v>0</v>
      </c>
      <c r="V146" s="310"/>
      <c r="W146" s="309">
        <f t="shared" si="10"/>
        <v>0</v>
      </c>
      <c r="X146" s="310"/>
    </row>
    <row r="147" spans="2:24" x14ac:dyDescent="0.3">
      <c r="B147" s="437"/>
      <c r="C147" s="321" t="s">
        <v>94</v>
      </c>
      <c r="D147" s="322"/>
      <c r="E147" s="322"/>
      <c r="F147" s="322"/>
      <c r="G147" s="322"/>
      <c r="H147" s="323"/>
      <c r="I147" s="52">
        <v>0</v>
      </c>
      <c r="J147" s="52"/>
      <c r="K147" s="52"/>
      <c r="L147" s="52"/>
      <c r="M147" s="52"/>
      <c r="N147" s="52"/>
      <c r="O147" s="52"/>
      <c r="P147" s="52"/>
      <c r="Q147" s="52"/>
      <c r="R147" s="52"/>
      <c r="S147" s="52"/>
      <c r="T147" s="52"/>
      <c r="U147" s="309">
        <f t="shared" si="7"/>
        <v>0</v>
      </c>
      <c r="V147" s="310"/>
      <c r="W147" s="309">
        <f t="shared" si="10"/>
        <v>0</v>
      </c>
      <c r="X147" s="310"/>
    </row>
    <row r="148" spans="2:24" x14ac:dyDescent="0.3">
      <c r="B148" s="437"/>
      <c r="C148" s="321" t="s">
        <v>142</v>
      </c>
      <c r="D148" s="322"/>
      <c r="E148" s="322"/>
      <c r="F148" s="322"/>
      <c r="G148" s="322"/>
      <c r="H148" s="323"/>
      <c r="I148" s="52">
        <v>0</v>
      </c>
      <c r="J148" s="52"/>
      <c r="K148" s="52"/>
      <c r="L148" s="52"/>
      <c r="M148" s="52"/>
      <c r="N148" s="52"/>
      <c r="O148" s="52"/>
      <c r="P148" s="52"/>
      <c r="Q148" s="52"/>
      <c r="R148" s="52"/>
      <c r="S148" s="52"/>
      <c r="T148" s="52"/>
      <c r="U148" s="309">
        <f t="shared" si="7"/>
        <v>0</v>
      </c>
      <c r="V148" s="310"/>
      <c r="W148" s="309">
        <f t="shared" si="10"/>
        <v>0</v>
      </c>
      <c r="X148" s="310"/>
    </row>
    <row r="149" spans="2:24" x14ac:dyDescent="0.3">
      <c r="B149" s="437"/>
      <c r="C149" s="321" t="s">
        <v>144</v>
      </c>
      <c r="D149" s="322"/>
      <c r="E149" s="322"/>
      <c r="F149" s="322"/>
      <c r="G149" s="322"/>
      <c r="H149" s="323"/>
      <c r="I149" s="52">
        <v>0</v>
      </c>
      <c r="J149" s="52"/>
      <c r="K149" s="52"/>
      <c r="L149" s="52"/>
      <c r="M149" s="52"/>
      <c r="N149" s="52"/>
      <c r="O149" s="52"/>
      <c r="P149" s="52"/>
      <c r="Q149" s="52"/>
      <c r="R149" s="52"/>
      <c r="S149" s="52"/>
      <c r="T149" s="52"/>
      <c r="U149" s="309">
        <f t="shared" si="7"/>
        <v>0</v>
      </c>
      <c r="V149" s="310"/>
      <c r="W149" s="309">
        <f t="shared" si="10"/>
        <v>0</v>
      </c>
      <c r="X149" s="310"/>
    </row>
    <row r="150" spans="2:24" x14ac:dyDescent="0.3">
      <c r="B150" s="437"/>
      <c r="C150" s="300" t="s">
        <v>155</v>
      </c>
      <c r="D150" s="301"/>
      <c r="E150" s="301"/>
      <c r="F150" s="301"/>
      <c r="G150" s="301"/>
      <c r="H150" s="302"/>
      <c r="I150" s="52">
        <f>SUM(I151:I155)</f>
        <v>0</v>
      </c>
      <c r="J150" s="52">
        <f>SUM(J151:J155)</f>
        <v>0</v>
      </c>
      <c r="K150" s="52"/>
      <c r="L150" s="52"/>
      <c r="M150" s="52"/>
      <c r="N150" s="52"/>
      <c r="O150" s="52"/>
      <c r="P150" s="52"/>
      <c r="Q150" s="52"/>
      <c r="R150" s="52"/>
      <c r="S150" s="52"/>
      <c r="T150" s="52"/>
      <c r="U150" s="309">
        <f t="shared" si="7"/>
        <v>0</v>
      </c>
      <c r="V150" s="310"/>
      <c r="W150" s="309">
        <f t="shared" si="10"/>
        <v>0</v>
      </c>
      <c r="X150" s="310"/>
    </row>
    <row r="151" spans="2:24" x14ac:dyDescent="0.3">
      <c r="B151" s="437"/>
      <c r="C151" s="321" t="s">
        <v>139</v>
      </c>
      <c r="D151" s="322"/>
      <c r="E151" s="322"/>
      <c r="F151" s="322"/>
      <c r="G151" s="322"/>
      <c r="H151" s="323"/>
      <c r="I151" s="52">
        <v>0</v>
      </c>
      <c r="J151" s="52"/>
      <c r="K151" s="52"/>
      <c r="L151" s="52"/>
      <c r="M151" s="52"/>
      <c r="N151" s="52"/>
      <c r="O151" s="52"/>
      <c r="P151" s="52"/>
      <c r="Q151" s="52"/>
      <c r="R151" s="52"/>
      <c r="S151" s="52"/>
      <c r="T151" s="52"/>
      <c r="U151" s="309">
        <f t="shared" si="7"/>
        <v>0</v>
      </c>
      <c r="V151" s="310"/>
      <c r="W151" s="309">
        <f t="shared" si="10"/>
        <v>0</v>
      </c>
      <c r="X151" s="310"/>
    </row>
    <row r="152" spans="2:24" x14ac:dyDescent="0.3">
      <c r="B152" s="437"/>
      <c r="C152" s="321" t="s">
        <v>140</v>
      </c>
      <c r="D152" s="322"/>
      <c r="E152" s="322"/>
      <c r="F152" s="322"/>
      <c r="G152" s="322"/>
      <c r="H152" s="323"/>
      <c r="I152" s="52">
        <v>0</v>
      </c>
      <c r="J152" s="52"/>
      <c r="K152" s="52"/>
      <c r="L152" s="52"/>
      <c r="M152" s="52"/>
      <c r="N152" s="52"/>
      <c r="O152" s="52"/>
      <c r="P152" s="52"/>
      <c r="Q152" s="52"/>
      <c r="R152" s="52"/>
      <c r="S152" s="52"/>
      <c r="T152" s="52"/>
      <c r="U152" s="309">
        <f t="shared" si="7"/>
        <v>0</v>
      </c>
      <c r="V152" s="310"/>
      <c r="W152" s="309">
        <f t="shared" si="10"/>
        <v>0</v>
      </c>
      <c r="X152" s="310"/>
    </row>
    <row r="153" spans="2:24" x14ac:dyDescent="0.3">
      <c r="B153" s="437"/>
      <c r="C153" s="321" t="s">
        <v>125</v>
      </c>
      <c r="D153" s="322"/>
      <c r="E153" s="322"/>
      <c r="F153" s="322"/>
      <c r="G153" s="322"/>
      <c r="H153" s="323"/>
      <c r="I153" s="52">
        <v>0</v>
      </c>
      <c r="J153" s="52"/>
      <c r="K153" s="52"/>
      <c r="L153" s="52"/>
      <c r="M153" s="52"/>
      <c r="N153" s="52"/>
      <c r="O153" s="52"/>
      <c r="P153" s="52"/>
      <c r="Q153" s="52"/>
      <c r="R153" s="52"/>
      <c r="S153" s="52"/>
      <c r="T153" s="52"/>
      <c r="U153" s="309">
        <f t="shared" si="7"/>
        <v>0</v>
      </c>
      <c r="V153" s="310"/>
      <c r="W153" s="309">
        <f t="shared" si="10"/>
        <v>0</v>
      </c>
      <c r="X153" s="310"/>
    </row>
    <row r="154" spans="2:24" x14ac:dyDescent="0.3">
      <c r="B154" s="437"/>
      <c r="C154" s="321" t="s">
        <v>127</v>
      </c>
      <c r="D154" s="322"/>
      <c r="E154" s="322"/>
      <c r="F154" s="322"/>
      <c r="G154" s="322"/>
      <c r="H154" s="323"/>
      <c r="I154" s="52">
        <v>0</v>
      </c>
      <c r="J154" s="52"/>
      <c r="K154" s="52"/>
      <c r="L154" s="52"/>
      <c r="M154" s="52"/>
      <c r="N154" s="52"/>
      <c r="O154" s="52"/>
      <c r="P154" s="52"/>
      <c r="Q154" s="52"/>
      <c r="R154" s="52"/>
      <c r="S154" s="52"/>
      <c r="T154" s="52"/>
      <c r="U154" s="309">
        <f t="shared" si="7"/>
        <v>0</v>
      </c>
      <c r="V154" s="310"/>
      <c r="W154" s="309">
        <f t="shared" si="10"/>
        <v>0</v>
      </c>
      <c r="X154" s="310"/>
    </row>
    <row r="155" spans="2:24" x14ac:dyDescent="0.3">
      <c r="B155" s="437"/>
      <c r="C155" s="321" t="s">
        <v>81</v>
      </c>
      <c r="D155" s="322"/>
      <c r="E155" s="322"/>
      <c r="F155" s="322"/>
      <c r="G155" s="322"/>
      <c r="H155" s="323"/>
      <c r="I155" s="52">
        <v>0</v>
      </c>
      <c r="J155" s="52"/>
      <c r="K155" s="52"/>
      <c r="L155" s="52"/>
      <c r="M155" s="52"/>
      <c r="N155" s="52"/>
      <c r="O155" s="52"/>
      <c r="P155" s="52"/>
      <c r="Q155" s="52"/>
      <c r="R155" s="52"/>
      <c r="S155" s="52"/>
      <c r="T155" s="52"/>
      <c r="U155" s="309">
        <f t="shared" si="7"/>
        <v>0</v>
      </c>
      <c r="V155" s="310"/>
      <c r="W155" s="309">
        <f t="shared" si="10"/>
        <v>0</v>
      </c>
      <c r="X155" s="310"/>
    </row>
    <row r="156" spans="2:24" x14ac:dyDescent="0.3">
      <c r="B156" s="437"/>
      <c r="C156" s="300" t="s">
        <v>130</v>
      </c>
      <c r="D156" s="301"/>
      <c r="E156" s="301"/>
      <c r="F156" s="301"/>
      <c r="G156" s="301"/>
      <c r="H156" s="302"/>
      <c r="I156" s="52">
        <f>SUM(I157:I159)</f>
        <v>0</v>
      </c>
      <c r="J156" s="52">
        <f>SUM(J157:J159)</f>
        <v>0</v>
      </c>
      <c r="K156" s="52"/>
      <c r="L156" s="52"/>
      <c r="M156" s="52"/>
      <c r="N156" s="52"/>
      <c r="O156" s="52"/>
      <c r="P156" s="52"/>
      <c r="Q156" s="52"/>
      <c r="R156" s="52"/>
      <c r="S156" s="52"/>
      <c r="T156" s="52"/>
      <c r="U156" s="309">
        <f t="shared" si="7"/>
        <v>0</v>
      </c>
      <c r="V156" s="310"/>
      <c r="W156" s="309">
        <f t="shared" si="10"/>
        <v>0</v>
      </c>
      <c r="X156" s="310"/>
    </row>
    <row r="157" spans="2:24" x14ac:dyDescent="0.3">
      <c r="B157" s="437"/>
      <c r="C157" s="321" t="s">
        <v>132</v>
      </c>
      <c r="D157" s="322"/>
      <c r="E157" s="322"/>
      <c r="F157" s="322"/>
      <c r="G157" s="322"/>
      <c r="H157" s="323"/>
      <c r="I157" s="52">
        <v>0</v>
      </c>
      <c r="J157" s="52"/>
      <c r="K157" s="52"/>
      <c r="L157" s="52"/>
      <c r="M157" s="52"/>
      <c r="N157" s="52"/>
      <c r="O157" s="52"/>
      <c r="P157" s="52"/>
      <c r="Q157" s="52"/>
      <c r="R157" s="52"/>
      <c r="S157" s="52"/>
      <c r="T157" s="52"/>
      <c r="U157" s="309">
        <f t="shared" si="7"/>
        <v>0</v>
      </c>
      <c r="V157" s="310"/>
      <c r="W157" s="309">
        <f t="shared" si="10"/>
        <v>0</v>
      </c>
      <c r="X157" s="310"/>
    </row>
    <row r="158" spans="2:24" x14ac:dyDescent="0.3">
      <c r="B158" s="437"/>
      <c r="C158" s="321" t="s">
        <v>131</v>
      </c>
      <c r="D158" s="322"/>
      <c r="E158" s="322"/>
      <c r="F158" s="322"/>
      <c r="G158" s="322"/>
      <c r="H158" s="323"/>
      <c r="I158" s="52">
        <v>0</v>
      </c>
      <c r="J158" s="52"/>
      <c r="K158" s="52"/>
      <c r="L158" s="52"/>
      <c r="M158" s="52"/>
      <c r="N158" s="52"/>
      <c r="O158" s="52"/>
      <c r="P158" s="52"/>
      <c r="Q158" s="52"/>
      <c r="R158" s="52"/>
      <c r="S158" s="52"/>
      <c r="T158" s="52"/>
      <c r="U158" s="309">
        <f t="shared" si="7"/>
        <v>0</v>
      </c>
      <c r="V158" s="310"/>
      <c r="W158" s="309">
        <f t="shared" si="10"/>
        <v>0</v>
      </c>
      <c r="X158" s="310"/>
    </row>
    <row r="159" spans="2:24" x14ac:dyDescent="0.3">
      <c r="B159" s="437"/>
      <c r="C159" s="321" t="s">
        <v>133</v>
      </c>
      <c r="D159" s="322"/>
      <c r="E159" s="322"/>
      <c r="F159" s="322"/>
      <c r="G159" s="322"/>
      <c r="H159" s="323"/>
      <c r="I159" s="52">
        <v>0</v>
      </c>
      <c r="J159" s="52"/>
      <c r="K159" s="52"/>
      <c r="L159" s="52"/>
      <c r="M159" s="52"/>
      <c r="N159" s="52"/>
      <c r="O159" s="52"/>
      <c r="P159" s="52"/>
      <c r="Q159" s="52"/>
      <c r="R159" s="52"/>
      <c r="S159" s="52"/>
      <c r="T159" s="52"/>
      <c r="U159" s="309">
        <f t="shared" si="7"/>
        <v>0</v>
      </c>
      <c r="V159" s="310"/>
      <c r="W159" s="309">
        <f t="shared" si="10"/>
        <v>0</v>
      </c>
      <c r="X159" s="310"/>
    </row>
    <row r="160" spans="2:24" x14ac:dyDescent="0.3">
      <c r="B160" s="437"/>
      <c r="C160" s="300" t="s">
        <v>156</v>
      </c>
      <c r="D160" s="301"/>
      <c r="E160" s="301"/>
      <c r="F160" s="301"/>
      <c r="G160" s="301"/>
      <c r="H160" s="302"/>
      <c r="I160" s="52">
        <f>SUM(I161:I165)</f>
        <v>0</v>
      </c>
      <c r="J160" s="52">
        <f>SUM(J161:J165)</f>
        <v>0</v>
      </c>
      <c r="K160" s="52"/>
      <c r="L160" s="52"/>
      <c r="M160" s="52"/>
      <c r="N160" s="52"/>
      <c r="O160" s="52"/>
      <c r="P160" s="52"/>
      <c r="Q160" s="52"/>
      <c r="R160" s="52"/>
      <c r="S160" s="52"/>
      <c r="T160" s="52"/>
      <c r="U160" s="309">
        <f t="shared" ref="U160:U172" si="11">AVERAGE(I160:T160)</f>
        <v>0</v>
      </c>
      <c r="V160" s="310"/>
      <c r="W160" s="309">
        <f t="shared" si="10"/>
        <v>0</v>
      </c>
      <c r="X160" s="310"/>
    </row>
    <row r="161" spans="2:24" x14ac:dyDescent="0.3">
      <c r="B161" s="437"/>
      <c r="C161" s="321" t="s">
        <v>134</v>
      </c>
      <c r="D161" s="322"/>
      <c r="E161" s="322"/>
      <c r="F161" s="322"/>
      <c r="G161" s="322"/>
      <c r="H161" s="323"/>
      <c r="I161" s="52">
        <v>0</v>
      </c>
      <c r="J161" s="52"/>
      <c r="K161" s="52"/>
      <c r="L161" s="52"/>
      <c r="M161" s="52"/>
      <c r="N161" s="52"/>
      <c r="O161" s="52"/>
      <c r="P161" s="52"/>
      <c r="Q161" s="52"/>
      <c r="R161" s="52"/>
      <c r="S161" s="52"/>
      <c r="T161" s="52"/>
      <c r="U161" s="309">
        <f t="shared" si="11"/>
        <v>0</v>
      </c>
      <c r="V161" s="310"/>
      <c r="W161" s="309">
        <f t="shared" si="10"/>
        <v>0</v>
      </c>
      <c r="X161" s="310"/>
    </row>
    <row r="162" spans="2:24" x14ac:dyDescent="0.3">
      <c r="B162" s="437"/>
      <c r="C162" s="321" t="s">
        <v>146</v>
      </c>
      <c r="D162" s="322"/>
      <c r="E162" s="322"/>
      <c r="F162" s="322"/>
      <c r="G162" s="322"/>
      <c r="H162" s="323"/>
      <c r="I162" s="52">
        <v>0</v>
      </c>
      <c r="J162" s="52"/>
      <c r="K162" s="52"/>
      <c r="L162" s="52"/>
      <c r="M162" s="52"/>
      <c r="N162" s="52"/>
      <c r="O162" s="52"/>
      <c r="P162" s="52"/>
      <c r="Q162" s="52"/>
      <c r="R162" s="52"/>
      <c r="S162" s="52"/>
      <c r="T162" s="52"/>
      <c r="U162" s="309">
        <f t="shared" si="11"/>
        <v>0</v>
      </c>
      <c r="V162" s="310"/>
      <c r="W162" s="309">
        <f t="shared" si="10"/>
        <v>0</v>
      </c>
      <c r="X162" s="310"/>
    </row>
    <row r="163" spans="2:24" x14ac:dyDescent="0.3">
      <c r="B163" s="437"/>
      <c r="C163" s="321" t="s">
        <v>147</v>
      </c>
      <c r="D163" s="322"/>
      <c r="E163" s="322"/>
      <c r="F163" s="322"/>
      <c r="G163" s="322"/>
      <c r="H163" s="323"/>
      <c r="I163" s="52">
        <v>0</v>
      </c>
      <c r="J163" s="52"/>
      <c r="K163" s="52"/>
      <c r="L163" s="52"/>
      <c r="M163" s="52"/>
      <c r="N163" s="52"/>
      <c r="O163" s="52"/>
      <c r="P163" s="52"/>
      <c r="Q163" s="52"/>
      <c r="R163" s="52"/>
      <c r="S163" s="52"/>
      <c r="T163" s="52"/>
      <c r="U163" s="309">
        <f t="shared" si="11"/>
        <v>0</v>
      </c>
      <c r="V163" s="310"/>
      <c r="W163" s="309">
        <f t="shared" ref="W163:W172" si="12">SUM(I163:T163)</f>
        <v>0</v>
      </c>
      <c r="X163" s="310"/>
    </row>
    <row r="164" spans="2:24" x14ac:dyDescent="0.3">
      <c r="B164" s="437"/>
      <c r="C164" s="321" t="s">
        <v>148</v>
      </c>
      <c r="D164" s="322"/>
      <c r="E164" s="322"/>
      <c r="F164" s="322"/>
      <c r="G164" s="322"/>
      <c r="H164" s="323"/>
      <c r="I164" s="52">
        <v>0</v>
      </c>
      <c r="J164" s="52"/>
      <c r="K164" s="52"/>
      <c r="L164" s="52"/>
      <c r="M164" s="52"/>
      <c r="N164" s="52"/>
      <c r="O164" s="52"/>
      <c r="P164" s="52"/>
      <c r="Q164" s="52"/>
      <c r="R164" s="52"/>
      <c r="S164" s="52"/>
      <c r="T164" s="52"/>
      <c r="U164" s="309">
        <f t="shared" si="11"/>
        <v>0</v>
      </c>
      <c r="V164" s="310"/>
      <c r="W164" s="309">
        <f t="shared" si="12"/>
        <v>0</v>
      </c>
      <c r="X164" s="310"/>
    </row>
    <row r="165" spans="2:24" x14ac:dyDescent="0.3">
      <c r="B165" s="437"/>
      <c r="C165" s="321" t="s">
        <v>149</v>
      </c>
      <c r="D165" s="322"/>
      <c r="E165" s="322"/>
      <c r="F165" s="322"/>
      <c r="G165" s="322"/>
      <c r="H165" s="323"/>
      <c r="I165" s="52">
        <v>0</v>
      </c>
      <c r="J165" s="52"/>
      <c r="K165" s="52"/>
      <c r="L165" s="52"/>
      <c r="M165" s="52"/>
      <c r="N165" s="52"/>
      <c r="O165" s="52"/>
      <c r="P165" s="52"/>
      <c r="Q165" s="52"/>
      <c r="R165" s="52"/>
      <c r="S165" s="52"/>
      <c r="T165" s="52"/>
      <c r="U165" s="309">
        <f t="shared" si="11"/>
        <v>0</v>
      </c>
      <c r="V165" s="310"/>
      <c r="W165" s="309">
        <f t="shared" si="12"/>
        <v>0</v>
      </c>
      <c r="X165" s="310"/>
    </row>
    <row r="166" spans="2:24" x14ac:dyDescent="0.3">
      <c r="B166" s="437"/>
      <c r="C166" s="300" t="s">
        <v>30</v>
      </c>
      <c r="D166" s="301"/>
      <c r="E166" s="301"/>
      <c r="F166" s="301"/>
      <c r="G166" s="301"/>
      <c r="H166" s="302"/>
      <c r="I166" s="136">
        <f>SUM(I167:I170)</f>
        <v>0</v>
      </c>
      <c r="J166" s="136">
        <f>SUM(J167:J170)</f>
        <v>0</v>
      </c>
      <c r="K166" s="136"/>
      <c r="L166" s="136"/>
      <c r="M166" s="136"/>
      <c r="N166" s="136"/>
      <c r="O166" s="136"/>
      <c r="P166" s="136"/>
      <c r="Q166" s="136"/>
      <c r="R166" s="136"/>
      <c r="S166" s="136"/>
      <c r="T166" s="136"/>
      <c r="U166" s="309">
        <f t="shared" si="11"/>
        <v>0</v>
      </c>
      <c r="V166" s="310"/>
      <c r="W166" s="309">
        <f t="shared" si="12"/>
        <v>0</v>
      </c>
      <c r="X166" s="310"/>
    </row>
    <row r="167" spans="2:24" x14ac:dyDescent="0.3">
      <c r="B167" s="437"/>
      <c r="C167" s="321" t="s">
        <v>159</v>
      </c>
      <c r="D167" s="322"/>
      <c r="E167" s="322"/>
      <c r="F167" s="322"/>
      <c r="G167" s="322"/>
      <c r="H167" s="323"/>
      <c r="I167" s="52">
        <v>0</v>
      </c>
      <c r="J167" s="52"/>
      <c r="K167" s="136"/>
      <c r="L167" s="136"/>
      <c r="M167" s="136"/>
      <c r="N167" s="136"/>
      <c r="O167" s="136"/>
      <c r="P167" s="136"/>
      <c r="Q167" s="136"/>
      <c r="R167" s="136"/>
      <c r="S167" s="136"/>
      <c r="T167" s="136"/>
      <c r="U167" s="309">
        <f t="shared" si="11"/>
        <v>0</v>
      </c>
      <c r="V167" s="310"/>
      <c r="W167" s="309">
        <f t="shared" si="12"/>
        <v>0</v>
      </c>
      <c r="X167" s="310"/>
    </row>
    <row r="168" spans="2:24" x14ac:dyDescent="0.3">
      <c r="B168" s="437"/>
      <c r="C168" s="321" t="s">
        <v>158</v>
      </c>
      <c r="D168" s="322"/>
      <c r="E168" s="322"/>
      <c r="F168" s="322"/>
      <c r="G168" s="322"/>
      <c r="H168" s="323"/>
      <c r="I168" s="52">
        <v>0</v>
      </c>
      <c r="J168" s="136"/>
      <c r="K168" s="136"/>
      <c r="L168" s="136"/>
      <c r="M168" s="136"/>
      <c r="N168" s="136"/>
      <c r="O168" s="136"/>
      <c r="P168" s="136"/>
      <c r="Q168" s="136"/>
      <c r="R168" s="136"/>
      <c r="S168" s="136"/>
      <c r="T168" s="136"/>
      <c r="U168" s="309">
        <f t="shared" si="11"/>
        <v>0</v>
      </c>
      <c r="V168" s="310"/>
      <c r="W168" s="309">
        <f t="shared" si="12"/>
        <v>0</v>
      </c>
      <c r="X168" s="310"/>
    </row>
    <row r="169" spans="2:24" x14ac:dyDescent="0.3">
      <c r="B169" s="437"/>
      <c r="C169" s="321" t="s">
        <v>157</v>
      </c>
      <c r="D169" s="322"/>
      <c r="E169" s="322"/>
      <c r="F169" s="322"/>
      <c r="G169" s="322"/>
      <c r="H169" s="323"/>
      <c r="I169" s="52">
        <v>0</v>
      </c>
      <c r="J169" s="52"/>
      <c r="K169" s="136"/>
      <c r="L169" s="136"/>
      <c r="M169" s="136"/>
      <c r="N169" s="136"/>
      <c r="O169" s="136"/>
      <c r="P169" s="136"/>
      <c r="Q169" s="136"/>
      <c r="R169" s="136"/>
      <c r="S169" s="136"/>
      <c r="T169" s="136"/>
      <c r="U169" s="309">
        <f t="shared" si="11"/>
        <v>0</v>
      </c>
      <c r="V169" s="310"/>
      <c r="W169" s="309">
        <f t="shared" si="12"/>
        <v>0</v>
      </c>
      <c r="X169" s="310"/>
    </row>
    <row r="170" spans="2:24" x14ac:dyDescent="0.3">
      <c r="B170" s="437"/>
      <c r="C170" s="321" t="s">
        <v>160</v>
      </c>
      <c r="D170" s="322"/>
      <c r="E170" s="322"/>
      <c r="F170" s="322"/>
      <c r="G170" s="322"/>
      <c r="H170" s="323"/>
      <c r="I170" s="52">
        <v>0</v>
      </c>
      <c r="J170" s="136"/>
      <c r="K170" s="136"/>
      <c r="L170" s="136"/>
      <c r="M170" s="136"/>
      <c r="N170" s="136"/>
      <c r="O170" s="136"/>
      <c r="P170" s="136"/>
      <c r="Q170" s="136"/>
      <c r="R170" s="136"/>
      <c r="S170" s="136"/>
      <c r="T170" s="136"/>
      <c r="U170" s="309">
        <f t="shared" si="11"/>
        <v>0</v>
      </c>
      <c r="V170" s="310"/>
      <c r="W170" s="309">
        <f t="shared" si="12"/>
        <v>0</v>
      </c>
      <c r="X170" s="310"/>
    </row>
    <row r="171" spans="2:24" x14ac:dyDescent="0.3">
      <c r="B171" s="437"/>
      <c r="C171" s="300" t="s">
        <v>34</v>
      </c>
      <c r="D171" s="301"/>
      <c r="E171" s="301"/>
      <c r="F171" s="301"/>
      <c r="G171" s="301"/>
      <c r="H171" s="302"/>
      <c r="I171" s="136">
        <v>1</v>
      </c>
      <c r="J171" s="136"/>
      <c r="K171" s="136"/>
      <c r="L171" s="136"/>
      <c r="M171" s="136"/>
      <c r="N171" s="136"/>
      <c r="O171" s="136"/>
      <c r="P171" s="136"/>
      <c r="Q171" s="136"/>
      <c r="R171" s="136"/>
      <c r="S171" s="136"/>
      <c r="T171" s="136"/>
      <c r="U171" s="314">
        <f t="shared" si="11"/>
        <v>1</v>
      </c>
      <c r="V171" s="315"/>
      <c r="W171" s="314">
        <f t="shared" si="12"/>
        <v>1</v>
      </c>
      <c r="X171" s="315"/>
    </row>
    <row r="172" spans="2:24" x14ac:dyDescent="0.3">
      <c r="B172" s="437"/>
      <c r="C172" s="327" t="s">
        <v>26</v>
      </c>
      <c r="D172" s="328"/>
      <c r="E172" s="328"/>
      <c r="F172" s="328"/>
      <c r="G172" s="328"/>
      <c r="H172" s="329"/>
      <c r="I172" s="52">
        <v>0</v>
      </c>
      <c r="J172" s="155"/>
      <c r="K172" s="155"/>
      <c r="L172" s="155"/>
      <c r="M172" s="155"/>
      <c r="N172" s="155"/>
      <c r="O172" s="155"/>
      <c r="P172" s="155"/>
      <c r="Q172" s="155"/>
      <c r="R172" s="155"/>
      <c r="S172" s="155"/>
      <c r="T172" s="155"/>
      <c r="U172" s="475">
        <f t="shared" si="11"/>
        <v>0</v>
      </c>
      <c r="V172" s="476"/>
      <c r="W172" s="309">
        <f t="shared" si="12"/>
        <v>0</v>
      </c>
      <c r="X172" s="310"/>
    </row>
    <row r="173" spans="2:24" x14ac:dyDescent="0.3">
      <c r="B173" s="437"/>
      <c r="C173" s="340" t="s">
        <v>2</v>
      </c>
      <c r="D173" s="341"/>
      <c r="E173" s="341"/>
      <c r="F173" s="341"/>
      <c r="G173" s="341"/>
      <c r="H173" s="342"/>
      <c r="I173" s="159"/>
      <c r="J173" s="159"/>
      <c r="K173" s="159"/>
      <c r="L173" s="159"/>
      <c r="M173" s="159"/>
      <c r="N173" s="159"/>
      <c r="O173" s="159"/>
      <c r="P173" s="159"/>
      <c r="Q173" s="159"/>
      <c r="R173" s="159"/>
      <c r="S173" s="159"/>
      <c r="T173" s="159"/>
      <c r="U173" s="343"/>
      <c r="V173" s="344"/>
      <c r="W173" s="345"/>
      <c r="X173" s="346"/>
    </row>
    <row r="174" spans="2:24" x14ac:dyDescent="0.3">
      <c r="B174" s="437"/>
      <c r="C174" s="347" t="s">
        <v>172</v>
      </c>
      <c r="D174" s="348"/>
      <c r="E174" s="348"/>
      <c r="F174" s="348"/>
      <c r="G174" s="348"/>
      <c r="H174" s="349"/>
      <c r="I174" s="163">
        <f t="shared" ref="I174:J174" si="13">I97/I80</f>
        <v>2.6923076923076925</v>
      </c>
      <c r="J174" s="163">
        <f t="shared" si="13"/>
        <v>1.3333333333333333</v>
      </c>
      <c r="K174" s="163"/>
      <c r="L174" s="163"/>
      <c r="M174" s="163"/>
      <c r="N174" s="163"/>
      <c r="O174" s="163"/>
      <c r="P174" s="163"/>
      <c r="Q174" s="163"/>
      <c r="R174" s="163"/>
      <c r="S174" s="163"/>
      <c r="T174" s="163"/>
      <c r="U174" s="350" t="s">
        <v>62</v>
      </c>
      <c r="V174" s="351"/>
      <c r="W174" s="350">
        <f t="shared" ref="W174:X174" si="14">W97/W80</f>
        <v>2.1363636363636362</v>
      </c>
      <c r="X174" s="351" t="e">
        <f t="shared" si="14"/>
        <v>#DIV/0!</v>
      </c>
    </row>
    <row r="175" spans="2:24" x14ac:dyDescent="0.3">
      <c r="B175" s="437"/>
      <c r="C175" s="273" t="s">
        <v>173</v>
      </c>
      <c r="D175" s="274"/>
      <c r="E175" s="274"/>
      <c r="F175" s="274"/>
      <c r="G175" s="274"/>
      <c r="H175" s="275"/>
      <c r="I175" s="167">
        <f t="shared" ref="I175:J175" si="15">(I99+I102+I172)/I80</f>
        <v>1.2307692307692308</v>
      </c>
      <c r="J175" s="167">
        <f t="shared" si="15"/>
        <v>0.1111111111111111</v>
      </c>
      <c r="K175" s="167"/>
      <c r="L175" s="167"/>
      <c r="M175" s="167"/>
      <c r="N175" s="167"/>
      <c r="O175" s="167"/>
      <c r="P175" s="167"/>
      <c r="Q175" s="167"/>
      <c r="R175" s="167"/>
      <c r="S175" s="167"/>
      <c r="T175" s="167"/>
      <c r="U175" s="352" t="s">
        <v>62</v>
      </c>
      <c r="V175" s="353"/>
      <c r="W175" s="352">
        <f t="shared" ref="W175:X175" si="16">(W99+W102+W172)/W80</f>
        <v>0.77272727272727271</v>
      </c>
      <c r="X175" s="353" t="e">
        <f t="shared" si="16"/>
        <v>#DIV/0!</v>
      </c>
    </row>
    <row r="176" spans="2:24" x14ac:dyDescent="0.3">
      <c r="B176" s="437"/>
      <c r="C176" s="291" t="s">
        <v>8</v>
      </c>
      <c r="D176" s="292"/>
      <c r="E176" s="292"/>
      <c r="F176" s="292"/>
      <c r="G176" s="292"/>
      <c r="H176" s="293"/>
      <c r="I176" s="169">
        <f>I178/I177</f>
        <v>0</v>
      </c>
      <c r="J176" s="169">
        <f>J178/J177</f>
        <v>0</v>
      </c>
      <c r="K176" s="169"/>
      <c r="L176" s="169"/>
      <c r="M176" s="169"/>
      <c r="N176" s="169"/>
      <c r="O176" s="169"/>
      <c r="P176" s="169"/>
      <c r="Q176" s="169"/>
      <c r="R176" s="169"/>
      <c r="S176" s="169"/>
      <c r="T176" s="169"/>
      <c r="U176" s="336" t="s">
        <v>62</v>
      </c>
      <c r="V176" s="337"/>
      <c r="W176" s="338">
        <f>W178/W177</f>
        <v>0</v>
      </c>
      <c r="X176" s="339"/>
    </row>
    <row r="177" spans="2:24" x14ac:dyDescent="0.3">
      <c r="B177" s="437"/>
      <c r="C177" s="358" t="s">
        <v>20</v>
      </c>
      <c r="D177" s="359"/>
      <c r="E177" s="359"/>
      <c r="F177" s="359"/>
      <c r="G177" s="359"/>
      <c r="H177" s="360"/>
      <c r="I177" s="90">
        <f t="shared" ref="I177:J177" si="17">I80</f>
        <v>13</v>
      </c>
      <c r="J177" s="90">
        <f t="shared" si="17"/>
        <v>9</v>
      </c>
      <c r="K177" s="90"/>
      <c r="L177" s="90"/>
      <c r="M177" s="90"/>
      <c r="N177" s="90"/>
      <c r="O177" s="90"/>
      <c r="P177" s="90"/>
      <c r="Q177" s="90"/>
      <c r="R177" s="90"/>
      <c r="S177" s="90"/>
      <c r="T177" s="90"/>
      <c r="U177" s="361" t="s">
        <v>62</v>
      </c>
      <c r="V177" s="362"/>
      <c r="W177" s="361">
        <f>SUM(I177:T177)</f>
        <v>22</v>
      </c>
      <c r="X177" s="362"/>
    </row>
    <row r="178" spans="2:24" ht="15" thickBot="1" x14ac:dyDescent="0.35">
      <c r="B178" s="437"/>
      <c r="C178" s="358" t="s">
        <v>104</v>
      </c>
      <c r="D178" s="359"/>
      <c r="E178" s="359"/>
      <c r="F178" s="359"/>
      <c r="G178" s="359"/>
      <c r="H178" s="360"/>
      <c r="I178" s="52"/>
      <c r="J178" s="52"/>
      <c r="K178" s="52"/>
      <c r="L178" s="52"/>
      <c r="M178" s="52"/>
      <c r="N178" s="52"/>
      <c r="O178" s="52"/>
      <c r="P178" s="52"/>
      <c r="Q178" s="52"/>
      <c r="R178" s="52"/>
      <c r="S178" s="52"/>
      <c r="T178" s="52"/>
      <c r="U178" s="366" t="s">
        <v>62</v>
      </c>
      <c r="V178" s="367"/>
      <c r="W178" s="311">
        <f>SUM(I178:T178)</f>
        <v>0</v>
      </c>
      <c r="X178" s="312"/>
    </row>
    <row r="179" spans="2:24" ht="15" thickBot="1" x14ac:dyDescent="0.35">
      <c r="B179" s="288" t="s">
        <v>9</v>
      </c>
      <c r="C179" s="297" t="s">
        <v>108</v>
      </c>
      <c r="D179" s="298"/>
      <c r="E179" s="298"/>
      <c r="F179" s="298"/>
      <c r="G179" s="298"/>
      <c r="H179" s="299"/>
      <c r="I179" s="176">
        <f>I182/I181</f>
        <v>0.15384615384615385</v>
      </c>
      <c r="J179" s="176">
        <f>J182/J181</f>
        <v>0.5</v>
      </c>
      <c r="K179" s="176"/>
      <c r="L179" s="176"/>
      <c r="M179" s="176"/>
      <c r="N179" s="176"/>
      <c r="O179" s="176"/>
      <c r="P179" s="176"/>
      <c r="Q179" s="176"/>
      <c r="R179" s="176"/>
      <c r="S179" s="176"/>
      <c r="T179" s="176"/>
      <c r="U179" s="484">
        <f t="shared" ref="U179:V179" si="18">U182/U181</f>
        <v>0.2857142857142857</v>
      </c>
      <c r="V179" s="485" t="e">
        <f t="shared" si="18"/>
        <v>#DIV/0!</v>
      </c>
      <c r="W179" s="370" t="s">
        <v>62</v>
      </c>
      <c r="X179" s="371"/>
    </row>
    <row r="180" spans="2:24" x14ac:dyDescent="0.3">
      <c r="B180" s="289"/>
      <c r="C180" s="297" t="s">
        <v>43</v>
      </c>
      <c r="D180" s="298"/>
      <c r="E180" s="298"/>
      <c r="F180" s="298"/>
      <c r="G180" s="298"/>
      <c r="H180" s="299"/>
      <c r="I180" s="180">
        <f>I183/I181</f>
        <v>7.6923076923076927E-2</v>
      </c>
      <c r="J180" s="180">
        <f>J183/J181</f>
        <v>0.375</v>
      </c>
      <c r="K180" s="180"/>
      <c r="L180" s="180"/>
      <c r="M180" s="180"/>
      <c r="N180" s="180"/>
      <c r="O180" s="180"/>
      <c r="P180" s="180"/>
      <c r="Q180" s="180"/>
      <c r="R180" s="180"/>
      <c r="S180" s="180"/>
      <c r="T180" s="180"/>
      <c r="U180" s="484">
        <f t="shared" ref="U180:V180" si="19">U183/U181</f>
        <v>0.19047619047619047</v>
      </c>
      <c r="V180" s="485" t="e">
        <f t="shared" si="19"/>
        <v>#DIV/0!</v>
      </c>
      <c r="W180" s="370" t="s">
        <v>62</v>
      </c>
      <c r="X180" s="371"/>
    </row>
    <row r="181" spans="2:24" x14ac:dyDescent="0.3">
      <c r="B181" s="289"/>
      <c r="C181" s="270" t="s">
        <v>118</v>
      </c>
      <c r="D181" s="271"/>
      <c r="E181" s="271"/>
      <c r="F181" s="271"/>
      <c r="G181" s="271"/>
      <c r="H181" s="272"/>
      <c r="I181" s="52">
        <v>13</v>
      </c>
      <c r="J181" s="52">
        <v>8</v>
      </c>
      <c r="K181" s="52"/>
      <c r="L181" s="52"/>
      <c r="M181" s="52"/>
      <c r="N181" s="52"/>
      <c r="O181" s="52"/>
      <c r="P181" s="52"/>
      <c r="Q181" s="52"/>
      <c r="R181" s="52"/>
      <c r="S181" s="52"/>
      <c r="T181" s="52"/>
      <c r="U181" s="361">
        <f>AVERAGE(I181:T181)</f>
        <v>10.5</v>
      </c>
      <c r="V181" s="362"/>
      <c r="W181" s="361" t="s">
        <v>62</v>
      </c>
      <c r="X181" s="362"/>
    </row>
    <row r="182" spans="2:24" x14ac:dyDescent="0.3">
      <c r="B182" s="289"/>
      <c r="C182" s="300" t="s">
        <v>27</v>
      </c>
      <c r="D182" s="301"/>
      <c r="E182" s="301"/>
      <c r="F182" s="301"/>
      <c r="G182" s="301"/>
      <c r="H182" s="302"/>
      <c r="I182" s="52">
        <v>2</v>
      </c>
      <c r="J182" s="52">
        <v>4</v>
      </c>
      <c r="K182" s="52"/>
      <c r="L182" s="52"/>
      <c r="M182" s="52"/>
      <c r="N182" s="52"/>
      <c r="O182" s="52"/>
      <c r="P182" s="52"/>
      <c r="Q182" s="52"/>
      <c r="R182" s="52"/>
      <c r="S182" s="52"/>
      <c r="T182" s="52"/>
      <c r="U182" s="361">
        <f>AVERAGE(I182:T182)</f>
        <v>3</v>
      </c>
      <c r="V182" s="362"/>
      <c r="W182" s="361" t="s">
        <v>62</v>
      </c>
      <c r="X182" s="362"/>
    </row>
    <row r="183" spans="2:24" x14ac:dyDescent="0.3">
      <c r="B183" s="289"/>
      <c r="C183" s="273" t="s">
        <v>28</v>
      </c>
      <c r="D183" s="274"/>
      <c r="E183" s="274"/>
      <c r="F183" s="274"/>
      <c r="G183" s="274"/>
      <c r="H183" s="275"/>
      <c r="I183" s="184">
        <v>1</v>
      </c>
      <c r="J183" s="184">
        <v>3</v>
      </c>
      <c r="K183" s="184"/>
      <c r="L183" s="184"/>
      <c r="M183" s="184"/>
      <c r="N183" s="184"/>
      <c r="O183" s="184"/>
      <c r="P183" s="184"/>
      <c r="Q183" s="184"/>
      <c r="R183" s="184"/>
      <c r="S183" s="184"/>
      <c r="T183" s="184"/>
      <c r="U183" s="372">
        <f>AVERAGE(I183:T183)</f>
        <v>2</v>
      </c>
      <c r="V183" s="373"/>
      <c r="W183" s="372" t="s">
        <v>62</v>
      </c>
      <c r="X183" s="373"/>
    </row>
    <row r="184" spans="2:24" x14ac:dyDescent="0.3">
      <c r="B184" s="289"/>
      <c r="C184" s="276" t="s">
        <v>10</v>
      </c>
      <c r="D184" s="277"/>
      <c r="E184" s="277"/>
      <c r="F184" s="277"/>
      <c r="G184" s="277"/>
      <c r="H184" s="278"/>
      <c r="I184" s="188">
        <f>I187/I186</f>
        <v>7.6923076923076927E-2</v>
      </c>
      <c r="J184" s="188">
        <f>J187/J186</f>
        <v>0</v>
      </c>
      <c r="K184" s="188"/>
      <c r="L184" s="188"/>
      <c r="M184" s="188"/>
      <c r="N184" s="188"/>
      <c r="O184" s="188"/>
      <c r="P184" s="188"/>
      <c r="Q184" s="188"/>
      <c r="R184" s="188"/>
      <c r="S184" s="188"/>
      <c r="T184" s="188"/>
      <c r="U184" s="354">
        <v>0.22222222222222221</v>
      </c>
      <c r="V184" s="355"/>
      <c r="W184" s="356" t="s">
        <v>62</v>
      </c>
      <c r="X184" s="357"/>
    </row>
    <row r="185" spans="2:24" x14ac:dyDescent="0.3">
      <c r="B185" s="289"/>
      <c r="C185" s="291" t="s">
        <v>11</v>
      </c>
      <c r="D185" s="292"/>
      <c r="E185" s="292"/>
      <c r="F185" s="292"/>
      <c r="G185" s="292"/>
      <c r="H185" s="293"/>
      <c r="I185" s="192">
        <f>I188/I186</f>
        <v>0</v>
      </c>
      <c r="J185" s="192">
        <f>J188/J186</f>
        <v>0</v>
      </c>
      <c r="K185" s="192"/>
      <c r="L185" s="192"/>
      <c r="M185" s="192"/>
      <c r="N185" s="192"/>
      <c r="O185" s="192"/>
      <c r="P185" s="192"/>
      <c r="Q185" s="192"/>
      <c r="R185" s="192"/>
      <c r="S185" s="192"/>
      <c r="T185" s="192"/>
      <c r="U185" s="378">
        <f>U188/U186</f>
        <v>0</v>
      </c>
      <c r="V185" s="379"/>
      <c r="W185" s="380" t="s">
        <v>62</v>
      </c>
      <c r="X185" s="381"/>
    </row>
    <row r="186" spans="2:24" x14ac:dyDescent="0.3">
      <c r="B186" s="289"/>
      <c r="C186" s="270" t="s">
        <v>118</v>
      </c>
      <c r="D186" s="271"/>
      <c r="E186" s="271"/>
      <c r="F186" s="271"/>
      <c r="G186" s="271"/>
      <c r="H186" s="272"/>
      <c r="I186" s="52">
        <v>13</v>
      </c>
      <c r="J186" s="52">
        <v>8</v>
      </c>
      <c r="K186" s="52"/>
      <c r="L186" s="52"/>
      <c r="M186" s="52"/>
      <c r="N186" s="52"/>
      <c r="O186" s="52"/>
      <c r="P186" s="52"/>
      <c r="Q186" s="52"/>
      <c r="R186" s="52"/>
      <c r="S186" s="52"/>
      <c r="T186" s="52"/>
      <c r="U186" s="311">
        <f>AVERAGE(I186:T186)</f>
        <v>10.5</v>
      </c>
      <c r="V186" s="312"/>
      <c r="W186" s="311" t="s">
        <v>62</v>
      </c>
      <c r="X186" s="312"/>
    </row>
    <row r="187" spans="2:24" x14ac:dyDescent="0.3">
      <c r="B187" s="289"/>
      <c r="C187" s="270" t="s">
        <v>21</v>
      </c>
      <c r="D187" s="271"/>
      <c r="E187" s="271"/>
      <c r="F187" s="271"/>
      <c r="G187" s="271"/>
      <c r="H187" s="272"/>
      <c r="I187" s="52">
        <v>1</v>
      </c>
      <c r="J187" s="52">
        <v>0</v>
      </c>
      <c r="K187" s="52"/>
      <c r="L187" s="52"/>
      <c r="M187" s="52"/>
      <c r="N187" s="52"/>
      <c r="O187" s="52"/>
      <c r="P187" s="52"/>
      <c r="Q187" s="52"/>
      <c r="R187" s="52"/>
      <c r="S187" s="52"/>
      <c r="T187" s="52"/>
      <c r="U187" s="311">
        <f>AVERAGE(I187:T187)</f>
        <v>0.5</v>
      </c>
      <c r="V187" s="312"/>
      <c r="W187" s="311" t="s">
        <v>62</v>
      </c>
      <c r="X187" s="312"/>
    </row>
    <row r="188" spans="2:24" ht="15" thickBot="1" x14ac:dyDescent="0.35">
      <c r="B188" s="290"/>
      <c r="C188" s="2" t="s">
        <v>22</v>
      </c>
      <c r="D188" s="3"/>
      <c r="E188" s="3"/>
      <c r="F188" s="3"/>
      <c r="G188" s="3"/>
      <c r="H188" s="193"/>
      <c r="I188" s="197">
        <v>0</v>
      </c>
      <c r="J188" s="197">
        <v>0</v>
      </c>
      <c r="K188" s="197"/>
      <c r="L188" s="197"/>
      <c r="M188" s="197"/>
      <c r="N188" s="197"/>
      <c r="O188" s="197"/>
      <c r="P188" s="197"/>
      <c r="Q188" s="197"/>
      <c r="R188" s="197"/>
      <c r="S188" s="197"/>
      <c r="T188" s="197"/>
      <c r="U188" s="366">
        <f>AVERAGE(I188:T188)</f>
        <v>0</v>
      </c>
      <c r="V188" s="367"/>
      <c r="W188" s="366" t="s">
        <v>62</v>
      </c>
      <c r="X188" s="367"/>
    </row>
    <row r="191" spans="2:24" ht="15" thickBot="1" x14ac:dyDescent="0.35"/>
    <row r="192" spans="2:24" ht="15" thickBot="1" x14ac:dyDescent="0.35">
      <c r="B192" s="279">
        <v>2025</v>
      </c>
      <c r="C192" s="280"/>
      <c r="D192" s="280"/>
      <c r="E192" s="280"/>
      <c r="F192" s="280"/>
      <c r="G192" s="280"/>
      <c r="H192" s="281"/>
      <c r="I192" s="5" t="s">
        <v>46</v>
      </c>
      <c r="J192" s="6" t="s">
        <v>47</v>
      </c>
      <c r="K192" s="6" t="s">
        <v>50</v>
      </c>
      <c r="L192" s="6" t="s">
        <v>51</v>
      </c>
      <c r="M192" s="6" t="s">
        <v>52</v>
      </c>
      <c r="N192" s="6" t="s">
        <v>53</v>
      </c>
      <c r="O192" s="6" t="s">
        <v>54</v>
      </c>
      <c r="P192" s="6" t="s">
        <v>55</v>
      </c>
      <c r="Q192" s="6" t="s">
        <v>56</v>
      </c>
      <c r="R192" s="6" t="s">
        <v>57</v>
      </c>
      <c r="S192" s="6" t="s">
        <v>58</v>
      </c>
      <c r="T192" s="6" t="s">
        <v>59</v>
      </c>
      <c r="U192" s="279" t="s">
        <v>60</v>
      </c>
      <c r="V192" s="281"/>
      <c r="W192" s="279" t="s">
        <v>61</v>
      </c>
      <c r="X192" s="281"/>
    </row>
    <row r="193" spans="2:24" ht="15" thickBot="1" x14ac:dyDescent="0.35">
      <c r="B193" s="421"/>
      <c r="C193" s="421"/>
      <c r="D193" s="421"/>
      <c r="E193" s="421"/>
      <c r="F193" s="421"/>
      <c r="G193" s="421"/>
      <c r="H193" s="421"/>
    </row>
    <row r="194" spans="2:24" x14ac:dyDescent="0.3">
      <c r="B194" s="282" t="s">
        <v>4</v>
      </c>
      <c r="C194" s="285" t="s">
        <v>12</v>
      </c>
      <c r="D194" s="286"/>
      <c r="E194" s="286"/>
      <c r="F194" s="286"/>
      <c r="G194" s="286"/>
      <c r="H194" s="287"/>
      <c r="I194" s="45"/>
      <c r="J194" s="46"/>
      <c r="K194" s="47"/>
      <c r="L194" s="47"/>
      <c r="M194" s="47"/>
      <c r="N194" s="47"/>
      <c r="O194" s="47"/>
      <c r="P194" s="47"/>
      <c r="Q194" s="47"/>
      <c r="R194" s="47"/>
      <c r="S194" s="48"/>
      <c r="T194" s="48"/>
      <c r="U194" s="422"/>
      <c r="V194" s="423"/>
      <c r="W194" s="424"/>
      <c r="X194" s="423"/>
    </row>
    <row r="195" spans="2:24" x14ac:dyDescent="0.3">
      <c r="B195" s="283"/>
      <c r="C195" s="270" t="s">
        <v>48</v>
      </c>
      <c r="D195" s="271"/>
      <c r="E195" s="271"/>
      <c r="F195" s="271"/>
      <c r="G195" s="271"/>
      <c r="H195" s="272"/>
      <c r="I195" s="49"/>
      <c r="J195" s="50"/>
      <c r="K195" s="51"/>
      <c r="L195" s="51"/>
      <c r="M195" s="51"/>
      <c r="N195" s="51"/>
      <c r="O195" s="51"/>
      <c r="P195" s="51"/>
      <c r="Q195" s="51"/>
      <c r="R195" s="51"/>
      <c r="S195" s="52">
        <v>741</v>
      </c>
      <c r="T195" s="52">
        <v>883</v>
      </c>
      <c r="U195" s="311">
        <f t="shared" ref="U195:U207" si="20">AVERAGE(I195:T195)</f>
        <v>812</v>
      </c>
      <c r="V195" s="312"/>
      <c r="W195" s="410">
        <f t="shared" ref="W195:W207" si="21">SUM(I195:T195)</f>
        <v>1624</v>
      </c>
      <c r="X195" s="312"/>
    </row>
    <row r="196" spans="2:24" x14ac:dyDescent="0.3">
      <c r="B196" s="283"/>
      <c r="C196" s="270" t="s">
        <v>117</v>
      </c>
      <c r="D196" s="271"/>
      <c r="E196" s="271"/>
      <c r="F196" s="271"/>
      <c r="G196" s="271"/>
      <c r="H196" s="272"/>
      <c r="I196" s="49"/>
      <c r="J196" s="50"/>
      <c r="K196" s="51"/>
      <c r="L196" s="51"/>
      <c r="M196" s="51"/>
      <c r="N196" s="51"/>
      <c r="O196" s="51"/>
      <c r="P196" s="51"/>
      <c r="Q196" s="51"/>
      <c r="R196" s="51"/>
      <c r="S196" s="52">
        <v>45</v>
      </c>
      <c r="T196" s="52">
        <v>28</v>
      </c>
      <c r="U196" s="311">
        <f t="shared" si="20"/>
        <v>36.5</v>
      </c>
      <c r="V196" s="312"/>
      <c r="W196" s="410">
        <f t="shared" si="21"/>
        <v>73</v>
      </c>
      <c r="X196" s="312"/>
    </row>
    <row r="197" spans="2:24" x14ac:dyDescent="0.3">
      <c r="B197" s="283"/>
      <c r="C197" s="425" t="s">
        <v>0</v>
      </c>
      <c r="D197" s="426"/>
      <c r="E197" s="426"/>
      <c r="F197" s="426"/>
      <c r="G197" s="426"/>
      <c r="H197" s="427"/>
      <c r="I197" s="53"/>
      <c r="J197" s="54"/>
      <c r="K197" s="55"/>
      <c r="L197" s="55"/>
      <c r="M197" s="55"/>
      <c r="N197" s="55"/>
      <c r="O197" s="55"/>
      <c r="P197" s="55"/>
      <c r="Q197" s="55"/>
      <c r="R197" s="55"/>
      <c r="S197" s="56"/>
      <c r="T197" s="56"/>
      <c r="U197" s="428"/>
      <c r="V197" s="420"/>
      <c r="W197" s="419"/>
      <c r="X197" s="420"/>
    </row>
    <row r="198" spans="2:24" x14ac:dyDescent="0.3">
      <c r="B198" s="283"/>
      <c r="C198" s="318" t="s">
        <v>23</v>
      </c>
      <c r="D198" s="319"/>
      <c r="E198" s="319"/>
      <c r="F198" s="319"/>
      <c r="G198" s="319"/>
      <c r="H198" s="320"/>
      <c r="I198" s="226"/>
      <c r="J198" s="227"/>
      <c r="K198" s="228"/>
      <c r="L198" s="228"/>
      <c r="M198" s="228"/>
      <c r="N198" s="228"/>
      <c r="O198" s="228"/>
      <c r="P198" s="228"/>
      <c r="Q198" s="228"/>
      <c r="R198" s="228"/>
      <c r="S198" s="219">
        <v>654</v>
      </c>
      <c r="T198" s="219">
        <v>671</v>
      </c>
      <c r="U198" s="461">
        <f t="shared" si="20"/>
        <v>662.5</v>
      </c>
      <c r="V198" s="462"/>
      <c r="W198" s="483">
        <f t="shared" si="21"/>
        <v>1325</v>
      </c>
      <c r="X198" s="462"/>
    </row>
    <row r="199" spans="2:24" x14ac:dyDescent="0.3">
      <c r="B199" s="283"/>
      <c r="C199" s="318" t="s">
        <v>170</v>
      </c>
      <c r="D199" s="319"/>
      <c r="E199" s="319"/>
      <c r="F199" s="319"/>
      <c r="G199" s="319"/>
      <c r="H199" s="320"/>
      <c r="I199" s="222"/>
      <c r="J199" s="223"/>
      <c r="K199" s="224"/>
      <c r="L199" s="224"/>
      <c r="M199" s="224"/>
      <c r="N199" s="224"/>
      <c r="O199" s="224"/>
      <c r="P199" s="224"/>
      <c r="Q199" s="224"/>
      <c r="R199" s="224"/>
      <c r="S199" s="220">
        <v>46</v>
      </c>
      <c r="T199" s="220">
        <v>28</v>
      </c>
      <c r="U199" s="461">
        <f t="shared" si="20"/>
        <v>37</v>
      </c>
      <c r="V199" s="462"/>
      <c r="W199" s="483">
        <f t="shared" si="21"/>
        <v>74</v>
      </c>
      <c r="X199" s="462"/>
    </row>
    <row r="200" spans="2:24" x14ac:dyDescent="0.3">
      <c r="B200" s="283"/>
      <c r="C200" s="270" t="s">
        <v>13</v>
      </c>
      <c r="D200" s="271"/>
      <c r="E200" s="271"/>
      <c r="F200" s="271"/>
      <c r="G200" s="271"/>
      <c r="H200" s="272"/>
      <c r="I200" s="49"/>
      <c r="J200" s="50"/>
      <c r="K200" s="225"/>
      <c r="L200" s="225"/>
      <c r="M200" s="225"/>
      <c r="N200" s="225"/>
      <c r="O200" s="225"/>
      <c r="P200" s="225"/>
      <c r="Q200" s="225"/>
      <c r="R200" s="225"/>
      <c r="S200" s="221">
        <f t="shared" ref="S200:T200" si="22">S199-S201</f>
        <v>36</v>
      </c>
      <c r="T200" s="221">
        <f t="shared" si="22"/>
        <v>24</v>
      </c>
      <c r="U200" s="311">
        <f t="shared" si="20"/>
        <v>30</v>
      </c>
      <c r="V200" s="312"/>
      <c r="W200" s="410">
        <f>W199-W201</f>
        <v>60</v>
      </c>
      <c r="X200" s="312"/>
    </row>
    <row r="201" spans="2:24" x14ac:dyDescent="0.3">
      <c r="B201" s="283"/>
      <c r="C201" s="270" t="s">
        <v>14</v>
      </c>
      <c r="D201" s="271"/>
      <c r="E201" s="271"/>
      <c r="F201" s="271"/>
      <c r="G201" s="271"/>
      <c r="H201" s="272"/>
      <c r="I201" s="49"/>
      <c r="J201" s="50"/>
      <c r="K201" s="51"/>
      <c r="L201" s="51"/>
      <c r="M201" s="51"/>
      <c r="N201" s="51"/>
      <c r="O201" s="51"/>
      <c r="P201" s="51"/>
      <c r="Q201" s="51"/>
      <c r="R201" s="51"/>
      <c r="S201" s="52">
        <v>10</v>
      </c>
      <c r="T201" s="52">
        <v>4</v>
      </c>
      <c r="U201" s="311">
        <f t="shared" si="20"/>
        <v>7</v>
      </c>
      <c r="V201" s="312"/>
      <c r="W201" s="313">
        <f>SUM(I201:T201)</f>
        <v>14</v>
      </c>
      <c r="X201" s="310"/>
    </row>
    <row r="202" spans="2:24" x14ac:dyDescent="0.3">
      <c r="B202" s="283"/>
      <c r="C202" s="300" t="s">
        <v>5</v>
      </c>
      <c r="D202" s="301"/>
      <c r="E202" s="301"/>
      <c r="F202" s="301"/>
      <c r="G202" s="301"/>
      <c r="H202" s="302"/>
      <c r="I202" s="133"/>
      <c r="J202" s="134"/>
      <c r="K202" s="135"/>
      <c r="L202" s="135"/>
      <c r="M202" s="135"/>
      <c r="N202" s="135"/>
      <c r="O202" s="135"/>
      <c r="P202" s="135"/>
      <c r="Q202" s="135"/>
      <c r="R202" s="135"/>
      <c r="S202" s="136">
        <v>2</v>
      </c>
      <c r="T202" s="136">
        <v>1</v>
      </c>
      <c r="U202" s="311">
        <f t="shared" si="20"/>
        <v>1.5</v>
      </c>
      <c r="V202" s="312"/>
      <c r="W202" s="313">
        <f>SUM(I202:T202)</f>
        <v>3</v>
      </c>
      <c r="X202" s="310"/>
    </row>
    <row r="203" spans="2:24" x14ac:dyDescent="0.3">
      <c r="B203" s="283"/>
      <c r="C203" s="363" t="s">
        <v>49</v>
      </c>
      <c r="D203" s="364"/>
      <c r="E203" s="364"/>
      <c r="F203" s="364"/>
      <c r="G203" s="364"/>
      <c r="H203" s="365"/>
      <c r="I203" s="137"/>
      <c r="J203" s="138"/>
      <c r="K203" s="139"/>
      <c r="L203" s="139"/>
      <c r="M203" s="139"/>
      <c r="N203" s="139"/>
      <c r="O203" s="139"/>
      <c r="P203" s="139"/>
      <c r="Q203" s="139"/>
      <c r="R203" s="139"/>
      <c r="S203" s="140">
        <f t="shared" ref="S203:T203" si="23">S199-S200-S202</f>
        <v>8</v>
      </c>
      <c r="T203" s="140">
        <f t="shared" si="23"/>
        <v>3</v>
      </c>
      <c r="U203" s="390">
        <f t="shared" si="20"/>
        <v>5.5</v>
      </c>
      <c r="V203" s="391"/>
      <c r="W203" s="429">
        <f>SUM(I203:T203)</f>
        <v>11</v>
      </c>
      <c r="X203" s="315"/>
    </row>
    <row r="204" spans="2:24" x14ac:dyDescent="0.3">
      <c r="B204" s="283"/>
      <c r="C204" s="411" t="s">
        <v>107</v>
      </c>
      <c r="D204" s="412"/>
      <c r="E204" s="412"/>
      <c r="F204" s="412"/>
      <c r="G204" s="412"/>
      <c r="H204" s="413"/>
      <c r="I204" s="79"/>
      <c r="J204" s="80"/>
      <c r="K204" s="81"/>
      <c r="L204" s="81"/>
      <c r="M204" s="81"/>
      <c r="N204" s="81"/>
      <c r="O204" s="81"/>
      <c r="P204" s="81"/>
      <c r="Q204" s="81"/>
      <c r="R204" s="81"/>
      <c r="S204" s="82">
        <v>35</v>
      </c>
      <c r="T204" s="82">
        <v>23</v>
      </c>
      <c r="U204" s="414">
        <f t="shared" si="20"/>
        <v>29</v>
      </c>
      <c r="V204" s="415"/>
      <c r="W204" s="416">
        <f>SUM(I204:T204)</f>
        <v>58</v>
      </c>
      <c r="X204" s="415"/>
    </row>
    <row r="205" spans="2:24" x14ac:dyDescent="0.3">
      <c r="B205" s="283"/>
      <c r="C205" s="395" t="s">
        <v>1</v>
      </c>
      <c r="D205" s="396"/>
      <c r="E205" s="396"/>
      <c r="F205" s="396"/>
      <c r="G205" s="396"/>
      <c r="H205" s="397"/>
      <c r="I205" s="83"/>
      <c r="J205" s="84"/>
      <c r="K205" s="85"/>
      <c r="L205" s="85"/>
      <c r="M205" s="85"/>
      <c r="N205" s="85"/>
      <c r="O205" s="85"/>
      <c r="P205" s="85"/>
      <c r="Q205" s="85"/>
      <c r="R205" s="85"/>
      <c r="S205" s="86"/>
      <c r="T205" s="86"/>
      <c r="U205" s="417"/>
      <c r="V205" s="418"/>
      <c r="W205" s="419"/>
      <c r="X205" s="420"/>
    </row>
    <row r="206" spans="2:24" x14ac:dyDescent="0.3">
      <c r="B206" s="283"/>
      <c r="C206" s="347" t="s">
        <v>23</v>
      </c>
      <c r="D206" s="348"/>
      <c r="E206" s="348"/>
      <c r="F206" s="348"/>
      <c r="G206" s="348"/>
      <c r="H206" s="349"/>
      <c r="I206" s="87"/>
      <c r="J206" s="88"/>
      <c r="K206" s="89"/>
      <c r="L206" s="89"/>
      <c r="M206" s="89"/>
      <c r="N206" s="89"/>
      <c r="O206" s="89"/>
      <c r="P206" s="89"/>
      <c r="Q206" s="89"/>
      <c r="R206" s="89"/>
      <c r="S206" s="90">
        <v>132</v>
      </c>
      <c r="T206" s="90">
        <v>169</v>
      </c>
      <c r="U206" s="361">
        <f t="shared" si="20"/>
        <v>150.5</v>
      </c>
      <c r="V206" s="362"/>
      <c r="W206" s="409">
        <f t="shared" si="21"/>
        <v>301</v>
      </c>
      <c r="X206" s="362"/>
    </row>
    <row r="207" spans="2:24" x14ac:dyDescent="0.3">
      <c r="B207" s="283"/>
      <c r="C207" s="270" t="s">
        <v>118</v>
      </c>
      <c r="D207" s="271"/>
      <c r="E207" s="271"/>
      <c r="F207" s="271"/>
      <c r="G207" s="271"/>
      <c r="H207" s="272"/>
      <c r="I207" s="49"/>
      <c r="J207" s="50"/>
      <c r="K207" s="51"/>
      <c r="L207" s="51"/>
      <c r="M207" s="51"/>
      <c r="N207" s="51"/>
      <c r="O207" s="51"/>
      <c r="P207" s="51"/>
      <c r="Q207" s="51"/>
      <c r="R207" s="51"/>
      <c r="S207" s="52">
        <v>14</v>
      </c>
      <c r="T207" s="52">
        <v>6</v>
      </c>
      <c r="U207" s="311">
        <f t="shared" si="20"/>
        <v>10</v>
      </c>
      <c r="V207" s="312"/>
      <c r="W207" s="410">
        <f t="shared" si="21"/>
        <v>20</v>
      </c>
      <c r="X207" s="312"/>
    </row>
    <row r="208" spans="2:24" x14ac:dyDescent="0.3">
      <c r="B208" s="283"/>
      <c r="C208" s="306" t="s">
        <v>6</v>
      </c>
      <c r="D208" s="307"/>
      <c r="E208" s="307"/>
      <c r="F208" s="307"/>
      <c r="G208" s="307"/>
      <c r="H208" s="308"/>
      <c r="I208" s="91"/>
      <c r="J208" s="92"/>
      <c r="K208" s="93"/>
      <c r="L208" s="93"/>
      <c r="M208" s="93"/>
      <c r="N208" s="93"/>
      <c r="O208" s="93"/>
      <c r="P208" s="93"/>
      <c r="Q208" s="93"/>
      <c r="R208" s="93"/>
      <c r="S208" s="94"/>
      <c r="T208" s="94"/>
      <c r="U208" s="404"/>
      <c r="V208" s="405"/>
      <c r="W208" s="406"/>
      <c r="X208" s="407"/>
    </row>
    <row r="209" spans="2:24" x14ac:dyDescent="0.3">
      <c r="B209" s="283"/>
      <c r="C209" s="347" t="s">
        <v>23</v>
      </c>
      <c r="D209" s="348"/>
      <c r="E209" s="348"/>
      <c r="F209" s="348"/>
      <c r="G209" s="348"/>
      <c r="H209" s="349"/>
      <c r="I209" s="95"/>
      <c r="J209" s="96"/>
      <c r="K209" s="97"/>
      <c r="L209" s="97"/>
      <c r="M209" s="97"/>
      <c r="N209" s="97"/>
      <c r="O209" s="97"/>
      <c r="P209" s="97"/>
      <c r="Q209" s="97"/>
      <c r="R209" s="97"/>
      <c r="S209" s="98">
        <f t="shared" ref="S209:T209" si="24">S195/S198</f>
        <v>1.1330275229357798</v>
      </c>
      <c r="T209" s="98">
        <f t="shared" si="24"/>
        <v>1.3159463487332339</v>
      </c>
      <c r="U209" s="361" t="s">
        <v>62</v>
      </c>
      <c r="V209" s="362"/>
      <c r="W209" s="408">
        <f>W195/W198</f>
        <v>1.2256603773584906</v>
      </c>
      <c r="X209" s="351"/>
    </row>
    <row r="210" spans="2:24" x14ac:dyDescent="0.3">
      <c r="B210" s="283"/>
      <c r="C210" s="270" t="s">
        <v>171</v>
      </c>
      <c r="D210" s="271"/>
      <c r="E210" s="271"/>
      <c r="F210" s="271"/>
      <c r="G210" s="271"/>
      <c r="H210" s="272"/>
      <c r="I210" s="95"/>
      <c r="J210" s="96"/>
      <c r="K210" s="99"/>
      <c r="L210" s="99"/>
      <c r="M210" s="99"/>
      <c r="N210" s="99"/>
      <c r="O210" s="99"/>
      <c r="P210" s="99"/>
      <c r="Q210" s="99"/>
      <c r="R210" s="99"/>
      <c r="S210" s="100">
        <f t="shared" ref="S210:T210" si="25">S196/S199</f>
        <v>0.97826086956521741</v>
      </c>
      <c r="T210" s="100">
        <f t="shared" si="25"/>
        <v>1</v>
      </c>
      <c r="U210" s="311" t="s">
        <v>62</v>
      </c>
      <c r="V210" s="312"/>
      <c r="W210" s="494">
        <f>W196/W199</f>
        <v>0.98648648648648651</v>
      </c>
      <c r="X210" s="495"/>
    </row>
    <row r="211" spans="2:24" s="231" customFormat="1" x14ac:dyDescent="0.3">
      <c r="B211" s="283"/>
      <c r="C211" s="430" t="s">
        <v>106</v>
      </c>
      <c r="D211" s="431"/>
      <c r="E211" s="431"/>
      <c r="F211" s="431"/>
      <c r="G211" s="431"/>
      <c r="H211" s="432"/>
      <c r="I211" s="101"/>
      <c r="J211" s="102"/>
      <c r="K211" s="229"/>
      <c r="L211" s="229"/>
      <c r="M211" s="229"/>
      <c r="N211" s="229"/>
      <c r="O211" s="229"/>
      <c r="P211" s="229"/>
      <c r="Q211" s="229"/>
      <c r="R211" s="229"/>
      <c r="S211" s="230">
        <f t="shared" ref="S211:T211" si="26">S204/S199</f>
        <v>0.76086956521739135</v>
      </c>
      <c r="T211" s="230">
        <f t="shared" si="26"/>
        <v>0.8214285714285714</v>
      </c>
      <c r="U211" s="433" t="s">
        <v>62</v>
      </c>
      <c r="V211" s="403"/>
      <c r="W211" s="402">
        <f t="shared" ref="W211:X211" si="27">W204/W199</f>
        <v>0.78378378378378377</v>
      </c>
      <c r="X211" s="403" t="e">
        <f t="shared" si="27"/>
        <v>#DIV/0!</v>
      </c>
    </row>
    <row r="212" spans="2:24" x14ac:dyDescent="0.3">
      <c r="B212" s="283"/>
      <c r="C212" s="291" t="s">
        <v>3</v>
      </c>
      <c r="D212" s="292"/>
      <c r="E212" s="292"/>
      <c r="F212" s="292"/>
      <c r="G212" s="292"/>
      <c r="H212" s="293"/>
      <c r="I212" s="105"/>
      <c r="J212" s="106"/>
      <c r="K212" s="107"/>
      <c r="L212" s="107"/>
      <c r="M212" s="107"/>
      <c r="N212" s="107"/>
      <c r="O212" s="107"/>
      <c r="P212" s="107"/>
      <c r="Q212" s="107"/>
      <c r="R212" s="107"/>
      <c r="S212" s="201"/>
      <c r="T212" s="201"/>
      <c r="U212" s="380"/>
      <c r="V212" s="381"/>
      <c r="W212" s="394"/>
      <c r="X212" s="339"/>
    </row>
    <row r="213" spans="2:24" x14ac:dyDescent="0.3">
      <c r="B213" s="283"/>
      <c r="C213" s="347" t="s">
        <v>23</v>
      </c>
      <c r="D213" s="348"/>
      <c r="E213" s="348"/>
      <c r="F213" s="348"/>
      <c r="G213" s="348"/>
      <c r="H213" s="349"/>
      <c r="I213" s="109"/>
      <c r="J213" s="110"/>
      <c r="K213" s="111"/>
      <c r="L213" s="111"/>
      <c r="M213" s="111"/>
      <c r="N213" s="111"/>
      <c r="O213" s="111"/>
      <c r="P213" s="111"/>
      <c r="Q213" s="111"/>
      <c r="R213" s="111"/>
      <c r="S213" s="112">
        <f t="shared" ref="S213:T213" si="28">S206/S198</f>
        <v>0.20183486238532111</v>
      </c>
      <c r="T213" s="112">
        <f t="shared" si="28"/>
        <v>0.25186289120715349</v>
      </c>
      <c r="U213" s="361" t="s">
        <v>62</v>
      </c>
      <c r="V213" s="362"/>
      <c r="W213" s="496">
        <f>W206/W198</f>
        <v>0.22716981132075473</v>
      </c>
      <c r="X213" s="467"/>
    </row>
    <row r="214" spans="2:24" ht="15" thickBot="1" x14ac:dyDescent="0.35">
      <c r="B214" s="284"/>
      <c r="C214" s="294" t="s">
        <v>118</v>
      </c>
      <c r="D214" s="295"/>
      <c r="E214" s="295"/>
      <c r="F214" s="295"/>
      <c r="G214" s="295"/>
      <c r="H214" s="296"/>
      <c r="I214" s="113"/>
      <c r="J214" s="114"/>
      <c r="K214" s="115"/>
      <c r="L214" s="115"/>
      <c r="M214" s="115"/>
      <c r="N214" s="115"/>
      <c r="O214" s="115"/>
      <c r="P214" s="115"/>
      <c r="Q214" s="115"/>
      <c r="R214" s="115"/>
      <c r="S214" s="116">
        <f t="shared" ref="S214:T214" si="29">S207/S199</f>
        <v>0.30434782608695654</v>
      </c>
      <c r="T214" s="116">
        <f t="shared" si="29"/>
        <v>0.21428571428571427</v>
      </c>
      <c r="U214" s="366" t="s">
        <v>62</v>
      </c>
      <c r="V214" s="367"/>
      <c r="W214" s="497">
        <f>W207/W199</f>
        <v>0.27027027027027029</v>
      </c>
      <c r="X214" s="472"/>
    </row>
    <row r="215" spans="2:24" x14ac:dyDescent="0.3">
      <c r="B215" s="436" t="s">
        <v>7</v>
      </c>
      <c r="C215" s="303" t="s">
        <v>15</v>
      </c>
      <c r="D215" s="304"/>
      <c r="E215" s="304"/>
      <c r="F215" s="304"/>
      <c r="G215" s="304"/>
      <c r="H215" s="305"/>
      <c r="I215" s="117"/>
      <c r="J215" s="118"/>
      <c r="K215" s="119"/>
      <c r="L215" s="119"/>
      <c r="M215" s="119"/>
      <c r="N215" s="119"/>
      <c r="O215" s="119"/>
      <c r="P215" s="119"/>
      <c r="Q215" s="119"/>
      <c r="R215" s="119"/>
      <c r="S215" s="120">
        <v>120</v>
      </c>
      <c r="T215" s="120">
        <v>57</v>
      </c>
      <c r="U215" s="400">
        <f t="shared" ref="U215:U278" si="30">AVERAGE(I215:T215)</f>
        <v>88.5</v>
      </c>
      <c r="V215" s="401"/>
      <c r="W215" s="400" t="s">
        <v>62</v>
      </c>
      <c r="X215" s="401"/>
    </row>
    <row r="216" spans="2:24" x14ac:dyDescent="0.3">
      <c r="B216" s="437"/>
      <c r="C216" s="395" t="s">
        <v>119</v>
      </c>
      <c r="D216" s="396"/>
      <c r="E216" s="396"/>
      <c r="F216" s="396"/>
      <c r="G216" s="396"/>
      <c r="H216" s="397"/>
      <c r="I216" s="121"/>
      <c r="J216" s="122"/>
      <c r="K216" s="123"/>
      <c r="L216" s="123"/>
      <c r="M216" s="123"/>
      <c r="N216" s="123"/>
      <c r="O216" s="123"/>
      <c r="P216" s="123"/>
      <c r="Q216" s="123"/>
      <c r="R216" s="123"/>
      <c r="S216" s="124">
        <v>107</v>
      </c>
      <c r="T216" s="124">
        <v>101</v>
      </c>
      <c r="U216" s="398">
        <f t="shared" si="30"/>
        <v>104</v>
      </c>
      <c r="V216" s="399"/>
      <c r="W216" s="398">
        <f t="shared" ref="W216:W220" si="31">SUM(I216:T216)</f>
        <v>208</v>
      </c>
      <c r="X216" s="399"/>
    </row>
    <row r="217" spans="2:24" x14ac:dyDescent="0.3">
      <c r="B217" s="437"/>
      <c r="C217" s="387" t="s">
        <v>17</v>
      </c>
      <c r="D217" s="388"/>
      <c r="E217" s="388"/>
      <c r="F217" s="388"/>
      <c r="G217" s="388"/>
      <c r="H217" s="389"/>
      <c r="I217" s="125"/>
      <c r="J217" s="126"/>
      <c r="K217" s="127"/>
      <c r="L217" s="127"/>
      <c r="M217" s="127"/>
      <c r="N217" s="127"/>
      <c r="O217" s="127"/>
      <c r="P217" s="127"/>
      <c r="Q217" s="127"/>
      <c r="R217" s="127"/>
      <c r="S217" s="128">
        <v>20</v>
      </c>
      <c r="T217" s="128">
        <v>9</v>
      </c>
      <c r="U217" s="390">
        <f t="shared" si="30"/>
        <v>14.5</v>
      </c>
      <c r="V217" s="391"/>
      <c r="W217" s="390">
        <f t="shared" si="31"/>
        <v>29</v>
      </c>
      <c r="X217" s="391"/>
    </row>
    <row r="218" spans="2:24" x14ac:dyDescent="0.3">
      <c r="B218" s="437"/>
      <c r="C218" s="438" t="s">
        <v>18</v>
      </c>
      <c r="D218" s="439"/>
      <c r="E218" s="439"/>
      <c r="F218" s="439"/>
      <c r="G218" s="439"/>
      <c r="H218" s="440"/>
      <c r="I218" s="129"/>
      <c r="J218" s="130"/>
      <c r="K218" s="131"/>
      <c r="L218" s="131"/>
      <c r="M218" s="131"/>
      <c r="N218" s="131"/>
      <c r="O218" s="131"/>
      <c r="P218" s="131"/>
      <c r="Q218" s="131"/>
      <c r="R218" s="131"/>
      <c r="S218" s="132">
        <f t="shared" ref="S218:T218" si="32">SUM(S219:S220)</f>
        <v>14</v>
      </c>
      <c r="T218" s="132">
        <f t="shared" si="32"/>
        <v>24</v>
      </c>
      <c r="U218" s="434">
        <f t="shared" si="30"/>
        <v>19</v>
      </c>
      <c r="V218" s="435"/>
      <c r="W218" s="434">
        <f t="shared" si="31"/>
        <v>38</v>
      </c>
      <c r="X218" s="435"/>
    </row>
    <row r="219" spans="2:24" x14ac:dyDescent="0.3">
      <c r="B219" s="437"/>
      <c r="C219" s="300" t="s">
        <v>122</v>
      </c>
      <c r="D219" s="301"/>
      <c r="E219" s="301"/>
      <c r="F219" s="301"/>
      <c r="G219" s="301"/>
      <c r="H219" s="302"/>
      <c r="I219" s="133"/>
      <c r="J219" s="134"/>
      <c r="K219" s="135"/>
      <c r="L219" s="135"/>
      <c r="M219" s="135"/>
      <c r="N219" s="135"/>
      <c r="O219" s="135"/>
      <c r="P219" s="135"/>
      <c r="Q219" s="135"/>
      <c r="R219" s="135"/>
      <c r="S219" s="136">
        <v>12</v>
      </c>
      <c r="T219" s="136">
        <v>23</v>
      </c>
      <c r="U219" s="309">
        <f t="shared" si="30"/>
        <v>17.5</v>
      </c>
      <c r="V219" s="310"/>
      <c r="W219" s="309">
        <f t="shared" si="31"/>
        <v>35</v>
      </c>
      <c r="X219" s="310"/>
    </row>
    <row r="220" spans="2:24" x14ac:dyDescent="0.3">
      <c r="B220" s="437"/>
      <c r="C220" s="363" t="s">
        <v>123</v>
      </c>
      <c r="D220" s="364"/>
      <c r="E220" s="364"/>
      <c r="F220" s="364"/>
      <c r="G220" s="364"/>
      <c r="H220" s="365"/>
      <c r="I220" s="137"/>
      <c r="J220" s="138"/>
      <c r="K220" s="139"/>
      <c r="L220" s="139"/>
      <c r="M220" s="139"/>
      <c r="N220" s="139"/>
      <c r="O220" s="139"/>
      <c r="P220" s="139"/>
      <c r="Q220" s="139"/>
      <c r="R220" s="139"/>
      <c r="S220" s="140">
        <v>2</v>
      </c>
      <c r="T220" s="140">
        <v>1</v>
      </c>
      <c r="U220" s="314">
        <f t="shared" si="30"/>
        <v>1.5</v>
      </c>
      <c r="V220" s="315"/>
      <c r="W220" s="314">
        <f t="shared" si="31"/>
        <v>3</v>
      </c>
      <c r="X220" s="315"/>
    </row>
    <row r="221" spans="2:24" x14ac:dyDescent="0.3">
      <c r="B221" s="437"/>
      <c r="C221" s="384" t="s">
        <v>19</v>
      </c>
      <c r="D221" s="385"/>
      <c r="E221" s="385"/>
      <c r="F221" s="385"/>
      <c r="G221" s="385"/>
      <c r="H221" s="386"/>
      <c r="I221" s="49"/>
      <c r="J221" s="142"/>
      <c r="K221" s="51"/>
      <c r="L221" s="51"/>
      <c r="M221" s="51"/>
      <c r="N221" s="51"/>
      <c r="O221" s="51"/>
      <c r="P221" s="51"/>
      <c r="Q221" s="51"/>
      <c r="R221" s="51"/>
      <c r="S221" s="52">
        <f t="shared" ref="S221:T221" si="33">SUM(S222+S261)</f>
        <v>15</v>
      </c>
      <c r="T221" s="52">
        <f t="shared" si="33"/>
        <v>10</v>
      </c>
      <c r="U221" s="309">
        <f t="shared" si="30"/>
        <v>12.5</v>
      </c>
      <c r="V221" s="310"/>
      <c r="W221" s="309">
        <f t="shared" ref="W221:W281" si="34">SUM(I221:T221)</f>
        <v>25</v>
      </c>
      <c r="X221" s="310"/>
    </row>
    <row r="222" spans="2:24" x14ac:dyDescent="0.3">
      <c r="B222" s="437"/>
      <c r="C222" s="300" t="s">
        <v>123</v>
      </c>
      <c r="D222" s="301"/>
      <c r="E222" s="301"/>
      <c r="F222" s="301"/>
      <c r="G222" s="301"/>
      <c r="H222" s="302"/>
      <c r="I222" s="49"/>
      <c r="J222" s="142"/>
      <c r="K222" s="51"/>
      <c r="L222" s="51"/>
      <c r="M222" s="51"/>
      <c r="N222" s="51"/>
      <c r="O222" s="51"/>
      <c r="P222" s="51"/>
      <c r="Q222" s="51"/>
      <c r="R222" s="51"/>
      <c r="S222" s="52">
        <f>SUM(S223+S229+S233+S235+S243+S245+S248+S253+S257+S259)</f>
        <v>9</v>
      </c>
      <c r="T222" s="52">
        <f>SUM(T223+T229+T233+T235+T243+T245+T248+T253+T257+T259)</f>
        <v>8</v>
      </c>
      <c r="U222" s="309">
        <f t="shared" si="30"/>
        <v>8.5</v>
      </c>
      <c r="V222" s="310"/>
      <c r="W222" s="309">
        <f t="shared" si="34"/>
        <v>17</v>
      </c>
      <c r="X222" s="310"/>
    </row>
    <row r="223" spans="2:24" x14ac:dyDescent="0.3">
      <c r="B223" s="437"/>
      <c r="C223" s="300" t="s">
        <v>129</v>
      </c>
      <c r="D223" s="301"/>
      <c r="E223" s="301"/>
      <c r="F223" s="301"/>
      <c r="G223" s="301"/>
      <c r="H223" s="302"/>
      <c r="I223" s="49"/>
      <c r="J223" s="142"/>
      <c r="K223" s="51"/>
      <c r="L223" s="51"/>
      <c r="M223" s="51"/>
      <c r="N223" s="51"/>
      <c r="O223" s="51"/>
      <c r="P223" s="51"/>
      <c r="Q223" s="51"/>
      <c r="R223" s="51"/>
      <c r="S223" s="52">
        <f t="shared" ref="S223:T223" si="35">SUM(S224:S228)</f>
        <v>2</v>
      </c>
      <c r="T223" s="52">
        <f t="shared" si="35"/>
        <v>5</v>
      </c>
      <c r="U223" s="309">
        <f t="shared" si="30"/>
        <v>3.5</v>
      </c>
      <c r="V223" s="310"/>
      <c r="W223" s="309">
        <f t="shared" si="34"/>
        <v>7</v>
      </c>
      <c r="X223" s="310"/>
    </row>
    <row r="224" spans="2:24" x14ac:dyDescent="0.3">
      <c r="B224" s="437"/>
      <c r="C224" s="321" t="s">
        <v>124</v>
      </c>
      <c r="D224" s="322"/>
      <c r="E224" s="322"/>
      <c r="F224" s="322"/>
      <c r="G224" s="322"/>
      <c r="H224" s="323"/>
      <c r="I224" s="49"/>
      <c r="J224" s="142"/>
      <c r="K224" s="51"/>
      <c r="L224" s="51"/>
      <c r="M224" s="51"/>
      <c r="N224" s="51"/>
      <c r="O224" s="51"/>
      <c r="P224" s="51"/>
      <c r="Q224" s="51"/>
      <c r="R224" s="51"/>
      <c r="S224" s="52"/>
      <c r="T224" s="52">
        <v>3</v>
      </c>
      <c r="U224" s="309">
        <f t="shared" si="30"/>
        <v>3</v>
      </c>
      <c r="V224" s="310"/>
      <c r="W224" s="309">
        <f t="shared" si="34"/>
        <v>3</v>
      </c>
      <c r="X224" s="310"/>
    </row>
    <row r="225" spans="2:24" x14ac:dyDescent="0.3">
      <c r="B225" s="437"/>
      <c r="C225" s="321" t="s">
        <v>125</v>
      </c>
      <c r="D225" s="322"/>
      <c r="E225" s="322"/>
      <c r="F225" s="322"/>
      <c r="G225" s="322"/>
      <c r="H225" s="323"/>
      <c r="I225" s="49"/>
      <c r="J225" s="142"/>
      <c r="K225" s="51"/>
      <c r="L225" s="51"/>
      <c r="M225" s="51"/>
      <c r="N225" s="51"/>
      <c r="O225" s="51"/>
      <c r="P225" s="51"/>
      <c r="Q225" s="51"/>
      <c r="R225" s="51"/>
      <c r="S225" s="52">
        <v>1</v>
      </c>
      <c r="T225" s="52">
        <v>2</v>
      </c>
      <c r="U225" s="309">
        <f t="shared" si="30"/>
        <v>1.5</v>
      </c>
      <c r="V225" s="310"/>
      <c r="W225" s="309">
        <f t="shared" si="34"/>
        <v>3</v>
      </c>
      <c r="X225" s="310"/>
    </row>
    <row r="226" spans="2:24" x14ac:dyDescent="0.3">
      <c r="B226" s="437"/>
      <c r="C226" s="321" t="s">
        <v>94</v>
      </c>
      <c r="D226" s="322"/>
      <c r="E226" s="322"/>
      <c r="F226" s="322"/>
      <c r="G226" s="322"/>
      <c r="H226" s="323"/>
      <c r="I226" s="49"/>
      <c r="J226" s="142"/>
      <c r="K226" s="51"/>
      <c r="L226" s="51"/>
      <c r="M226" s="51"/>
      <c r="N226" s="51"/>
      <c r="O226" s="51"/>
      <c r="P226" s="51"/>
      <c r="Q226" s="51"/>
      <c r="R226" s="51"/>
      <c r="S226" s="52">
        <v>1</v>
      </c>
      <c r="T226" s="52">
        <v>0</v>
      </c>
      <c r="U226" s="309">
        <f t="shared" si="30"/>
        <v>0.5</v>
      </c>
      <c r="V226" s="310"/>
      <c r="W226" s="309">
        <f t="shared" si="34"/>
        <v>1</v>
      </c>
      <c r="X226" s="310"/>
    </row>
    <row r="227" spans="2:24" x14ac:dyDescent="0.3">
      <c r="B227" s="437"/>
      <c r="C227" s="321" t="s">
        <v>127</v>
      </c>
      <c r="D227" s="322"/>
      <c r="E227" s="322"/>
      <c r="F227" s="322"/>
      <c r="G227" s="322"/>
      <c r="H227" s="323"/>
      <c r="I227" s="49"/>
      <c r="J227" s="142"/>
      <c r="K227" s="51"/>
      <c r="L227" s="51"/>
      <c r="M227" s="51"/>
      <c r="N227" s="51"/>
      <c r="O227" s="51"/>
      <c r="P227" s="51"/>
      <c r="Q227" s="51"/>
      <c r="R227" s="51"/>
      <c r="S227" s="52"/>
      <c r="T227" s="52">
        <v>0</v>
      </c>
      <c r="U227" s="309">
        <f t="shared" si="30"/>
        <v>0</v>
      </c>
      <c r="V227" s="310"/>
      <c r="W227" s="309">
        <f t="shared" si="34"/>
        <v>0</v>
      </c>
      <c r="X227" s="310"/>
    </row>
    <row r="228" spans="2:24" x14ac:dyDescent="0.3">
      <c r="B228" s="437"/>
      <c r="C228" s="321" t="s">
        <v>128</v>
      </c>
      <c r="D228" s="322"/>
      <c r="E228" s="322"/>
      <c r="F228" s="322"/>
      <c r="G228" s="322"/>
      <c r="H228" s="323"/>
      <c r="I228" s="49"/>
      <c r="J228" s="142"/>
      <c r="K228" s="51"/>
      <c r="L228" s="51"/>
      <c r="M228" s="51"/>
      <c r="N228" s="51"/>
      <c r="O228" s="51"/>
      <c r="P228" s="51"/>
      <c r="Q228" s="51"/>
      <c r="R228" s="51"/>
      <c r="S228" s="52"/>
      <c r="T228" s="52">
        <v>0</v>
      </c>
      <c r="U228" s="309">
        <f t="shared" si="30"/>
        <v>0</v>
      </c>
      <c r="V228" s="310"/>
      <c r="W228" s="309">
        <f t="shared" si="34"/>
        <v>0</v>
      </c>
      <c r="X228" s="310"/>
    </row>
    <row r="229" spans="2:24" x14ac:dyDescent="0.3">
      <c r="B229" s="437"/>
      <c r="C229" s="300" t="s">
        <v>130</v>
      </c>
      <c r="D229" s="301"/>
      <c r="E229" s="301"/>
      <c r="F229" s="301"/>
      <c r="G229" s="301"/>
      <c r="H229" s="302"/>
      <c r="I229" s="49"/>
      <c r="J229" s="142"/>
      <c r="K229" s="51"/>
      <c r="L229" s="51"/>
      <c r="M229" s="51"/>
      <c r="N229" s="51"/>
      <c r="O229" s="51"/>
      <c r="P229" s="51"/>
      <c r="Q229" s="51"/>
      <c r="R229" s="51"/>
      <c r="S229" s="52">
        <f t="shared" ref="S229:T229" si="36">SUM(S230:S232)</f>
        <v>2</v>
      </c>
      <c r="T229" s="52">
        <f t="shared" si="36"/>
        <v>3</v>
      </c>
      <c r="U229" s="309">
        <f t="shared" si="30"/>
        <v>2.5</v>
      </c>
      <c r="V229" s="310"/>
      <c r="W229" s="309">
        <f t="shared" si="34"/>
        <v>5</v>
      </c>
      <c r="X229" s="310"/>
    </row>
    <row r="230" spans="2:24" x14ac:dyDescent="0.3">
      <c r="B230" s="437"/>
      <c r="C230" s="321" t="s">
        <v>132</v>
      </c>
      <c r="D230" s="322"/>
      <c r="E230" s="322"/>
      <c r="F230" s="322"/>
      <c r="G230" s="322"/>
      <c r="H230" s="323"/>
      <c r="I230" s="49"/>
      <c r="J230" s="142"/>
      <c r="K230" s="51"/>
      <c r="L230" s="51"/>
      <c r="M230" s="51"/>
      <c r="N230" s="51"/>
      <c r="O230" s="51"/>
      <c r="P230" s="51"/>
      <c r="Q230" s="51"/>
      <c r="R230" s="51"/>
      <c r="S230" s="52">
        <v>1</v>
      </c>
      <c r="T230" s="52">
        <v>0</v>
      </c>
      <c r="U230" s="309">
        <f t="shared" si="30"/>
        <v>0.5</v>
      </c>
      <c r="V230" s="310"/>
      <c r="W230" s="309">
        <f t="shared" si="34"/>
        <v>1</v>
      </c>
      <c r="X230" s="310"/>
    </row>
    <row r="231" spans="2:24" x14ac:dyDescent="0.3">
      <c r="B231" s="437"/>
      <c r="C231" s="321" t="s">
        <v>131</v>
      </c>
      <c r="D231" s="322"/>
      <c r="E231" s="322"/>
      <c r="F231" s="322"/>
      <c r="G231" s="322"/>
      <c r="H231" s="323"/>
      <c r="I231" s="49"/>
      <c r="J231" s="142"/>
      <c r="K231" s="51"/>
      <c r="L231" s="51"/>
      <c r="M231" s="51"/>
      <c r="N231" s="51"/>
      <c r="O231" s="51"/>
      <c r="P231" s="51"/>
      <c r="Q231" s="51"/>
      <c r="R231" s="51"/>
      <c r="S231" s="52"/>
      <c r="T231" s="52">
        <v>0</v>
      </c>
      <c r="U231" s="309">
        <f t="shared" si="30"/>
        <v>0</v>
      </c>
      <c r="V231" s="310"/>
      <c r="W231" s="309">
        <f t="shared" si="34"/>
        <v>0</v>
      </c>
      <c r="X231" s="310"/>
    </row>
    <row r="232" spans="2:24" x14ac:dyDescent="0.3">
      <c r="B232" s="437"/>
      <c r="C232" s="321" t="s">
        <v>133</v>
      </c>
      <c r="D232" s="322"/>
      <c r="E232" s="322"/>
      <c r="F232" s="322"/>
      <c r="G232" s="322"/>
      <c r="H232" s="323"/>
      <c r="I232" s="49"/>
      <c r="J232" s="142"/>
      <c r="K232" s="51"/>
      <c r="L232" s="51"/>
      <c r="M232" s="51"/>
      <c r="N232" s="51"/>
      <c r="O232" s="51"/>
      <c r="P232" s="51"/>
      <c r="Q232" s="51"/>
      <c r="R232" s="51"/>
      <c r="S232" s="52">
        <v>1</v>
      </c>
      <c r="T232" s="52">
        <v>3</v>
      </c>
      <c r="U232" s="309">
        <f t="shared" si="30"/>
        <v>2</v>
      </c>
      <c r="V232" s="310"/>
      <c r="W232" s="309">
        <f t="shared" si="34"/>
        <v>4</v>
      </c>
      <c r="X232" s="310"/>
    </row>
    <row r="233" spans="2:24" x14ac:dyDescent="0.3">
      <c r="B233" s="437"/>
      <c r="C233" s="300" t="s">
        <v>135</v>
      </c>
      <c r="D233" s="301"/>
      <c r="E233" s="301"/>
      <c r="F233" s="301"/>
      <c r="G233" s="301"/>
      <c r="H233" s="302"/>
      <c r="I233" s="49"/>
      <c r="J233" s="142"/>
      <c r="K233" s="51"/>
      <c r="L233" s="51"/>
      <c r="M233" s="51"/>
      <c r="N233" s="51"/>
      <c r="O233" s="51"/>
      <c r="P233" s="51"/>
      <c r="Q233" s="51"/>
      <c r="R233" s="51"/>
      <c r="S233" s="52">
        <f t="shared" ref="S233:T233" si="37">SUM(S234)</f>
        <v>0</v>
      </c>
      <c r="T233" s="52">
        <f t="shared" si="37"/>
        <v>0</v>
      </c>
      <c r="U233" s="309">
        <f t="shared" si="30"/>
        <v>0</v>
      </c>
      <c r="V233" s="310"/>
      <c r="W233" s="309">
        <f t="shared" si="34"/>
        <v>0</v>
      </c>
      <c r="X233" s="310"/>
    </row>
    <row r="234" spans="2:24" x14ac:dyDescent="0.3">
      <c r="B234" s="437"/>
      <c r="C234" s="321" t="s">
        <v>134</v>
      </c>
      <c r="D234" s="322"/>
      <c r="E234" s="322"/>
      <c r="F234" s="322"/>
      <c r="G234" s="322"/>
      <c r="H234" s="323"/>
      <c r="I234" s="49"/>
      <c r="J234" s="142"/>
      <c r="K234" s="51"/>
      <c r="L234" s="51"/>
      <c r="M234" s="51"/>
      <c r="N234" s="51"/>
      <c r="O234" s="51"/>
      <c r="P234" s="51"/>
      <c r="Q234" s="51"/>
      <c r="R234" s="51"/>
      <c r="S234" s="52"/>
      <c r="T234" s="52">
        <v>0</v>
      </c>
      <c r="U234" s="309">
        <f t="shared" si="30"/>
        <v>0</v>
      </c>
      <c r="V234" s="310"/>
      <c r="W234" s="309">
        <f t="shared" si="34"/>
        <v>0</v>
      </c>
      <c r="X234" s="310"/>
    </row>
    <row r="235" spans="2:24" x14ac:dyDescent="0.3">
      <c r="B235" s="437"/>
      <c r="C235" s="300" t="s">
        <v>136</v>
      </c>
      <c r="D235" s="301"/>
      <c r="E235" s="301"/>
      <c r="F235" s="301"/>
      <c r="G235" s="301"/>
      <c r="H235" s="302"/>
      <c r="I235" s="49"/>
      <c r="J235" s="142"/>
      <c r="K235" s="51"/>
      <c r="L235" s="51"/>
      <c r="M235" s="51"/>
      <c r="N235" s="51"/>
      <c r="O235" s="51"/>
      <c r="P235" s="51"/>
      <c r="Q235" s="51"/>
      <c r="R235" s="51"/>
      <c r="S235" s="52">
        <f t="shared" ref="S235:T235" si="38">SUM(S236:S242)</f>
        <v>3</v>
      </c>
      <c r="T235" s="52">
        <f t="shared" si="38"/>
        <v>0</v>
      </c>
      <c r="U235" s="309">
        <f t="shared" si="30"/>
        <v>1.5</v>
      </c>
      <c r="V235" s="310"/>
      <c r="W235" s="309">
        <f t="shared" si="34"/>
        <v>3</v>
      </c>
      <c r="X235" s="310"/>
    </row>
    <row r="236" spans="2:24" x14ac:dyDescent="0.3">
      <c r="B236" s="437"/>
      <c r="C236" s="321" t="s">
        <v>137</v>
      </c>
      <c r="D236" s="322"/>
      <c r="E236" s="322"/>
      <c r="F236" s="322"/>
      <c r="G236" s="322"/>
      <c r="H236" s="323"/>
      <c r="I236" s="49"/>
      <c r="J236" s="142"/>
      <c r="K236" s="51"/>
      <c r="L236" s="51"/>
      <c r="M236" s="51"/>
      <c r="N236" s="51"/>
      <c r="O236" s="51"/>
      <c r="P236" s="51"/>
      <c r="Q236" s="51"/>
      <c r="R236" s="51"/>
      <c r="S236" s="52"/>
      <c r="T236" s="52">
        <v>0</v>
      </c>
      <c r="U236" s="309">
        <f t="shared" si="30"/>
        <v>0</v>
      </c>
      <c r="V236" s="310"/>
      <c r="W236" s="309">
        <f t="shared" si="34"/>
        <v>0</v>
      </c>
      <c r="X236" s="310"/>
    </row>
    <row r="237" spans="2:24" x14ac:dyDescent="0.3">
      <c r="B237" s="437"/>
      <c r="C237" s="321" t="s">
        <v>93</v>
      </c>
      <c r="D237" s="322"/>
      <c r="E237" s="322"/>
      <c r="F237" s="322"/>
      <c r="G237" s="322"/>
      <c r="H237" s="323"/>
      <c r="I237" s="49"/>
      <c r="J237" s="142"/>
      <c r="K237" s="51"/>
      <c r="L237" s="51"/>
      <c r="M237" s="51"/>
      <c r="N237" s="51"/>
      <c r="O237" s="51"/>
      <c r="P237" s="51"/>
      <c r="Q237" s="51"/>
      <c r="R237" s="51"/>
      <c r="S237" s="52">
        <v>1</v>
      </c>
      <c r="T237" s="52">
        <v>0</v>
      </c>
      <c r="U237" s="309">
        <f t="shared" si="30"/>
        <v>0.5</v>
      </c>
      <c r="V237" s="310"/>
      <c r="W237" s="309">
        <f t="shared" si="34"/>
        <v>1</v>
      </c>
      <c r="X237" s="310"/>
    </row>
    <row r="238" spans="2:24" x14ac:dyDescent="0.3">
      <c r="B238" s="437"/>
      <c r="C238" s="321" t="s">
        <v>139</v>
      </c>
      <c r="D238" s="322"/>
      <c r="E238" s="322"/>
      <c r="F238" s="322"/>
      <c r="G238" s="322"/>
      <c r="H238" s="323"/>
      <c r="I238" s="49"/>
      <c r="J238" s="142"/>
      <c r="K238" s="51"/>
      <c r="L238" s="51"/>
      <c r="M238" s="51"/>
      <c r="N238" s="51"/>
      <c r="O238" s="51"/>
      <c r="P238" s="51"/>
      <c r="Q238" s="51"/>
      <c r="R238" s="51"/>
      <c r="S238" s="52"/>
      <c r="T238" s="52">
        <v>0</v>
      </c>
      <c r="U238" s="309">
        <f t="shared" si="30"/>
        <v>0</v>
      </c>
      <c r="V238" s="310"/>
      <c r="W238" s="309">
        <f t="shared" si="34"/>
        <v>0</v>
      </c>
      <c r="X238" s="310"/>
    </row>
    <row r="239" spans="2:24" x14ac:dyDescent="0.3">
      <c r="B239" s="437"/>
      <c r="C239" s="321" t="s">
        <v>124</v>
      </c>
      <c r="D239" s="322"/>
      <c r="E239" s="322"/>
      <c r="F239" s="322"/>
      <c r="G239" s="322"/>
      <c r="H239" s="323"/>
      <c r="I239" s="49"/>
      <c r="J239" s="142"/>
      <c r="K239" s="51"/>
      <c r="L239" s="51"/>
      <c r="M239" s="51"/>
      <c r="N239" s="51"/>
      <c r="O239" s="51"/>
      <c r="P239" s="51"/>
      <c r="Q239" s="51"/>
      <c r="R239" s="51"/>
      <c r="S239" s="52"/>
      <c r="T239" s="52">
        <v>0</v>
      </c>
      <c r="U239" s="309">
        <f t="shared" si="30"/>
        <v>0</v>
      </c>
      <c r="V239" s="310"/>
      <c r="W239" s="309">
        <f t="shared" si="34"/>
        <v>0</v>
      </c>
      <c r="X239" s="310"/>
    </row>
    <row r="240" spans="2:24" x14ac:dyDescent="0.3">
      <c r="B240" s="437"/>
      <c r="C240" s="321" t="s">
        <v>140</v>
      </c>
      <c r="D240" s="322"/>
      <c r="E240" s="322"/>
      <c r="F240" s="322"/>
      <c r="G240" s="322"/>
      <c r="H240" s="323"/>
      <c r="I240" s="49"/>
      <c r="J240" s="142"/>
      <c r="K240" s="51"/>
      <c r="L240" s="51"/>
      <c r="M240" s="51"/>
      <c r="N240" s="51"/>
      <c r="O240" s="51"/>
      <c r="P240" s="51"/>
      <c r="Q240" s="51"/>
      <c r="R240" s="51"/>
      <c r="S240" s="52"/>
      <c r="T240" s="52">
        <v>0</v>
      </c>
      <c r="U240" s="309">
        <f t="shared" si="30"/>
        <v>0</v>
      </c>
      <c r="V240" s="310"/>
      <c r="W240" s="309">
        <f t="shared" si="34"/>
        <v>0</v>
      </c>
      <c r="X240" s="310"/>
    </row>
    <row r="241" spans="2:24" x14ac:dyDescent="0.3">
      <c r="B241" s="437"/>
      <c r="C241" s="321" t="s">
        <v>127</v>
      </c>
      <c r="D241" s="322"/>
      <c r="E241" s="322"/>
      <c r="F241" s="322"/>
      <c r="G241" s="322"/>
      <c r="H241" s="323"/>
      <c r="I241" s="49"/>
      <c r="J241" s="142"/>
      <c r="K241" s="51"/>
      <c r="L241" s="51"/>
      <c r="M241" s="51"/>
      <c r="N241" s="51"/>
      <c r="O241" s="51"/>
      <c r="P241" s="51"/>
      <c r="Q241" s="51"/>
      <c r="R241" s="51"/>
      <c r="S241" s="52">
        <v>1</v>
      </c>
      <c r="T241" s="52">
        <v>0</v>
      </c>
      <c r="U241" s="309">
        <f t="shared" si="30"/>
        <v>0.5</v>
      </c>
      <c r="V241" s="310"/>
      <c r="W241" s="309">
        <f t="shared" si="34"/>
        <v>1</v>
      </c>
      <c r="X241" s="310"/>
    </row>
    <row r="242" spans="2:24" x14ac:dyDescent="0.3">
      <c r="B242" s="437"/>
      <c r="C242" s="321" t="s">
        <v>81</v>
      </c>
      <c r="D242" s="322"/>
      <c r="E242" s="322"/>
      <c r="F242" s="322"/>
      <c r="G242" s="322"/>
      <c r="H242" s="323"/>
      <c r="I242" s="49"/>
      <c r="J242" s="142"/>
      <c r="K242" s="51"/>
      <c r="L242" s="51"/>
      <c r="M242" s="51"/>
      <c r="N242" s="51"/>
      <c r="O242" s="51"/>
      <c r="P242" s="51"/>
      <c r="Q242" s="51"/>
      <c r="R242" s="51"/>
      <c r="S242" s="52">
        <v>1</v>
      </c>
      <c r="T242" s="52">
        <v>0</v>
      </c>
      <c r="U242" s="309">
        <f t="shared" si="30"/>
        <v>0.5</v>
      </c>
      <c r="V242" s="310"/>
      <c r="W242" s="309">
        <f t="shared" si="34"/>
        <v>1</v>
      </c>
      <c r="X242" s="310"/>
    </row>
    <row r="243" spans="2:24" x14ac:dyDescent="0.3">
      <c r="B243" s="437"/>
      <c r="C243" s="300" t="s">
        <v>141</v>
      </c>
      <c r="D243" s="301"/>
      <c r="E243" s="301"/>
      <c r="F243" s="301"/>
      <c r="G243" s="301"/>
      <c r="H243" s="302"/>
      <c r="I243" s="49"/>
      <c r="J243" s="142"/>
      <c r="K243" s="51"/>
      <c r="L243" s="51"/>
      <c r="M243" s="51"/>
      <c r="N243" s="51"/>
      <c r="O243" s="51"/>
      <c r="P243" s="51"/>
      <c r="Q243" s="51"/>
      <c r="R243" s="51"/>
      <c r="S243" s="52">
        <f t="shared" ref="S243:T243" si="39">SUM(S244)</f>
        <v>0</v>
      </c>
      <c r="T243" s="52">
        <f t="shared" si="39"/>
        <v>0</v>
      </c>
      <c r="U243" s="309">
        <f t="shared" si="30"/>
        <v>0</v>
      </c>
      <c r="V243" s="310"/>
      <c r="W243" s="309">
        <f t="shared" si="34"/>
        <v>0</v>
      </c>
      <c r="X243" s="310"/>
    </row>
    <row r="244" spans="2:24" x14ac:dyDescent="0.3">
      <c r="B244" s="437"/>
      <c r="C244" s="321" t="s">
        <v>142</v>
      </c>
      <c r="D244" s="322"/>
      <c r="E244" s="322"/>
      <c r="F244" s="322"/>
      <c r="G244" s="322"/>
      <c r="H244" s="323"/>
      <c r="I244" s="49"/>
      <c r="J244" s="142"/>
      <c r="K244" s="51"/>
      <c r="L244" s="51"/>
      <c r="M244" s="51"/>
      <c r="N244" s="51"/>
      <c r="O244" s="51"/>
      <c r="P244" s="51"/>
      <c r="Q244" s="51"/>
      <c r="R244" s="51"/>
      <c r="S244" s="52"/>
      <c r="T244" s="52">
        <v>0</v>
      </c>
      <c r="U244" s="309">
        <f t="shared" si="30"/>
        <v>0</v>
      </c>
      <c r="V244" s="310"/>
      <c r="W244" s="309">
        <f t="shared" si="34"/>
        <v>0</v>
      </c>
      <c r="X244" s="310"/>
    </row>
    <row r="245" spans="2:24" x14ac:dyDescent="0.3">
      <c r="B245" s="437"/>
      <c r="C245" s="300" t="s">
        <v>143</v>
      </c>
      <c r="D245" s="301"/>
      <c r="E245" s="301"/>
      <c r="F245" s="301"/>
      <c r="G245" s="301"/>
      <c r="H245" s="302"/>
      <c r="I245" s="49"/>
      <c r="J245" s="142"/>
      <c r="K245" s="51"/>
      <c r="L245" s="51"/>
      <c r="M245" s="51"/>
      <c r="N245" s="51"/>
      <c r="O245" s="51"/>
      <c r="P245" s="51"/>
      <c r="Q245" s="51"/>
      <c r="R245" s="51"/>
      <c r="S245" s="52">
        <f t="shared" ref="S245:T245" si="40">SUM(S246:S247)</f>
        <v>1</v>
      </c>
      <c r="T245" s="52">
        <f t="shared" si="40"/>
        <v>0</v>
      </c>
      <c r="U245" s="309">
        <f t="shared" si="30"/>
        <v>0.5</v>
      </c>
      <c r="V245" s="310"/>
      <c r="W245" s="309">
        <f t="shared" si="34"/>
        <v>1</v>
      </c>
      <c r="X245" s="310"/>
    </row>
    <row r="246" spans="2:24" x14ac:dyDescent="0.3">
      <c r="B246" s="437"/>
      <c r="C246" s="321" t="s">
        <v>139</v>
      </c>
      <c r="D246" s="322"/>
      <c r="E246" s="322"/>
      <c r="F246" s="322"/>
      <c r="G246" s="322"/>
      <c r="H246" s="323"/>
      <c r="I246" s="49"/>
      <c r="J246" s="142"/>
      <c r="K246" s="51"/>
      <c r="L246" s="51"/>
      <c r="M246" s="51"/>
      <c r="N246" s="51"/>
      <c r="O246" s="51"/>
      <c r="P246" s="51"/>
      <c r="Q246" s="51"/>
      <c r="R246" s="51"/>
      <c r="S246" s="52"/>
      <c r="T246" s="52">
        <v>0</v>
      </c>
      <c r="U246" s="309">
        <f t="shared" si="30"/>
        <v>0</v>
      </c>
      <c r="V246" s="310"/>
      <c r="W246" s="309">
        <f t="shared" si="34"/>
        <v>0</v>
      </c>
      <c r="X246" s="310"/>
    </row>
    <row r="247" spans="2:24" x14ac:dyDescent="0.3">
      <c r="B247" s="437"/>
      <c r="C247" s="321" t="s">
        <v>144</v>
      </c>
      <c r="D247" s="322"/>
      <c r="E247" s="322"/>
      <c r="F247" s="322"/>
      <c r="G247" s="322"/>
      <c r="H247" s="323"/>
      <c r="I247" s="49"/>
      <c r="J247" s="142"/>
      <c r="K247" s="51"/>
      <c r="L247" s="51"/>
      <c r="M247" s="51"/>
      <c r="N247" s="51"/>
      <c r="O247" s="51"/>
      <c r="P247" s="51"/>
      <c r="Q247" s="51"/>
      <c r="R247" s="51"/>
      <c r="S247" s="52">
        <v>1</v>
      </c>
      <c r="T247" s="52">
        <v>0</v>
      </c>
      <c r="U247" s="309">
        <f t="shared" si="30"/>
        <v>0.5</v>
      </c>
      <c r="V247" s="310"/>
      <c r="W247" s="309">
        <f t="shared" si="34"/>
        <v>1</v>
      </c>
      <c r="X247" s="310"/>
    </row>
    <row r="248" spans="2:24" x14ac:dyDescent="0.3">
      <c r="B248" s="437"/>
      <c r="C248" s="300" t="s">
        <v>145</v>
      </c>
      <c r="D248" s="301"/>
      <c r="E248" s="301"/>
      <c r="F248" s="301"/>
      <c r="G248" s="301"/>
      <c r="H248" s="302"/>
      <c r="I248" s="49"/>
      <c r="J248" s="142"/>
      <c r="K248" s="51"/>
      <c r="L248" s="51"/>
      <c r="M248" s="51"/>
      <c r="N248" s="51"/>
      <c r="O248" s="51"/>
      <c r="P248" s="51"/>
      <c r="Q248" s="51"/>
      <c r="R248" s="51"/>
      <c r="S248" s="52">
        <f t="shared" ref="S248:T248" si="41">SUM(S249:S252)</f>
        <v>0</v>
      </c>
      <c r="T248" s="52">
        <f t="shared" si="41"/>
        <v>0</v>
      </c>
      <c r="U248" s="309">
        <f t="shared" si="30"/>
        <v>0</v>
      </c>
      <c r="V248" s="310"/>
      <c r="W248" s="309">
        <f t="shared" si="34"/>
        <v>0</v>
      </c>
      <c r="X248" s="310"/>
    </row>
    <row r="249" spans="2:24" x14ac:dyDescent="0.3">
      <c r="B249" s="437"/>
      <c r="C249" s="321" t="s">
        <v>146</v>
      </c>
      <c r="D249" s="322"/>
      <c r="E249" s="322"/>
      <c r="F249" s="322"/>
      <c r="G249" s="322"/>
      <c r="H249" s="323"/>
      <c r="I249" s="49"/>
      <c r="J249" s="142"/>
      <c r="K249" s="51"/>
      <c r="L249" s="51"/>
      <c r="M249" s="51"/>
      <c r="N249" s="51"/>
      <c r="O249" s="51"/>
      <c r="P249" s="51"/>
      <c r="Q249" s="51"/>
      <c r="R249" s="51"/>
      <c r="S249" s="52"/>
      <c r="T249" s="52">
        <v>0</v>
      </c>
      <c r="U249" s="309">
        <f t="shared" si="30"/>
        <v>0</v>
      </c>
      <c r="V249" s="310"/>
      <c r="W249" s="309">
        <f t="shared" si="34"/>
        <v>0</v>
      </c>
      <c r="X249" s="310"/>
    </row>
    <row r="250" spans="2:24" x14ac:dyDescent="0.3">
      <c r="B250" s="437"/>
      <c r="C250" s="321" t="s">
        <v>147</v>
      </c>
      <c r="D250" s="322"/>
      <c r="E250" s="322"/>
      <c r="F250" s="322"/>
      <c r="G250" s="322"/>
      <c r="H250" s="323"/>
      <c r="I250" s="49"/>
      <c r="J250" s="142"/>
      <c r="K250" s="51"/>
      <c r="L250" s="51"/>
      <c r="M250" s="51"/>
      <c r="N250" s="51"/>
      <c r="O250" s="51"/>
      <c r="P250" s="51"/>
      <c r="Q250" s="51"/>
      <c r="R250" s="51"/>
      <c r="S250" s="52"/>
      <c r="T250" s="52">
        <v>0</v>
      </c>
      <c r="U250" s="309">
        <f t="shared" si="30"/>
        <v>0</v>
      </c>
      <c r="V250" s="310"/>
      <c r="W250" s="309">
        <f t="shared" si="34"/>
        <v>0</v>
      </c>
      <c r="X250" s="310"/>
    </row>
    <row r="251" spans="2:24" x14ac:dyDescent="0.3">
      <c r="B251" s="437"/>
      <c r="C251" s="321" t="s">
        <v>148</v>
      </c>
      <c r="D251" s="322"/>
      <c r="E251" s="322"/>
      <c r="F251" s="322"/>
      <c r="G251" s="322"/>
      <c r="H251" s="323"/>
      <c r="I251" s="49"/>
      <c r="J251" s="142"/>
      <c r="K251" s="51"/>
      <c r="L251" s="51"/>
      <c r="M251" s="51"/>
      <c r="N251" s="51"/>
      <c r="O251" s="51"/>
      <c r="P251" s="51"/>
      <c r="Q251" s="51"/>
      <c r="R251" s="51"/>
      <c r="S251" s="52"/>
      <c r="T251" s="52">
        <v>0</v>
      </c>
      <c r="U251" s="309">
        <f t="shared" si="30"/>
        <v>0</v>
      </c>
      <c r="V251" s="310"/>
      <c r="W251" s="309">
        <f t="shared" si="34"/>
        <v>0</v>
      </c>
      <c r="X251" s="310"/>
    </row>
    <row r="252" spans="2:24" x14ac:dyDescent="0.3">
      <c r="B252" s="437"/>
      <c r="C252" s="321" t="s">
        <v>149</v>
      </c>
      <c r="D252" s="322"/>
      <c r="E252" s="322"/>
      <c r="F252" s="322"/>
      <c r="G252" s="322"/>
      <c r="H252" s="323"/>
      <c r="I252" s="49"/>
      <c r="J252" s="142"/>
      <c r="K252" s="51"/>
      <c r="L252" s="51"/>
      <c r="M252" s="51"/>
      <c r="N252" s="51"/>
      <c r="O252" s="51"/>
      <c r="P252" s="51"/>
      <c r="Q252" s="51"/>
      <c r="R252" s="51"/>
      <c r="S252" s="52"/>
      <c r="T252" s="52">
        <v>0</v>
      </c>
      <c r="U252" s="309">
        <f t="shared" si="30"/>
        <v>0</v>
      </c>
      <c r="V252" s="310"/>
      <c r="W252" s="309">
        <f t="shared" si="34"/>
        <v>0</v>
      </c>
      <c r="X252" s="310"/>
    </row>
    <row r="253" spans="2:24" x14ac:dyDescent="0.3">
      <c r="B253" s="437"/>
      <c r="C253" s="300" t="s">
        <v>152</v>
      </c>
      <c r="D253" s="301"/>
      <c r="E253" s="301"/>
      <c r="F253" s="301"/>
      <c r="G253" s="301"/>
      <c r="H253" s="302"/>
      <c r="I253" s="49"/>
      <c r="J253" s="142"/>
      <c r="K253" s="51"/>
      <c r="L253" s="51"/>
      <c r="M253" s="51"/>
      <c r="N253" s="51"/>
      <c r="O253" s="51"/>
      <c r="P253" s="51"/>
      <c r="Q253" s="51"/>
      <c r="R253" s="51"/>
      <c r="S253" s="52">
        <f t="shared" ref="S253:T253" si="42">SUM(S254:S256)</f>
        <v>0</v>
      </c>
      <c r="T253" s="52">
        <f t="shared" si="42"/>
        <v>0</v>
      </c>
      <c r="U253" s="309">
        <f t="shared" si="30"/>
        <v>0</v>
      </c>
      <c r="V253" s="310"/>
      <c r="W253" s="309">
        <f t="shared" si="34"/>
        <v>0</v>
      </c>
      <c r="X253" s="310"/>
    </row>
    <row r="254" spans="2:24" x14ac:dyDescent="0.3">
      <c r="B254" s="437"/>
      <c r="C254" s="321" t="s">
        <v>137</v>
      </c>
      <c r="D254" s="322"/>
      <c r="E254" s="322"/>
      <c r="F254" s="322"/>
      <c r="G254" s="322"/>
      <c r="H254" s="323"/>
      <c r="I254" s="49"/>
      <c r="J254" s="142"/>
      <c r="K254" s="51"/>
      <c r="L254" s="51"/>
      <c r="M254" s="51"/>
      <c r="N254" s="51"/>
      <c r="O254" s="51"/>
      <c r="P254" s="51"/>
      <c r="Q254" s="51"/>
      <c r="R254" s="51"/>
      <c r="S254" s="52"/>
      <c r="T254" s="52">
        <v>0</v>
      </c>
      <c r="U254" s="309">
        <f t="shared" si="30"/>
        <v>0</v>
      </c>
      <c r="V254" s="310"/>
      <c r="W254" s="309">
        <f t="shared" si="34"/>
        <v>0</v>
      </c>
      <c r="X254" s="310"/>
    </row>
    <row r="255" spans="2:24" x14ac:dyDescent="0.3">
      <c r="B255" s="437"/>
      <c r="C255" s="321" t="s">
        <v>93</v>
      </c>
      <c r="D255" s="322"/>
      <c r="E255" s="322"/>
      <c r="F255" s="322"/>
      <c r="G255" s="322"/>
      <c r="H255" s="323"/>
      <c r="I255" s="49"/>
      <c r="J255" s="142"/>
      <c r="K255" s="51"/>
      <c r="L255" s="51"/>
      <c r="M255" s="51"/>
      <c r="N255" s="51"/>
      <c r="O255" s="51"/>
      <c r="P255" s="51"/>
      <c r="Q255" s="51"/>
      <c r="R255" s="51"/>
      <c r="S255" s="52"/>
      <c r="T255" s="52">
        <v>0</v>
      </c>
      <c r="U255" s="309">
        <f t="shared" si="30"/>
        <v>0</v>
      </c>
      <c r="V255" s="310"/>
      <c r="W255" s="309">
        <f t="shared" si="34"/>
        <v>0</v>
      </c>
      <c r="X255" s="310"/>
    </row>
    <row r="256" spans="2:24" x14ac:dyDescent="0.3">
      <c r="B256" s="437"/>
      <c r="C256" s="321" t="s">
        <v>124</v>
      </c>
      <c r="D256" s="322"/>
      <c r="E256" s="322"/>
      <c r="F256" s="322"/>
      <c r="G256" s="322"/>
      <c r="H256" s="323"/>
      <c r="I256" s="49"/>
      <c r="J256" s="142"/>
      <c r="K256" s="51"/>
      <c r="L256" s="51"/>
      <c r="M256" s="51"/>
      <c r="N256" s="51"/>
      <c r="O256" s="51"/>
      <c r="P256" s="51"/>
      <c r="Q256" s="51"/>
      <c r="R256" s="51"/>
      <c r="S256" s="52"/>
      <c r="T256" s="52">
        <v>0</v>
      </c>
      <c r="U256" s="309">
        <f t="shared" si="30"/>
        <v>0</v>
      </c>
      <c r="V256" s="310"/>
      <c r="W256" s="309">
        <f t="shared" si="34"/>
        <v>0</v>
      </c>
      <c r="X256" s="310"/>
    </row>
    <row r="257" spans="2:24" x14ac:dyDescent="0.3">
      <c r="B257" s="437"/>
      <c r="C257" s="300" t="s">
        <v>151</v>
      </c>
      <c r="D257" s="301"/>
      <c r="E257" s="301"/>
      <c r="F257" s="301"/>
      <c r="G257" s="301"/>
      <c r="H257" s="302"/>
      <c r="I257" s="49"/>
      <c r="J257" s="142"/>
      <c r="K257" s="51"/>
      <c r="L257" s="51"/>
      <c r="M257" s="51"/>
      <c r="N257" s="51"/>
      <c r="O257" s="51"/>
      <c r="P257" s="51"/>
      <c r="Q257" s="51"/>
      <c r="R257" s="51"/>
      <c r="S257" s="52">
        <f t="shared" ref="S257:T257" si="43">SUM(S258)</f>
        <v>0</v>
      </c>
      <c r="T257" s="52">
        <f t="shared" si="43"/>
        <v>0</v>
      </c>
      <c r="U257" s="309">
        <f t="shared" si="30"/>
        <v>0</v>
      </c>
      <c r="V257" s="310"/>
      <c r="W257" s="309">
        <f t="shared" si="34"/>
        <v>0</v>
      </c>
      <c r="X257" s="310"/>
    </row>
    <row r="258" spans="2:24" x14ac:dyDescent="0.3">
      <c r="B258" s="437"/>
      <c r="C258" s="321" t="s">
        <v>142</v>
      </c>
      <c r="D258" s="322"/>
      <c r="E258" s="322"/>
      <c r="F258" s="322"/>
      <c r="G258" s="322"/>
      <c r="H258" s="323"/>
      <c r="I258" s="49"/>
      <c r="J258" s="142"/>
      <c r="K258" s="51"/>
      <c r="L258" s="51"/>
      <c r="M258" s="51"/>
      <c r="N258" s="51"/>
      <c r="O258" s="51"/>
      <c r="P258" s="51"/>
      <c r="Q258" s="51"/>
      <c r="R258" s="51"/>
      <c r="S258" s="52"/>
      <c r="T258" s="52">
        <v>0</v>
      </c>
      <c r="U258" s="309">
        <f t="shared" si="30"/>
        <v>0</v>
      </c>
      <c r="V258" s="310"/>
      <c r="W258" s="309">
        <f t="shared" si="34"/>
        <v>0</v>
      </c>
      <c r="X258" s="310"/>
    </row>
    <row r="259" spans="2:24" x14ac:dyDescent="0.3">
      <c r="B259" s="437"/>
      <c r="C259" s="300" t="s">
        <v>150</v>
      </c>
      <c r="D259" s="301"/>
      <c r="E259" s="301"/>
      <c r="F259" s="301"/>
      <c r="G259" s="301"/>
      <c r="H259" s="302"/>
      <c r="I259" s="49"/>
      <c r="J259" s="142"/>
      <c r="K259" s="51"/>
      <c r="L259" s="51"/>
      <c r="M259" s="51"/>
      <c r="N259" s="51"/>
      <c r="O259" s="51"/>
      <c r="P259" s="51"/>
      <c r="Q259" s="51"/>
      <c r="R259" s="51"/>
      <c r="S259" s="52">
        <f t="shared" ref="S259:T259" si="44">SUM(S260)</f>
        <v>1</v>
      </c>
      <c r="T259" s="52">
        <f t="shared" si="44"/>
        <v>0</v>
      </c>
      <c r="U259" s="309">
        <f t="shared" si="30"/>
        <v>0.5</v>
      </c>
      <c r="V259" s="310"/>
      <c r="W259" s="309">
        <f t="shared" si="34"/>
        <v>1</v>
      </c>
      <c r="X259" s="310"/>
    </row>
    <row r="260" spans="2:24" x14ac:dyDescent="0.3">
      <c r="B260" s="437"/>
      <c r="C260" s="321" t="s">
        <v>134</v>
      </c>
      <c r="D260" s="322"/>
      <c r="E260" s="322"/>
      <c r="F260" s="322"/>
      <c r="G260" s="322"/>
      <c r="H260" s="323"/>
      <c r="I260" s="49"/>
      <c r="J260" s="142"/>
      <c r="K260" s="51"/>
      <c r="L260" s="51"/>
      <c r="M260" s="51"/>
      <c r="N260" s="51"/>
      <c r="O260" s="51"/>
      <c r="P260" s="51"/>
      <c r="Q260" s="51"/>
      <c r="R260" s="51"/>
      <c r="S260" s="52">
        <v>1</v>
      </c>
      <c r="T260" s="52">
        <v>0</v>
      </c>
      <c r="U260" s="309">
        <f t="shared" si="30"/>
        <v>0.5</v>
      </c>
      <c r="V260" s="310"/>
      <c r="W260" s="309">
        <f t="shared" si="34"/>
        <v>1</v>
      </c>
      <c r="X260" s="310"/>
    </row>
    <row r="261" spans="2:24" x14ac:dyDescent="0.3">
      <c r="B261" s="437"/>
      <c r="C261" s="300" t="s">
        <v>122</v>
      </c>
      <c r="D261" s="301"/>
      <c r="E261" s="301"/>
      <c r="F261" s="301"/>
      <c r="G261" s="301"/>
      <c r="H261" s="302"/>
      <c r="I261" s="49"/>
      <c r="J261" s="142"/>
      <c r="K261" s="51"/>
      <c r="L261" s="51"/>
      <c r="M261" s="51"/>
      <c r="N261" s="51"/>
      <c r="O261" s="51"/>
      <c r="P261" s="51"/>
      <c r="Q261" s="51"/>
      <c r="R261" s="51"/>
      <c r="S261" s="52">
        <f t="shared" ref="S261:T261" si="45">SUM(S262+S269+S275+S279+S285+S290)</f>
        <v>6</v>
      </c>
      <c r="T261" s="52">
        <f t="shared" si="45"/>
        <v>2</v>
      </c>
      <c r="U261" s="309">
        <f t="shared" si="30"/>
        <v>4</v>
      </c>
      <c r="V261" s="310"/>
      <c r="W261" s="309">
        <f t="shared" si="34"/>
        <v>8</v>
      </c>
      <c r="X261" s="310"/>
    </row>
    <row r="262" spans="2:24" x14ac:dyDescent="0.3">
      <c r="B262" s="437"/>
      <c r="C262" s="300" t="s">
        <v>153</v>
      </c>
      <c r="D262" s="301"/>
      <c r="E262" s="301"/>
      <c r="F262" s="301"/>
      <c r="G262" s="301"/>
      <c r="H262" s="302"/>
      <c r="I262" s="49"/>
      <c r="J262" s="142"/>
      <c r="K262" s="51"/>
      <c r="L262" s="51"/>
      <c r="M262" s="51"/>
      <c r="N262" s="51"/>
      <c r="O262" s="51"/>
      <c r="P262" s="51"/>
      <c r="Q262" s="51"/>
      <c r="R262" s="51"/>
      <c r="S262" s="52">
        <f t="shared" ref="S262:T262" si="46">SUM(S263:S268)</f>
        <v>0</v>
      </c>
      <c r="T262" s="52">
        <f t="shared" si="46"/>
        <v>0</v>
      </c>
      <c r="U262" s="309">
        <f t="shared" si="30"/>
        <v>0</v>
      </c>
      <c r="V262" s="310"/>
      <c r="W262" s="309">
        <f t="shared" si="34"/>
        <v>0</v>
      </c>
      <c r="X262" s="310"/>
    </row>
    <row r="263" spans="2:24" x14ac:dyDescent="0.3">
      <c r="B263" s="437"/>
      <c r="C263" s="321" t="s">
        <v>137</v>
      </c>
      <c r="D263" s="322"/>
      <c r="E263" s="322"/>
      <c r="F263" s="322"/>
      <c r="G263" s="322"/>
      <c r="H263" s="323"/>
      <c r="I263" s="49"/>
      <c r="J263" s="142"/>
      <c r="K263" s="51"/>
      <c r="L263" s="51"/>
      <c r="M263" s="51"/>
      <c r="N263" s="51"/>
      <c r="O263" s="51"/>
      <c r="P263" s="51"/>
      <c r="Q263" s="51"/>
      <c r="R263" s="51"/>
      <c r="S263" s="52"/>
      <c r="T263" s="52">
        <v>0</v>
      </c>
      <c r="U263" s="309">
        <f t="shared" si="30"/>
        <v>0</v>
      </c>
      <c r="V263" s="310"/>
      <c r="W263" s="309">
        <f t="shared" si="34"/>
        <v>0</v>
      </c>
      <c r="X263" s="310"/>
    </row>
    <row r="264" spans="2:24" x14ac:dyDescent="0.3">
      <c r="B264" s="437"/>
      <c r="C264" s="321" t="s">
        <v>93</v>
      </c>
      <c r="D264" s="322"/>
      <c r="E264" s="322"/>
      <c r="F264" s="322"/>
      <c r="G264" s="322"/>
      <c r="H264" s="323"/>
      <c r="I264" s="49"/>
      <c r="J264" s="142"/>
      <c r="K264" s="51"/>
      <c r="L264" s="51"/>
      <c r="M264" s="51"/>
      <c r="N264" s="51"/>
      <c r="O264" s="51"/>
      <c r="P264" s="51"/>
      <c r="Q264" s="51"/>
      <c r="R264" s="51"/>
      <c r="S264" s="52"/>
      <c r="T264" s="52">
        <v>0</v>
      </c>
      <c r="U264" s="309">
        <f t="shared" si="30"/>
        <v>0</v>
      </c>
      <c r="V264" s="310"/>
      <c r="W264" s="309">
        <f t="shared" si="34"/>
        <v>0</v>
      </c>
      <c r="X264" s="310"/>
    </row>
    <row r="265" spans="2:24" x14ac:dyDescent="0.3">
      <c r="B265" s="437"/>
      <c r="C265" s="321" t="s">
        <v>154</v>
      </c>
      <c r="D265" s="322"/>
      <c r="E265" s="322"/>
      <c r="F265" s="322"/>
      <c r="G265" s="322"/>
      <c r="H265" s="323"/>
      <c r="I265" s="49"/>
      <c r="J265" s="142"/>
      <c r="K265" s="51"/>
      <c r="L265" s="51"/>
      <c r="M265" s="51"/>
      <c r="N265" s="51"/>
      <c r="O265" s="51"/>
      <c r="P265" s="51"/>
      <c r="Q265" s="51"/>
      <c r="R265" s="51"/>
      <c r="S265" s="52"/>
      <c r="T265" s="52">
        <v>0</v>
      </c>
      <c r="U265" s="309">
        <f t="shared" si="30"/>
        <v>0</v>
      </c>
      <c r="V265" s="310"/>
      <c r="W265" s="309">
        <f t="shared" si="34"/>
        <v>0</v>
      </c>
      <c r="X265" s="310"/>
    </row>
    <row r="266" spans="2:24" x14ac:dyDescent="0.3">
      <c r="B266" s="437"/>
      <c r="C266" s="321" t="s">
        <v>94</v>
      </c>
      <c r="D266" s="322"/>
      <c r="E266" s="322"/>
      <c r="F266" s="322"/>
      <c r="G266" s="322"/>
      <c r="H266" s="323"/>
      <c r="I266" s="49"/>
      <c r="J266" s="142"/>
      <c r="K266" s="51"/>
      <c r="L266" s="51"/>
      <c r="M266" s="51"/>
      <c r="N266" s="51"/>
      <c r="O266" s="51"/>
      <c r="P266" s="51"/>
      <c r="Q266" s="51"/>
      <c r="R266" s="51"/>
      <c r="S266" s="52"/>
      <c r="T266" s="52">
        <v>0</v>
      </c>
      <c r="U266" s="309">
        <f t="shared" si="30"/>
        <v>0</v>
      </c>
      <c r="V266" s="310"/>
      <c r="W266" s="309">
        <f t="shared" si="34"/>
        <v>0</v>
      </c>
      <c r="X266" s="310"/>
    </row>
    <row r="267" spans="2:24" x14ac:dyDescent="0.3">
      <c r="B267" s="437"/>
      <c r="C267" s="321" t="s">
        <v>142</v>
      </c>
      <c r="D267" s="322"/>
      <c r="E267" s="322"/>
      <c r="F267" s="322"/>
      <c r="G267" s="322"/>
      <c r="H267" s="323"/>
      <c r="I267" s="49"/>
      <c r="J267" s="142"/>
      <c r="K267" s="51"/>
      <c r="L267" s="51"/>
      <c r="M267" s="51"/>
      <c r="N267" s="51"/>
      <c r="O267" s="51"/>
      <c r="P267" s="51"/>
      <c r="Q267" s="51"/>
      <c r="R267" s="51"/>
      <c r="S267" s="52"/>
      <c r="T267" s="52">
        <v>0</v>
      </c>
      <c r="U267" s="309">
        <f t="shared" si="30"/>
        <v>0</v>
      </c>
      <c r="V267" s="310"/>
      <c r="W267" s="309">
        <f t="shared" si="34"/>
        <v>0</v>
      </c>
      <c r="X267" s="310"/>
    </row>
    <row r="268" spans="2:24" x14ac:dyDescent="0.3">
      <c r="B268" s="437"/>
      <c r="C268" s="321" t="s">
        <v>144</v>
      </c>
      <c r="D268" s="322"/>
      <c r="E268" s="322"/>
      <c r="F268" s="322"/>
      <c r="G268" s="322"/>
      <c r="H268" s="323"/>
      <c r="I268" s="49"/>
      <c r="J268" s="142"/>
      <c r="K268" s="51"/>
      <c r="L268" s="51"/>
      <c r="M268" s="51"/>
      <c r="N268" s="51"/>
      <c r="O268" s="51"/>
      <c r="P268" s="51"/>
      <c r="Q268" s="51"/>
      <c r="R268" s="51"/>
      <c r="S268" s="52"/>
      <c r="T268" s="52">
        <v>0</v>
      </c>
      <c r="U268" s="309">
        <f t="shared" si="30"/>
        <v>0</v>
      </c>
      <c r="V268" s="310"/>
      <c r="W268" s="309">
        <f t="shared" si="34"/>
        <v>0</v>
      </c>
      <c r="X268" s="310"/>
    </row>
    <row r="269" spans="2:24" x14ac:dyDescent="0.3">
      <c r="B269" s="437"/>
      <c r="C269" s="300" t="s">
        <v>155</v>
      </c>
      <c r="D269" s="301"/>
      <c r="E269" s="301"/>
      <c r="F269" s="301"/>
      <c r="G269" s="301"/>
      <c r="H269" s="302"/>
      <c r="I269" s="49"/>
      <c r="J269" s="142"/>
      <c r="K269" s="51"/>
      <c r="L269" s="51"/>
      <c r="M269" s="51"/>
      <c r="N269" s="51"/>
      <c r="O269" s="51"/>
      <c r="P269" s="51"/>
      <c r="Q269" s="51"/>
      <c r="R269" s="51"/>
      <c r="S269" s="52">
        <f t="shared" ref="S269:T269" si="47">SUM(S270:S274)</f>
        <v>0</v>
      </c>
      <c r="T269" s="52">
        <f t="shared" si="47"/>
        <v>0</v>
      </c>
      <c r="U269" s="309">
        <f t="shared" si="30"/>
        <v>0</v>
      </c>
      <c r="V269" s="310"/>
      <c r="W269" s="309">
        <f t="shared" si="34"/>
        <v>0</v>
      </c>
      <c r="X269" s="310"/>
    </row>
    <row r="270" spans="2:24" x14ac:dyDescent="0.3">
      <c r="B270" s="437"/>
      <c r="C270" s="321" t="s">
        <v>139</v>
      </c>
      <c r="D270" s="322"/>
      <c r="E270" s="322"/>
      <c r="F270" s="322"/>
      <c r="G270" s="322"/>
      <c r="H270" s="323"/>
      <c r="I270" s="49"/>
      <c r="J270" s="142"/>
      <c r="K270" s="51"/>
      <c r="L270" s="51"/>
      <c r="M270" s="51"/>
      <c r="N270" s="51"/>
      <c r="O270" s="51"/>
      <c r="P270" s="51"/>
      <c r="Q270" s="51"/>
      <c r="R270" s="51"/>
      <c r="S270" s="52"/>
      <c r="T270" s="52">
        <v>0</v>
      </c>
      <c r="U270" s="309">
        <f t="shared" si="30"/>
        <v>0</v>
      </c>
      <c r="V270" s="310"/>
      <c r="W270" s="309">
        <f t="shared" si="34"/>
        <v>0</v>
      </c>
      <c r="X270" s="310"/>
    </row>
    <row r="271" spans="2:24" x14ac:dyDescent="0.3">
      <c r="B271" s="437"/>
      <c r="C271" s="321" t="s">
        <v>140</v>
      </c>
      <c r="D271" s="322"/>
      <c r="E271" s="322"/>
      <c r="F271" s="322"/>
      <c r="G271" s="322"/>
      <c r="H271" s="323"/>
      <c r="I271" s="49"/>
      <c r="J271" s="142"/>
      <c r="K271" s="51"/>
      <c r="L271" s="51"/>
      <c r="M271" s="51"/>
      <c r="N271" s="51"/>
      <c r="O271" s="51"/>
      <c r="P271" s="51"/>
      <c r="Q271" s="51"/>
      <c r="R271" s="51"/>
      <c r="S271" s="52"/>
      <c r="T271" s="52">
        <v>0</v>
      </c>
      <c r="U271" s="309">
        <f t="shared" si="30"/>
        <v>0</v>
      </c>
      <c r="V271" s="310"/>
      <c r="W271" s="309">
        <f t="shared" si="34"/>
        <v>0</v>
      </c>
      <c r="X271" s="310"/>
    </row>
    <row r="272" spans="2:24" x14ac:dyDescent="0.3">
      <c r="B272" s="437"/>
      <c r="C272" s="321" t="s">
        <v>125</v>
      </c>
      <c r="D272" s="322"/>
      <c r="E272" s="322"/>
      <c r="F272" s="322"/>
      <c r="G272" s="322"/>
      <c r="H272" s="323"/>
      <c r="I272" s="49"/>
      <c r="J272" s="142"/>
      <c r="K272" s="51"/>
      <c r="L272" s="51"/>
      <c r="M272" s="51"/>
      <c r="N272" s="51"/>
      <c r="O272" s="51"/>
      <c r="P272" s="51"/>
      <c r="Q272" s="51"/>
      <c r="R272" s="51"/>
      <c r="S272" s="52"/>
      <c r="T272" s="52">
        <v>0</v>
      </c>
      <c r="U272" s="309">
        <f t="shared" si="30"/>
        <v>0</v>
      </c>
      <c r="V272" s="310"/>
      <c r="W272" s="309">
        <f t="shared" si="34"/>
        <v>0</v>
      </c>
      <c r="X272" s="310"/>
    </row>
    <row r="273" spans="2:24" x14ac:dyDescent="0.3">
      <c r="B273" s="437"/>
      <c r="C273" s="321" t="s">
        <v>127</v>
      </c>
      <c r="D273" s="322"/>
      <c r="E273" s="322"/>
      <c r="F273" s="322"/>
      <c r="G273" s="322"/>
      <c r="H273" s="323"/>
      <c r="I273" s="49"/>
      <c r="J273" s="142"/>
      <c r="K273" s="51"/>
      <c r="L273" s="51"/>
      <c r="M273" s="51"/>
      <c r="N273" s="51"/>
      <c r="O273" s="51"/>
      <c r="P273" s="51"/>
      <c r="Q273" s="51"/>
      <c r="R273" s="51"/>
      <c r="S273" s="52"/>
      <c r="T273" s="52">
        <v>0</v>
      </c>
      <c r="U273" s="309">
        <f t="shared" si="30"/>
        <v>0</v>
      </c>
      <c r="V273" s="310"/>
      <c r="W273" s="309">
        <f t="shared" si="34"/>
        <v>0</v>
      </c>
      <c r="X273" s="310"/>
    </row>
    <row r="274" spans="2:24" x14ac:dyDescent="0.3">
      <c r="B274" s="437"/>
      <c r="C274" s="321" t="s">
        <v>81</v>
      </c>
      <c r="D274" s="322"/>
      <c r="E274" s="322"/>
      <c r="F274" s="322"/>
      <c r="G274" s="322"/>
      <c r="H274" s="323"/>
      <c r="I274" s="49"/>
      <c r="J274" s="142"/>
      <c r="K274" s="51"/>
      <c r="L274" s="51"/>
      <c r="M274" s="51"/>
      <c r="N274" s="51"/>
      <c r="O274" s="51"/>
      <c r="P274" s="51"/>
      <c r="Q274" s="51"/>
      <c r="R274" s="51"/>
      <c r="S274" s="52"/>
      <c r="T274" s="52">
        <v>0</v>
      </c>
      <c r="U274" s="309">
        <f t="shared" si="30"/>
        <v>0</v>
      </c>
      <c r="V274" s="310"/>
      <c r="W274" s="309">
        <f t="shared" si="34"/>
        <v>0</v>
      </c>
      <c r="X274" s="310"/>
    </row>
    <row r="275" spans="2:24" x14ac:dyDescent="0.3">
      <c r="B275" s="437"/>
      <c r="C275" s="300" t="s">
        <v>130</v>
      </c>
      <c r="D275" s="301"/>
      <c r="E275" s="301"/>
      <c r="F275" s="301"/>
      <c r="G275" s="301"/>
      <c r="H275" s="302"/>
      <c r="I275" s="49"/>
      <c r="J275" s="142"/>
      <c r="K275" s="51"/>
      <c r="L275" s="51"/>
      <c r="M275" s="51"/>
      <c r="N275" s="51"/>
      <c r="O275" s="51"/>
      <c r="P275" s="51"/>
      <c r="Q275" s="51"/>
      <c r="R275" s="51"/>
      <c r="S275" s="52">
        <f t="shared" ref="S275:T275" si="48">SUM(S276:S278)</f>
        <v>0</v>
      </c>
      <c r="T275" s="52">
        <f t="shared" si="48"/>
        <v>0</v>
      </c>
      <c r="U275" s="309">
        <f t="shared" si="30"/>
        <v>0</v>
      </c>
      <c r="V275" s="310"/>
      <c r="W275" s="309">
        <f t="shared" si="34"/>
        <v>0</v>
      </c>
      <c r="X275" s="310"/>
    </row>
    <row r="276" spans="2:24" x14ac:dyDescent="0.3">
      <c r="B276" s="437"/>
      <c r="C276" s="321" t="s">
        <v>132</v>
      </c>
      <c r="D276" s="322"/>
      <c r="E276" s="322"/>
      <c r="F276" s="322"/>
      <c r="G276" s="322"/>
      <c r="H276" s="323"/>
      <c r="I276" s="49"/>
      <c r="J276" s="142"/>
      <c r="K276" s="51"/>
      <c r="L276" s="51"/>
      <c r="M276" s="51"/>
      <c r="N276" s="51"/>
      <c r="O276" s="51"/>
      <c r="P276" s="51"/>
      <c r="Q276" s="51"/>
      <c r="R276" s="51"/>
      <c r="S276" s="52"/>
      <c r="T276" s="52">
        <v>0</v>
      </c>
      <c r="U276" s="309">
        <f t="shared" si="30"/>
        <v>0</v>
      </c>
      <c r="V276" s="310"/>
      <c r="W276" s="309">
        <f t="shared" si="34"/>
        <v>0</v>
      </c>
      <c r="X276" s="310"/>
    </row>
    <row r="277" spans="2:24" x14ac:dyDescent="0.3">
      <c r="B277" s="437"/>
      <c r="C277" s="321" t="s">
        <v>131</v>
      </c>
      <c r="D277" s="322"/>
      <c r="E277" s="322"/>
      <c r="F277" s="322"/>
      <c r="G277" s="322"/>
      <c r="H277" s="323"/>
      <c r="I277" s="49"/>
      <c r="J277" s="142"/>
      <c r="K277" s="51"/>
      <c r="L277" s="51"/>
      <c r="M277" s="51"/>
      <c r="N277" s="51"/>
      <c r="O277" s="51"/>
      <c r="P277" s="51"/>
      <c r="Q277" s="51"/>
      <c r="R277" s="51"/>
      <c r="S277" s="52"/>
      <c r="T277" s="52">
        <v>0</v>
      </c>
      <c r="U277" s="309">
        <f t="shared" si="30"/>
        <v>0</v>
      </c>
      <c r="V277" s="310"/>
      <c r="W277" s="309">
        <f t="shared" si="34"/>
        <v>0</v>
      </c>
      <c r="X277" s="310"/>
    </row>
    <row r="278" spans="2:24" x14ac:dyDescent="0.3">
      <c r="B278" s="437"/>
      <c r="C278" s="321" t="s">
        <v>133</v>
      </c>
      <c r="D278" s="322"/>
      <c r="E278" s="322"/>
      <c r="F278" s="322"/>
      <c r="G278" s="322"/>
      <c r="H278" s="323"/>
      <c r="I278" s="49"/>
      <c r="J278" s="142"/>
      <c r="K278" s="51"/>
      <c r="L278" s="51"/>
      <c r="M278" s="51"/>
      <c r="N278" s="51"/>
      <c r="O278" s="51"/>
      <c r="P278" s="51"/>
      <c r="Q278" s="51"/>
      <c r="R278" s="51"/>
      <c r="S278" s="52"/>
      <c r="T278" s="52">
        <v>0</v>
      </c>
      <c r="U278" s="309">
        <f t="shared" si="30"/>
        <v>0</v>
      </c>
      <c r="V278" s="310"/>
      <c r="W278" s="309">
        <f t="shared" si="34"/>
        <v>0</v>
      </c>
      <c r="X278" s="310"/>
    </row>
    <row r="279" spans="2:24" x14ac:dyDescent="0.3">
      <c r="B279" s="437"/>
      <c r="C279" s="300" t="s">
        <v>156</v>
      </c>
      <c r="D279" s="301"/>
      <c r="E279" s="301"/>
      <c r="F279" s="301"/>
      <c r="G279" s="301"/>
      <c r="H279" s="302"/>
      <c r="I279" s="49"/>
      <c r="J279" s="142"/>
      <c r="K279" s="51"/>
      <c r="L279" s="51"/>
      <c r="M279" s="51"/>
      <c r="N279" s="51"/>
      <c r="O279" s="51"/>
      <c r="P279" s="51"/>
      <c r="Q279" s="51"/>
      <c r="R279" s="51"/>
      <c r="S279" s="52">
        <f t="shared" ref="S279:T279" si="49">SUM(S280:S284)</f>
        <v>0</v>
      </c>
      <c r="T279" s="52">
        <f t="shared" si="49"/>
        <v>0</v>
      </c>
      <c r="U279" s="309">
        <f t="shared" ref="U279:U291" si="50">AVERAGE(I279:T279)</f>
        <v>0</v>
      </c>
      <c r="V279" s="310"/>
      <c r="W279" s="309">
        <f t="shared" si="34"/>
        <v>0</v>
      </c>
      <c r="X279" s="310"/>
    </row>
    <row r="280" spans="2:24" x14ac:dyDescent="0.3">
      <c r="B280" s="437"/>
      <c r="C280" s="321" t="s">
        <v>134</v>
      </c>
      <c r="D280" s="322"/>
      <c r="E280" s="322"/>
      <c r="F280" s="322"/>
      <c r="G280" s="322"/>
      <c r="H280" s="323"/>
      <c r="I280" s="49"/>
      <c r="J280" s="142"/>
      <c r="K280" s="51"/>
      <c r="L280" s="51"/>
      <c r="M280" s="51"/>
      <c r="N280" s="51"/>
      <c r="O280" s="51"/>
      <c r="P280" s="51"/>
      <c r="Q280" s="51"/>
      <c r="R280" s="51"/>
      <c r="S280" s="52"/>
      <c r="T280" s="52">
        <v>0</v>
      </c>
      <c r="U280" s="309">
        <f t="shared" si="50"/>
        <v>0</v>
      </c>
      <c r="V280" s="310"/>
      <c r="W280" s="309">
        <f t="shared" si="34"/>
        <v>0</v>
      </c>
      <c r="X280" s="310"/>
    </row>
    <row r="281" spans="2:24" x14ac:dyDescent="0.3">
      <c r="B281" s="437"/>
      <c r="C281" s="321" t="s">
        <v>146</v>
      </c>
      <c r="D281" s="322"/>
      <c r="E281" s="322"/>
      <c r="F281" s="322"/>
      <c r="G281" s="322"/>
      <c r="H281" s="323"/>
      <c r="I281" s="49"/>
      <c r="J281" s="142"/>
      <c r="K281" s="51"/>
      <c r="L281" s="51"/>
      <c r="M281" s="51"/>
      <c r="N281" s="51"/>
      <c r="O281" s="51"/>
      <c r="P281" s="51"/>
      <c r="Q281" s="51"/>
      <c r="R281" s="51"/>
      <c r="S281" s="52"/>
      <c r="T281" s="52">
        <v>0</v>
      </c>
      <c r="U281" s="309">
        <f t="shared" si="50"/>
        <v>0</v>
      </c>
      <c r="V281" s="310"/>
      <c r="W281" s="309">
        <f t="shared" si="34"/>
        <v>0</v>
      </c>
      <c r="X281" s="310"/>
    </row>
    <row r="282" spans="2:24" x14ac:dyDescent="0.3">
      <c r="B282" s="437"/>
      <c r="C282" s="321" t="s">
        <v>147</v>
      </c>
      <c r="D282" s="322"/>
      <c r="E282" s="322"/>
      <c r="F282" s="322"/>
      <c r="G282" s="322"/>
      <c r="H282" s="323"/>
      <c r="I282" s="49"/>
      <c r="J282" s="142"/>
      <c r="K282" s="51"/>
      <c r="L282" s="51"/>
      <c r="M282" s="51"/>
      <c r="N282" s="51"/>
      <c r="O282" s="51"/>
      <c r="P282" s="51"/>
      <c r="Q282" s="51"/>
      <c r="R282" s="51"/>
      <c r="S282" s="52"/>
      <c r="T282" s="52">
        <v>0</v>
      </c>
      <c r="U282" s="309">
        <f t="shared" si="50"/>
        <v>0</v>
      </c>
      <c r="V282" s="310"/>
      <c r="W282" s="309">
        <f t="shared" ref="W282:W291" si="51">SUM(I282:T282)</f>
        <v>0</v>
      </c>
      <c r="X282" s="310"/>
    </row>
    <row r="283" spans="2:24" x14ac:dyDescent="0.3">
      <c r="B283" s="437"/>
      <c r="C283" s="321" t="s">
        <v>148</v>
      </c>
      <c r="D283" s="322"/>
      <c r="E283" s="322"/>
      <c r="F283" s="322"/>
      <c r="G283" s="322"/>
      <c r="H283" s="323"/>
      <c r="I283" s="49"/>
      <c r="J283" s="142"/>
      <c r="K283" s="51"/>
      <c r="L283" s="51"/>
      <c r="M283" s="51"/>
      <c r="N283" s="51"/>
      <c r="O283" s="51"/>
      <c r="P283" s="51"/>
      <c r="Q283" s="51"/>
      <c r="R283" s="51"/>
      <c r="S283" s="52"/>
      <c r="T283" s="52">
        <v>0</v>
      </c>
      <c r="U283" s="309">
        <f t="shared" si="50"/>
        <v>0</v>
      </c>
      <c r="V283" s="310"/>
      <c r="W283" s="309">
        <f t="shared" si="51"/>
        <v>0</v>
      </c>
      <c r="X283" s="310"/>
    </row>
    <row r="284" spans="2:24" x14ac:dyDescent="0.3">
      <c r="B284" s="437"/>
      <c r="C284" s="321" t="s">
        <v>149</v>
      </c>
      <c r="D284" s="322"/>
      <c r="E284" s="322"/>
      <c r="F284" s="322"/>
      <c r="G284" s="322"/>
      <c r="H284" s="323"/>
      <c r="I284" s="49"/>
      <c r="J284" s="142"/>
      <c r="K284" s="51"/>
      <c r="L284" s="51"/>
      <c r="M284" s="51"/>
      <c r="N284" s="51"/>
      <c r="O284" s="51"/>
      <c r="P284" s="51"/>
      <c r="Q284" s="51"/>
      <c r="R284" s="51"/>
      <c r="S284" s="52"/>
      <c r="T284" s="52">
        <v>0</v>
      </c>
      <c r="U284" s="309">
        <f t="shared" si="50"/>
        <v>0</v>
      </c>
      <c r="V284" s="310"/>
      <c r="W284" s="309">
        <f t="shared" si="51"/>
        <v>0</v>
      </c>
      <c r="X284" s="310"/>
    </row>
    <row r="285" spans="2:24" x14ac:dyDescent="0.3">
      <c r="B285" s="437"/>
      <c r="C285" s="300" t="s">
        <v>30</v>
      </c>
      <c r="D285" s="301"/>
      <c r="E285" s="301"/>
      <c r="F285" s="301"/>
      <c r="G285" s="301"/>
      <c r="H285" s="302"/>
      <c r="I285" s="133"/>
      <c r="J285" s="134"/>
      <c r="K285" s="135"/>
      <c r="L285" s="135"/>
      <c r="M285" s="135"/>
      <c r="N285" s="135"/>
      <c r="O285" s="135"/>
      <c r="P285" s="135"/>
      <c r="Q285" s="135"/>
      <c r="R285" s="135"/>
      <c r="S285" s="136">
        <f t="shared" ref="S285:T285" si="52">SUM(S286:S289)</f>
        <v>4</v>
      </c>
      <c r="T285" s="136">
        <f t="shared" si="52"/>
        <v>2</v>
      </c>
      <c r="U285" s="309">
        <f t="shared" si="50"/>
        <v>3</v>
      </c>
      <c r="V285" s="310"/>
      <c r="W285" s="309">
        <f t="shared" si="51"/>
        <v>6</v>
      </c>
      <c r="X285" s="310"/>
    </row>
    <row r="286" spans="2:24" x14ac:dyDescent="0.3">
      <c r="B286" s="437"/>
      <c r="C286" s="321" t="s">
        <v>159</v>
      </c>
      <c r="D286" s="322"/>
      <c r="E286" s="322"/>
      <c r="F286" s="322"/>
      <c r="G286" s="322"/>
      <c r="H286" s="323"/>
      <c r="I286" s="133"/>
      <c r="J286" s="134"/>
      <c r="K286" s="135"/>
      <c r="L286" s="135"/>
      <c r="M286" s="135"/>
      <c r="N286" s="135"/>
      <c r="O286" s="135"/>
      <c r="P286" s="135"/>
      <c r="Q286" s="135"/>
      <c r="R286" s="135"/>
      <c r="S286" s="136"/>
      <c r="T286" s="136">
        <v>2</v>
      </c>
      <c r="U286" s="309">
        <f t="shared" si="50"/>
        <v>2</v>
      </c>
      <c r="V286" s="310"/>
      <c r="W286" s="309">
        <f t="shared" si="51"/>
        <v>2</v>
      </c>
      <c r="X286" s="310"/>
    </row>
    <row r="287" spans="2:24" x14ac:dyDescent="0.3">
      <c r="B287" s="437"/>
      <c r="C287" s="321" t="s">
        <v>158</v>
      </c>
      <c r="D287" s="322"/>
      <c r="E287" s="322"/>
      <c r="F287" s="322"/>
      <c r="G287" s="322"/>
      <c r="H287" s="323"/>
      <c r="I287" s="133"/>
      <c r="J287" s="134"/>
      <c r="K287" s="135"/>
      <c r="L287" s="135"/>
      <c r="M287" s="135"/>
      <c r="N287" s="135"/>
      <c r="O287" s="135"/>
      <c r="P287" s="135"/>
      <c r="Q287" s="135"/>
      <c r="R287" s="135"/>
      <c r="S287" s="136"/>
      <c r="T287" s="52">
        <v>0</v>
      </c>
      <c r="U287" s="309">
        <f t="shared" si="50"/>
        <v>0</v>
      </c>
      <c r="V287" s="310"/>
      <c r="W287" s="309">
        <f t="shared" si="51"/>
        <v>0</v>
      </c>
      <c r="X287" s="310"/>
    </row>
    <row r="288" spans="2:24" x14ac:dyDescent="0.3">
      <c r="B288" s="437"/>
      <c r="C288" s="321" t="s">
        <v>157</v>
      </c>
      <c r="D288" s="322"/>
      <c r="E288" s="322"/>
      <c r="F288" s="322"/>
      <c r="G288" s="322"/>
      <c r="H288" s="323"/>
      <c r="I288" s="133"/>
      <c r="J288" s="134"/>
      <c r="K288" s="135"/>
      <c r="L288" s="135"/>
      <c r="M288" s="135"/>
      <c r="N288" s="135"/>
      <c r="O288" s="135"/>
      <c r="P288" s="135"/>
      <c r="Q288" s="135"/>
      <c r="R288" s="135"/>
      <c r="S288" s="136"/>
      <c r="T288" s="52">
        <v>0</v>
      </c>
      <c r="U288" s="309">
        <f t="shared" si="50"/>
        <v>0</v>
      </c>
      <c r="V288" s="310"/>
      <c r="W288" s="309">
        <f t="shared" si="51"/>
        <v>0</v>
      </c>
      <c r="X288" s="310"/>
    </row>
    <row r="289" spans="2:24" x14ac:dyDescent="0.3">
      <c r="B289" s="437"/>
      <c r="C289" s="321" t="s">
        <v>160</v>
      </c>
      <c r="D289" s="322"/>
      <c r="E289" s="322"/>
      <c r="F289" s="322"/>
      <c r="G289" s="322"/>
      <c r="H289" s="323"/>
      <c r="I289" s="133"/>
      <c r="J289" s="134"/>
      <c r="K289" s="135"/>
      <c r="L289" s="135"/>
      <c r="M289" s="135"/>
      <c r="N289" s="135"/>
      <c r="O289" s="135"/>
      <c r="P289" s="135"/>
      <c r="Q289" s="135"/>
      <c r="R289" s="135"/>
      <c r="S289" s="136">
        <v>4</v>
      </c>
      <c r="T289" s="52">
        <v>0</v>
      </c>
      <c r="U289" s="309">
        <f t="shared" si="50"/>
        <v>2</v>
      </c>
      <c r="V289" s="310"/>
      <c r="W289" s="309">
        <f t="shared" si="51"/>
        <v>4</v>
      </c>
      <c r="X289" s="310"/>
    </row>
    <row r="290" spans="2:24" x14ac:dyDescent="0.3">
      <c r="B290" s="437"/>
      <c r="C290" s="300" t="s">
        <v>34</v>
      </c>
      <c r="D290" s="301"/>
      <c r="E290" s="301"/>
      <c r="F290" s="301"/>
      <c r="G290" s="301"/>
      <c r="H290" s="302"/>
      <c r="I290" s="133"/>
      <c r="J290" s="134"/>
      <c r="K290" s="135"/>
      <c r="L290" s="135"/>
      <c r="M290" s="135"/>
      <c r="N290" s="135"/>
      <c r="O290" s="135"/>
      <c r="P290" s="135"/>
      <c r="Q290" s="135"/>
      <c r="R290" s="135"/>
      <c r="S290" s="136">
        <v>2</v>
      </c>
      <c r="T290" s="52">
        <v>0</v>
      </c>
      <c r="U290" s="309">
        <f t="shared" si="50"/>
        <v>1</v>
      </c>
      <c r="V290" s="310"/>
      <c r="W290" s="309">
        <f t="shared" si="51"/>
        <v>2</v>
      </c>
      <c r="X290" s="310"/>
    </row>
    <row r="291" spans="2:24" x14ac:dyDescent="0.3">
      <c r="B291" s="437"/>
      <c r="C291" s="327" t="s">
        <v>26</v>
      </c>
      <c r="D291" s="328"/>
      <c r="E291" s="328"/>
      <c r="F291" s="328"/>
      <c r="G291" s="328"/>
      <c r="H291" s="329"/>
      <c r="I291" s="152"/>
      <c r="J291" s="153"/>
      <c r="K291" s="154"/>
      <c r="L291" s="154"/>
      <c r="M291" s="154"/>
      <c r="N291" s="154"/>
      <c r="O291" s="154"/>
      <c r="P291" s="154"/>
      <c r="Q291" s="154"/>
      <c r="R291" s="154"/>
      <c r="S291" s="155">
        <v>2</v>
      </c>
      <c r="T291" s="52">
        <v>0</v>
      </c>
      <c r="U291" s="569">
        <f t="shared" si="50"/>
        <v>1</v>
      </c>
      <c r="V291" s="570"/>
      <c r="W291" s="473">
        <f t="shared" si="51"/>
        <v>2</v>
      </c>
      <c r="X291" s="474"/>
    </row>
    <row r="292" spans="2:24" x14ac:dyDescent="0.3">
      <c r="B292" s="437"/>
      <c r="C292" s="340" t="s">
        <v>2</v>
      </c>
      <c r="D292" s="341"/>
      <c r="E292" s="341"/>
      <c r="F292" s="341"/>
      <c r="G292" s="341"/>
      <c r="H292" s="342"/>
      <c r="I292" s="156"/>
      <c r="J292" s="157"/>
      <c r="K292" s="158"/>
      <c r="L292" s="158"/>
      <c r="M292" s="158"/>
      <c r="N292" s="158"/>
      <c r="O292" s="158"/>
      <c r="P292" s="158"/>
      <c r="Q292" s="158"/>
      <c r="R292" s="158"/>
      <c r="S292" s="159"/>
      <c r="T292" s="159"/>
      <c r="U292" s="343"/>
      <c r="V292" s="344"/>
      <c r="W292" s="345"/>
      <c r="X292" s="346"/>
    </row>
    <row r="293" spans="2:24" x14ac:dyDescent="0.3">
      <c r="B293" s="437"/>
      <c r="C293" s="347" t="s">
        <v>172</v>
      </c>
      <c r="D293" s="348"/>
      <c r="E293" s="348"/>
      <c r="F293" s="348"/>
      <c r="G293" s="348"/>
      <c r="H293" s="349"/>
      <c r="I293" s="160"/>
      <c r="J293" s="161"/>
      <c r="K293" s="162"/>
      <c r="L293" s="162"/>
      <c r="M293" s="162"/>
      <c r="N293" s="162"/>
      <c r="O293" s="162"/>
      <c r="P293" s="162"/>
      <c r="Q293" s="162"/>
      <c r="R293" s="162"/>
      <c r="S293" s="163">
        <f t="shared" ref="S293:T293" si="53">S216/S199</f>
        <v>2.3260869565217392</v>
      </c>
      <c r="T293" s="163">
        <f t="shared" si="53"/>
        <v>3.6071428571428572</v>
      </c>
      <c r="U293" s="350" t="s">
        <v>62</v>
      </c>
      <c r="V293" s="351"/>
      <c r="W293" s="350">
        <f t="shared" ref="W293:X293" si="54">W216/W199</f>
        <v>2.810810810810811</v>
      </c>
      <c r="X293" s="351" t="e">
        <f t="shared" si="54"/>
        <v>#DIV/0!</v>
      </c>
    </row>
    <row r="294" spans="2:24" x14ac:dyDescent="0.3">
      <c r="B294" s="437"/>
      <c r="C294" s="273" t="s">
        <v>173</v>
      </c>
      <c r="D294" s="274"/>
      <c r="E294" s="274"/>
      <c r="F294" s="274"/>
      <c r="G294" s="274"/>
      <c r="H294" s="275"/>
      <c r="I294" s="164"/>
      <c r="J294" s="165"/>
      <c r="K294" s="166"/>
      <c r="L294" s="166"/>
      <c r="M294" s="166"/>
      <c r="N294" s="166"/>
      <c r="O294" s="166"/>
      <c r="P294" s="166"/>
      <c r="Q294" s="166"/>
      <c r="R294" s="166"/>
      <c r="S294" s="167">
        <f t="shared" ref="S294:T294" si="55">(S218+S221+S291)/S199</f>
        <v>0.67391304347826086</v>
      </c>
      <c r="T294" s="167">
        <f t="shared" si="55"/>
        <v>1.2142857142857142</v>
      </c>
      <c r="U294" s="352" t="s">
        <v>62</v>
      </c>
      <c r="V294" s="353"/>
      <c r="W294" s="352">
        <f t="shared" ref="W294:X294" si="56">(W218+W221+W291)/W199</f>
        <v>0.8783783783783784</v>
      </c>
      <c r="X294" s="353" t="e">
        <f t="shared" si="56"/>
        <v>#DIV/0!</v>
      </c>
    </row>
    <row r="295" spans="2:24" x14ac:dyDescent="0.3">
      <c r="B295" s="437"/>
      <c r="C295" s="291" t="s">
        <v>8</v>
      </c>
      <c r="D295" s="292"/>
      <c r="E295" s="292"/>
      <c r="F295" s="292"/>
      <c r="G295" s="292"/>
      <c r="H295" s="293"/>
      <c r="I295" s="105"/>
      <c r="J295" s="106"/>
      <c r="K295" s="168"/>
      <c r="L295" s="168"/>
      <c r="M295" s="168"/>
      <c r="N295" s="168"/>
      <c r="O295" s="168"/>
      <c r="P295" s="168"/>
      <c r="Q295" s="168"/>
      <c r="R295" s="168"/>
      <c r="S295" s="169">
        <f t="shared" ref="S295:T295" si="57">S297/S296</f>
        <v>0</v>
      </c>
      <c r="T295" s="169">
        <f t="shared" si="57"/>
        <v>0</v>
      </c>
      <c r="U295" s="336" t="s">
        <v>62</v>
      </c>
      <c r="V295" s="337"/>
      <c r="W295" s="338">
        <f>W297/W296</f>
        <v>0</v>
      </c>
      <c r="X295" s="339"/>
    </row>
    <row r="296" spans="2:24" x14ac:dyDescent="0.3">
      <c r="B296" s="437"/>
      <c r="C296" s="358" t="s">
        <v>20</v>
      </c>
      <c r="D296" s="359"/>
      <c r="E296" s="359"/>
      <c r="F296" s="359"/>
      <c r="G296" s="359"/>
      <c r="H296" s="360"/>
      <c r="I296" s="170"/>
      <c r="J296" s="171"/>
      <c r="K296" s="89"/>
      <c r="L296" s="89"/>
      <c r="M296" s="89"/>
      <c r="N296" s="89"/>
      <c r="O296" s="89"/>
      <c r="P296" s="89"/>
      <c r="Q296" s="89"/>
      <c r="R296" s="89"/>
      <c r="S296" s="90">
        <f t="shared" ref="S296:T296" si="58">S199</f>
        <v>46</v>
      </c>
      <c r="T296" s="90">
        <f t="shared" si="58"/>
        <v>28</v>
      </c>
      <c r="U296" s="361" t="s">
        <v>62</v>
      </c>
      <c r="V296" s="362"/>
      <c r="W296" s="361">
        <f>SUM(I296:T296)</f>
        <v>74</v>
      </c>
      <c r="X296" s="362"/>
    </row>
    <row r="297" spans="2:24" ht="15" thickBot="1" x14ac:dyDescent="0.35">
      <c r="B297" s="437"/>
      <c r="C297" s="358" t="s">
        <v>104</v>
      </c>
      <c r="D297" s="359"/>
      <c r="E297" s="359"/>
      <c r="F297" s="359"/>
      <c r="G297" s="359"/>
      <c r="H297" s="360"/>
      <c r="I297" s="172"/>
      <c r="J297" s="50"/>
      <c r="K297" s="51"/>
      <c r="L297" s="51"/>
      <c r="M297" s="51"/>
      <c r="N297" s="51"/>
      <c r="O297" s="51"/>
      <c r="P297" s="51"/>
      <c r="Q297" s="51"/>
      <c r="R297" s="51"/>
      <c r="S297" s="52"/>
      <c r="T297" s="52"/>
      <c r="U297" s="366" t="s">
        <v>62</v>
      </c>
      <c r="V297" s="367"/>
      <c r="W297" s="311">
        <f>SUM(I297:T297)</f>
        <v>0</v>
      </c>
      <c r="X297" s="312"/>
    </row>
    <row r="298" spans="2:24" ht="15" thickBot="1" x14ac:dyDescent="0.35">
      <c r="B298" s="288" t="s">
        <v>9</v>
      </c>
      <c r="C298" s="297" t="s">
        <v>108</v>
      </c>
      <c r="D298" s="298"/>
      <c r="E298" s="298"/>
      <c r="F298" s="298"/>
      <c r="G298" s="298"/>
      <c r="H298" s="299"/>
      <c r="I298" s="173"/>
      <c r="J298" s="174"/>
      <c r="K298" s="175"/>
      <c r="L298" s="175"/>
      <c r="M298" s="175"/>
      <c r="N298" s="175"/>
      <c r="O298" s="175"/>
      <c r="P298" s="175"/>
      <c r="Q298" s="175"/>
      <c r="R298" s="175"/>
      <c r="S298" s="176">
        <f t="shared" ref="S298:V298" si="59">S301/S300</f>
        <v>0.5714285714285714</v>
      </c>
      <c r="T298" s="176">
        <f t="shared" si="59"/>
        <v>0.48</v>
      </c>
      <c r="U298" s="484">
        <f t="shared" si="59"/>
        <v>0.53333333333333333</v>
      </c>
      <c r="V298" s="485" t="e">
        <f t="shared" si="59"/>
        <v>#DIV/0!</v>
      </c>
      <c r="W298" s="370" t="s">
        <v>62</v>
      </c>
      <c r="X298" s="371"/>
    </row>
    <row r="299" spans="2:24" x14ac:dyDescent="0.3">
      <c r="B299" s="289"/>
      <c r="C299" s="297" t="s">
        <v>43</v>
      </c>
      <c r="D299" s="298"/>
      <c r="E299" s="298"/>
      <c r="F299" s="298"/>
      <c r="G299" s="298"/>
      <c r="H299" s="299"/>
      <c r="I299" s="177"/>
      <c r="J299" s="178"/>
      <c r="K299" s="179"/>
      <c r="L299" s="179"/>
      <c r="M299" s="179"/>
      <c r="N299" s="179"/>
      <c r="O299" s="179"/>
      <c r="P299" s="179"/>
      <c r="Q299" s="179"/>
      <c r="R299" s="179"/>
      <c r="S299" s="180">
        <f t="shared" ref="S299:V299" si="60">S302/S300</f>
        <v>0.45714285714285713</v>
      </c>
      <c r="T299" s="180">
        <f t="shared" si="60"/>
        <v>0.44</v>
      </c>
      <c r="U299" s="484">
        <f t="shared" si="60"/>
        <v>0.45</v>
      </c>
      <c r="V299" s="485" t="e">
        <f t="shared" si="60"/>
        <v>#DIV/0!</v>
      </c>
      <c r="W299" s="370" t="s">
        <v>62</v>
      </c>
      <c r="X299" s="371"/>
    </row>
    <row r="300" spans="2:24" x14ac:dyDescent="0.3">
      <c r="B300" s="289"/>
      <c r="C300" s="270" t="s">
        <v>118</v>
      </c>
      <c r="D300" s="271"/>
      <c r="E300" s="271"/>
      <c r="F300" s="271"/>
      <c r="G300" s="271"/>
      <c r="H300" s="272"/>
      <c r="I300" s="172"/>
      <c r="J300" s="50"/>
      <c r="K300" s="51"/>
      <c r="L300" s="51"/>
      <c r="M300" s="51"/>
      <c r="N300" s="51"/>
      <c r="O300" s="51"/>
      <c r="P300" s="51"/>
      <c r="Q300" s="51"/>
      <c r="R300" s="51"/>
      <c r="S300" s="52">
        <v>35</v>
      </c>
      <c r="T300" s="52">
        <v>25</v>
      </c>
      <c r="U300" s="361">
        <f>AVERAGE(I300:T300)</f>
        <v>30</v>
      </c>
      <c r="V300" s="362"/>
      <c r="W300" s="361" t="s">
        <v>62</v>
      </c>
      <c r="X300" s="362"/>
    </row>
    <row r="301" spans="2:24" x14ac:dyDescent="0.3">
      <c r="B301" s="289"/>
      <c r="C301" s="300" t="s">
        <v>27</v>
      </c>
      <c r="D301" s="301"/>
      <c r="E301" s="301"/>
      <c r="F301" s="301"/>
      <c r="G301" s="301"/>
      <c r="H301" s="302"/>
      <c r="I301" s="142"/>
      <c r="J301" s="50"/>
      <c r="K301" s="51"/>
      <c r="L301" s="51"/>
      <c r="M301" s="51"/>
      <c r="N301" s="51"/>
      <c r="O301" s="51"/>
      <c r="P301" s="51"/>
      <c r="Q301" s="51"/>
      <c r="R301" s="51"/>
      <c r="S301" s="52">
        <v>20</v>
      </c>
      <c r="T301" s="52">
        <v>12</v>
      </c>
      <c r="U301" s="361">
        <f>AVERAGE(I301:T301)</f>
        <v>16</v>
      </c>
      <c r="V301" s="362"/>
      <c r="W301" s="361" t="s">
        <v>62</v>
      </c>
      <c r="X301" s="362"/>
    </row>
    <row r="302" spans="2:24" x14ac:dyDescent="0.3">
      <c r="B302" s="289"/>
      <c r="C302" s="273" t="s">
        <v>28</v>
      </c>
      <c r="D302" s="274"/>
      <c r="E302" s="274"/>
      <c r="F302" s="274"/>
      <c r="G302" s="274"/>
      <c r="H302" s="275"/>
      <c r="I302" s="181"/>
      <c r="J302" s="182"/>
      <c r="K302" s="183"/>
      <c r="L302" s="183"/>
      <c r="M302" s="183"/>
      <c r="N302" s="183"/>
      <c r="O302" s="183"/>
      <c r="P302" s="183"/>
      <c r="Q302" s="183"/>
      <c r="R302" s="183"/>
      <c r="S302" s="184">
        <v>16</v>
      </c>
      <c r="T302" s="184">
        <v>11</v>
      </c>
      <c r="U302" s="372">
        <f>AVERAGE(I302:T302)</f>
        <v>13.5</v>
      </c>
      <c r="V302" s="373"/>
      <c r="W302" s="372" t="s">
        <v>62</v>
      </c>
      <c r="X302" s="373"/>
    </row>
    <row r="303" spans="2:24" x14ac:dyDescent="0.3">
      <c r="B303" s="289"/>
      <c r="C303" s="276" t="s">
        <v>10</v>
      </c>
      <c r="D303" s="277"/>
      <c r="E303" s="277"/>
      <c r="F303" s="277"/>
      <c r="G303" s="277"/>
      <c r="H303" s="278"/>
      <c r="I303" s="185"/>
      <c r="J303" s="186"/>
      <c r="K303" s="187"/>
      <c r="L303" s="187"/>
      <c r="M303" s="187"/>
      <c r="N303" s="187"/>
      <c r="O303" s="187"/>
      <c r="P303" s="187"/>
      <c r="Q303" s="187"/>
      <c r="R303" s="187"/>
      <c r="S303" s="188">
        <f t="shared" ref="S303:T303" si="61">S306/S305</f>
        <v>0.17142857142857143</v>
      </c>
      <c r="T303" s="188">
        <f t="shared" si="61"/>
        <v>0.16</v>
      </c>
      <c r="U303" s="354">
        <f>U306/U305</f>
        <v>0.16666666666666666</v>
      </c>
      <c r="V303" s="355"/>
      <c r="W303" s="356" t="s">
        <v>62</v>
      </c>
      <c r="X303" s="357"/>
    </row>
    <row r="304" spans="2:24" x14ac:dyDescent="0.3">
      <c r="B304" s="289"/>
      <c r="C304" s="291" t="s">
        <v>11</v>
      </c>
      <c r="D304" s="292"/>
      <c r="E304" s="292"/>
      <c r="F304" s="292"/>
      <c r="G304" s="292"/>
      <c r="H304" s="293"/>
      <c r="I304" s="189"/>
      <c r="J304" s="190"/>
      <c r="K304" s="191"/>
      <c r="L304" s="191"/>
      <c r="M304" s="191"/>
      <c r="N304" s="191"/>
      <c r="O304" s="191"/>
      <c r="P304" s="191"/>
      <c r="Q304" s="191"/>
      <c r="R304" s="191"/>
      <c r="S304" s="192">
        <f t="shared" ref="S304:T304" si="62">S307/S305</f>
        <v>5.7142857142857141E-2</v>
      </c>
      <c r="T304" s="192">
        <f t="shared" si="62"/>
        <v>0</v>
      </c>
      <c r="U304" s="378">
        <f>U307/U305</f>
        <v>3.3333333333333333E-2</v>
      </c>
      <c r="V304" s="379"/>
      <c r="W304" s="380" t="s">
        <v>62</v>
      </c>
      <c r="X304" s="381"/>
    </row>
    <row r="305" spans="2:24" x14ac:dyDescent="0.3">
      <c r="B305" s="289"/>
      <c r="C305" s="270" t="s">
        <v>118</v>
      </c>
      <c r="D305" s="271"/>
      <c r="E305" s="271"/>
      <c r="F305" s="271"/>
      <c r="G305" s="271"/>
      <c r="H305" s="272"/>
      <c r="I305" s="172"/>
      <c r="J305" s="50"/>
      <c r="K305" s="51"/>
      <c r="L305" s="51"/>
      <c r="M305" s="51"/>
      <c r="N305" s="51"/>
      <c r="O305" s="51"/>
      <c r="P305" s="51"/>
      <c r="Q305" s="51"/>
      <c r="R305" s="51"/>
      <c r="S305" s="52">
        <v>35</v>
      </c>
      <c r="T305" s="52">
        <v>25</v>
      </c>
      <c r="U305" s="311">
        <f>AVERAGE(I305:T305)</f>
        <v>30</v>
      </c>
      <c r="V305" s="312"/>
      <c r="W305" s="311" t="s">
        <v>62</v>
      </c>
      <c r="X305" s="312"/>
    </row>
    <row r="306" spans="2:24" x14ac:dyDescent="0.3">
      <c r="B306" s="289"/>
      <c r="C306" s="270" t="s">
        <v>21</v>
      </c>
      <c r="D306" s="271"/>
      <c r="E306" s="271"/>
      <c r="F306" s="271"/>
      <c r="G306" s="271"/>
      <c r="H306" s="272"/>
      <c r="I306" s="172"/>
      <c r="J306" s="50"/>
      <c r="K306" s="51"/>
      <c r="L306" s="51"/>
      <c r="M306" s="51"/>
      <c r="N306" s="51"/>
      <c r="O306" s="51"/>
      <c r="P306" s="51"/>
      <c r="Q306" s="51"/>
      <c r="R306" s="51"/>
      <c r="S306" s="52">
        <v>6</v>
      </c>
      <c r="T306" s="52">
        <v>4</v>
      </c>
      <c r="U306" s="311">
        <f>AVERAGE(I306:T306)</f>
        <v>5</v>
      </c>
      <c r="V306" s="312"/>
      <c r="W306" s="311" t="s">
        <v>62</v>
      </c>
      <c r="X306" s="312"/>
    </row>
    <row r="307" spans="2:24" ht="15" thickBot="1" x14ac:dyDescent="0.35">
      <c r="B307" s="290"/>
      <c r="C307" s="2" t="s">
        <v>22</v>
      </c>
      <c r="D307" s="3"/>
      <c r="E307" s="3"/>
      <c r="F307" s="3"/>
      <c r="G307" s="3"/>
      <c r="H307" s="193"/>
      <c r="I307" s="194"/>
      <c r="J307" s="195"/>
      <c r="K307" s="196"/>
      <c r="L307" s="196"/>
      <c r="M307" s="196"/>
      <c r="N307" s="196"/>
      <c r="O307" s="196"/>
      <c r="P307" s="196"/>
      <c r="Q307" s="196"/>
      <c r="R307" s="196"/>
      <c r="S307" s="197">
        <v>2</v>
      </c>
      <c r="T307" s="197">
        <v>0</v>
      </c>
      <c r="U307" s="366">
        <f>AVERAGE(I307:T307)</f>
        <v>1</v>
      </c>
      <c r="V307" s="367"/>
      <c r="W307" s="366" t="s">
        <v>62</v>
      </c>
      <c r="X307" s="367"/>
    </row>
  </sheetData>
  <mergeCells count="696">
    <mergeCell ref="U307:V307"/>
    <mergeCell ref="W307:X307"/>
    <mergeCell ref="C304:H304"/>
    <mergeCell ref="U304:V304"/>
    <mergeCell ref="W304:X304"/>
    <mergeCell ref="C305:H305"/>
    <mergeCell ref="U305:V305"/>
    <mergeCell ref="W305:X305"/>
    <mergeCell ref="U303:V303"/>
    <mergeCell ref="W303:X303"/>
    <mergeCell ref="C300:H300"/>
    <mergeCell ref="U300:V300"/>
    <mergeCell ref="W300:X300"/>
    <mergeCell ref="C301:H301"/>
    <mergeCell ref="U301:V301"/>
    <mergeCell ref="W301:X301"/>
    <mergeCell ref="C306:H306"/>
    <mergeCell ref="U306:V306"/>
    <mergeCell ref="W306:X306"/>
    <mergeCell ref="C297:H297"/>
    <mergeCell ref="U297:V297"/>
    <mergeCell ref="W297:X297"/>
    <mergeCell ref="B298:B307"/>
    <mergeCell ref="C298:H298"/>
    <mergeCell ref="U298:V298"/>
    <mergeCell ref="W298:X298"/>
    <mergeCell ref="C299:H299"/>
    <mergeCell ref="U299:V299"/>
    <mergeCell ref="W299:X299"/>
    <mergeCell ref="B215:B297"/>
    <mergeCell ref="C215:H215"/>
    <mergeCell ref="U215:V215"/>
    <mergeCell ref="W215:X215"/>
    <mergeCell ref="C216:H216"/>
    <mergeCell ref="U216:V216"/>
    <mergeCell ref="W216:X216"/>
    <mergeCell ref="C302:H302"/>
    <mergeCell ref="U302:V302"/>
    <mergeCell ref="W302:X302"/>
    <mergeCell ref="C303:H303"/>
    <mergeCell ref="C295:H295"/>
    <mergeCell ref="U295:V295"/>
    <mergeCell ref="W295:X295"/>
    <mergeCell ref="C296:H296"/>
    <mergeCell ref="U296:V296"/>
    <mergeCell ref="W296:X296"/>
    <mergeCell ref="C293:H293"/>
    <mergeCell ref="U293:V293"/>
    <mergeCell ref="W293:X293"/>
    <mergeCell ref="C294:H294"/>
    <mergeCell ref="U294:V294"/>
    <mergeCell ref="W294:X294"/>
    <mergeCell ref="C291:H291"/>
    <mergeCell ref="U291:V291"/>
    <mergeCell ref="W291:X291"/>
    <mergeCell ref="C292:H292"/>
    <mergeCell ref="U292:V292"/>
    <mergeCell ref="W292:X292"/>
    <mergeCell ref="C289:H289"/>
    <mergeCell ref="U289:V289"/>
    <mergeCell ref="W289:X289"/>
    <mergeCell ref="C290:H290"/>
    <mergeCell ref="U290:V290"/>
    <mergeCell ref="W290:X290"/>
    <mergeCell ref="C287:H287"/>
    <mergeCell ref="U287:V287"/>
    <mergeCell ref="W287:X287"/>
    <mergeCell ref="C288:H288"/>
    <mergeCell ref="U288:V288"/>
    <mergeCell ref="W288:X288"/>
    <mergeCell ref="C285:H285"/>
    <mergeCell ref="U285:V285"/>
    <mergeCell ref="W285:X285"/>
    <mergeCell ref="C286:H286"/>
    <mergeCell ref="U286:V286"/>
    <mergeCell ref="W286:X286"/>
    <mergeCell ref="C283:H283"/>
    <mergeCell ref="U283:V283"/>
    <mergeCell ref="W283:X283"/>
    <mergeCell ref="C284:H284"/>
    <mergeCell ref="U284:V284"/>
    <mergeCell ref="W284:X284"/>
    <mergeCell ref="C281:H281"/>
    <mergeCell ref="U281:V281"/>
    <mergeCell ref="W281:X281"/>
    <mergeCell ref="C282:H282"/>
    <mergeCell ref="U282:V282"/>
    <mergeCell ref="W282:X282"/>
    <mergeCell ref="C279:H279"/>
    <mergeCell ref="U279:V279"/>
    <mergeCell ref="W279:X279"/>
    <mergeCell ref="C280:H280"/>
    <mergeCell ref="U280:V280"/>
    <mergeCell ref="W280:X280"/>
    <mergeCell ref="C277:H277"/>
    <mergeCell ref="U277:V277"/>
    <mergeCell ref="W277:X277"/>
    <mergeCell ref="C278:H278"/>
    <mergeCell ref="U278:V278"/>
    <mergeCell ref="W278:X278"/>
    <mergeCell ref="C275:H275"/>
    <mergeCell ref="U275:V275"/>
    <mergeCell ref="W275:X275"/>
    <mergeCell ref="C276:H276"/>
    <mergeCell ref="U276:V276"/>
    <mergeCell ref="W276:X276"/>
    <mergeCell ref="C273:H273"/>
    <mergeCell ref="U273:V273"/>
    <mergeCell ref="W273:X273"/>
    <mergeCell ref="C274:H274"/>
    <mergeCell ref="U274:V274"/>
    <mergeCell ref="W274:X274"/>
    <mergeCell ref="C271:H271"/>
    <mergeCell ref="U271:V271"/>
    <mergeCell ref="W271:X271"/>
    <mergeCell ref="C272:H272"/>
    <mergeCell ref="U272:V272"/>
    <mergeCell ref="W272:X272"/>
    <mergeCell ref="C269:H269"/>
    <mergeCell ref="U269:V269"/>
    <mergeCell ref="W269:X269"/>
    <mergeCell ref="C270:H270"/>
    <mergeCell ref="U270:V270"/>
    <mergeCell ref="W270:X270"/>
    <mergeCell ref="C267:H267"/>
    <mergeCell ref="U267:V267"/>
    <mergeCell ref="W267:X267"/>
    <mergeCell ref="C268:H268"/>
    <mergeCell ref="U268:V268"/>
    <mergeCell ref="W268:X268"/>
    <mergeCell ref="C265:H265"/>
    <mergeCell ref="U265:V265"/>
    <mergeCell ref="W265:X265"/>
    <mergeCell ref="C266:H266"/>
    <mergeCell ref="U266:V266"/>
    <mergeCell ref="W266:X266"/>
    <mergeCell ref="C263:H263"/>
    <mergeCell ref="U263:V263"/>
    <mergeCell ref="W263:X263"/>
    <mergeCell ref="C264:H264"/>
    <mergeCell ref="U264:V264"/>
    <mergeCell ref="W264:X264"/>
    <mergeCell ref="C261:H261"/>
    <mergeCell ref="U261:V261"/>
    <mergeCell ref="W261:X261"/>
    <mergeCell ref="C262:H262"/>
    <mergeCell ref="U262:V262"/>
    <mergeCell ref="W262:X262"/>
    <mergeCell ref="C259:H259"/>
    <mergeCell ref="U259:V259"/>
    <mergeCell ref="W259:X259"/>
    <mergeCell ref="C260:H260"/>
    <mergeCell ref="U260:V260"/>
    <mergeCell ref="W260:X260"/>
    <mergeCell ref="C257:H257"/>
    <mergeCell ref="U257:V257"/>
    <mergeCell ref="W257:X257"/>
    <mergeCell ref="C258:H258"/>
    <mergeCell ref="U258:V258"/>
    <mergeCell ref="W258:X258"/>
    <mergeCell ref="C255:H255"/>
    <mergeCell ref="U255:V255"/>
    <mergeCell ref="W255:X255"/>
    <mergeCell ref="C256:H256"/>
    <mergeCell ref="U256:V256"/>
    <mergeCell ref="W256:X256"/>
    <mergeCell ref="C253:H253"/>
    <mergeCell ref="U253:V253"/>
    <mergeCell ref="W253:X253"/>
    <mergeCell ref="C254:H254"/>
    <mergeCell ref="U254:V254"/>
    <mergeCell ref="W254:X254"/>
    <mergeCell ref="C251:H251"/>
    <mergeCell ref="U251:V251"/>
    <mergeCell ref="W251:X251"/>
    <mergeCell ref="C252:H252"/>
    <mergeCell ref="U252:V252"/>
    <mergeCell ref="W252:X252"/>
    <mergeCell ref="C249:H249"/>
    <mergeCell ref="U249:V249"/>
    <mergeCell ref="W249:X249"/>
    <mergeCell ref="C250:H250"/>
    <mergeCell ref="U250:V250"/>
    <mergeCell ref="W250:X250"/>
    <mergeCell ref="C247:H247"/>
    <mergeCell ref="U247:V247"/>
    <mergeCell ref="W247:X247"/>
    <mergeCell ref="C248:H248"/>
    <mergeCell ref="U248:V248"/>
    <mergeCell ref="W248:X248"/>
    <mergeCell ref="C245:H245"/>
    <mergeCell ref="U245:V245"/>
    <mergeCell ref="W245:X245"/>
    <mergeCell ref="C246:H246"/>
    <mergeCell ref="U246:V246"/>
    <mergeCell ref="W246:X246"/>
    <mergeCell ref="C243:H243"/>
    <mergeCell ref="U243:V243"/>
    <mergeCell ref="W243:X243"/>
    <mergeCell ref="C244:H244"/>
    <mergeCell ref="U244:V244"/>
    <mergeCell ref="W244:X244"/>
    <mergeCell ref="C241:H241"/>
    <mergeCell ref="U241:V241"/>
    <mergeCell ref="W241:X241"/>
    <mergeCell ref="C242:H242"/>
    <mergeCell ref="U242:V242"/>
    <mergeCell ref="W242:X242"/>
    <mergeCell ref="C239:H239"/>
    <mergeCell ref="U239:V239"/>
    <mergeCell ref="W239:X239"/>
    <mergeCell ref="C240:H240"/>
    <mergeCell ref="U240:V240"/>
    <mergeCell ref="W240:X240"/>
    <mergeCell ref="C237:H237"/>
    <mergeCell ref="U237:V237"/>
    <mergeCell ref="W237:X237"/>
    <mergeCell ref="C238:H238"/>
    <mergeCell ref="U238:V238"/>
    <mergeCell ref="W238:X238"/>
    <mergeCell ref="C235:H235"/>
    <mergeCell ref="U235:V235"/>
    <mergeCell ref="W235:X235"/>
    <mergeCell ref="C236:H236"/>
    <mergeCell ref="U236:V236"/>
    <mergeCell ref="W236:X236"/>
    <mergeCell ref="C233:H233"/>
    <mergeCell ref="U233:V233"/>
    <mergeCell ref="W233:X233"/>
    <mergeCell ref="C234:H234"/>
    <mergeCell ref="U234:V234"/>
    <mergeCell ref="W234:X234"/>
    <mergeCell ref="C231:H231"/>
    <mergeCell ref="U231:V231"/>
    <mergeCell ref="W231:X231"/>
    <mergeCell ref="C232:H232"/>
    <mergeCell ref="U232:V232"/>
    <mergeCell ref="W232:X232"/>
    <mergeCell ref="C229:H229"/>
    <mergeCell ref="U229:V229"/>
    <mergeCell ref="W229:X229"/>
    <mergeCell ref="C230:H230"/>
    <mergeCell ref="U230:V230"/>
    <mergeCell ref="W230:X230"/>
    <mergeCell ref="C227:H227"/>
    <mergeCell ref="U227:V227"/>
    <mergeCell ref="W227:X227"/>
    <mergeCell ref="C228:H228"/>
    <mergeCell ref="U228:V228"/>
    <mergeCell ref="W228:X228"/>
    <mergeCell ref="C225:H225"/>
    <mergeCell ref="U225:V225"/>
    <mergeCell ref="W225:X225"/>
    <mergeCell ref="C226:H226"/>
    <mergeCell ref="U226:V226"/>
    <mergeCell ref="W226:X226"/>
    <mergeCell ref="C223:H223"/>
    <mergeCell ref="U223:V223"/>
    <mergeCell ref="W223:X223"/>
    <mergeCell ref="C224:H224"/>
    <mergeCell ref="U224:V224"/>
    <mergeCell ref="W224:X224"/>
    <mergeCell ref="C221:H221"/>
    <mergeCell ref="U221:V221"/>
    <mergeCell ref="W221:X221"/>
    <mergeCell ref="C222:H222"/>
    <mergeCell ref="U222:V222"/>
    <mergeCell ref="W222:X222"/>
    <mergeCell ref="C219:H219"/>
    <mergeCell ref="U219:V219"/>
    <mergeCell ref="W219:X219"/>
    <mergeCell ref="C220:H220"/>
    <mergeCell ref="U220:V220"/>
    <mergeCell ref="W220:X220"/>
    <mergeCell ref="C217:H217"/>
    <mergeCell ref="U217:V217"/>
    <mergeCell ref="W217:X217"/>
    <mergeCell ref="C218:H218"/>
    <mergeCell ref="U218:V218"/>
    <mergeCell ref="W218:X218"/>
    <mergeCell ref="C213:H213"/>
    <mergeCell ref="U213:V213"/>
    <mergeCell ref="W213:X213"/>
    <mergeCell ref="C214:H214"/>
    <mergeCell ref="U214:V214"/>
    <mergeCell ref="W214:X214"/>
    <mergeCell ref="C211:H211"/>
    <mergeCell ref="U211:V211"/>
    <mergeCell ref="W211:X211"/>
    <mergeCell ref="C212:H212"/>
    <mergeCell ref="U212:V212"/>
    <mergeCell ref="W212:X212"/>
    <mergeCell ref="C209:H209"/>
    <mergeCell ref="U209:V209"/>
    <mergeCell ref="W209:X209"/>
    <mergeCell ref="C210:H210"/>
    <mergeCell ref="U210:V210"/>
    <mergeCell ref="W210:X210"/>
    <mergeCell ref="C207:H207"/>
    <mergeCell ref="U207:V207"/>
    <mergeCell ref="W207:X207"/>
    <mergeCell ref="C208:H208"/>
    <mergeCell ref="U208:V208"/>
    <mergeCell ref="W208:X208"/>
    <mergeCell ref="W199:X199"/>
    <mergeCell ref="C200:H200"/>
    <mergeCell ref="U200:V200"/>
    <mergeCell ref="W200:X200"/>
    <mergeCell ref="C205:H205"/>
    <mergeCell ref="U205:V205"/>
    <mergeCell ref="W205:X205"/>
    <mergeCell ref="C206:H206"/>
    <mergeCell ref="U206:V206"/>
    <mergeCell ref="W206:X206"/>
    <mergeCell ref="C203:H203"/>
    <mergeCell ref="U203:V203"/>
    <mergeCell ref="W203:X203"/>
    <mergeCell ref="C204:H204"/>
    <mergeCell ref="U204:V204"/>
    <mergeCell ref="W204:X204"/>
    <mergeCell ref="C197:H197"/>
    <mergeCell ref="U197:V197"/>
    <mergeCell ref="W197:X197"/>
    <mergeCell ref="C198:H198"/>
    <mergeCell ref="U198:V198"/>
    <mergeCell ref="W198:X198"/>
    <mergeCell ref="B194:B214"/>
    <mergeCell ref="C194:H194"/>
    <mergeCell ref="U194:V194"/>
    <mergeCell ref="W194:X194"/>
    <mergeCell ref="C195:H195"/>
    <mergeCell ref="U195:V195"/>
    <mergeCell ref="W195:X195"/>
    <mergeCell ref="C196:H196"/>
    <mergeCell ref="U196:V196"/>
    <mergeCell ref="W196:X196"/>
    <mergeCell ref="C201:H201"/>
    <mergeCell ref="U201:V201"/>
    <mergeCell ref="W201:X201"/>
    <mergeCell ref="C202:H202"/>
    <mergeCell ref="U202:V202"/>
    <mergeCell ref="W202:X202"/>
    <mergeCell ref="C199:H199"/>
    <mergeCell ref="U199:V199"/>
    <mergeCell ref="U188:V188"/>
    <mergeCell ref="W188:X188"/>
    <mergeCell ref="B192:H192"/>
    <mergeCell ref="U192:V192"/>
    <mergeCell ref="W192:X192"/>
    <mergeCell ref="B193:H193"/>
    <mergeCell ref="C186:H186"/>
    <mergeCell ref="U186:V186"/>
    <mergeCell ref="W186:X186"/>
    <mergeCell ref="C187:H187"/>
    <mergeCell ref="U187:V187"/>
    <mergeCell ref="W187:X187"/>
    <mergeCell ref="B179:B188"/>
    <mergeCell ref="C179:H179"/>
    <mergeCell ref="U179:V179"/>
    <mergeCell ref="W179:X179"/>
    <mergeCell ref="C180:H180"/>
    <mergeCell ref="U180:V180"/>
    <mergeCell ref="W180:X180"/>
    <mergeCell ref="C181:H181"/>
    <mergeCell ref="U181:V181"/>
    <mergeCell ref="W181:X181"/>
    <mergeCell ref="C184:H184"/>
    <mergeCell ref="U184:V184"/>
    <mergeCell ref="W184:X184"/>
    <mergeCell ref="C185:H185"/>
    <mergeCell ref="U185:V185"/>
    <mergeCell ref="W185:X185"/>
    <mergeCell ref="C182:H182"/>
    <mergeCell ref="U182:V182"/>
    <mergeCell ref="W182:X182"/>
    <mergeCell ref="C183:H183"/>
    <mergeCell ref="U183:V183"/>
    <mergeCell ref="W183:X183"/>
    <mergeCell ref="C177:H177"/>
    <mergeCell ref="U177:V177"/>
    <mergeCell ref="W177:X177"/>
    <mergeCell ref="C178:H178"/>
    <mergeCell ref="U178:V178"/>
    <mergeCell ref="W178:X178"/>
    <mergeCell ref="C175:H175"/>
    <mergeCell ref="U175:V175"/>
    <mergeCell ref="W175:X175"/>
    <mergeCell ref="C176:H176"/>
    <mergeCell ref="U176:V176"/>
    <mergeCell ref="W176:X176"/>
    <mergeCell ref="C173:H173"/>
    <mergeCell ref="U173:V173"/>
    <mergeCell ref="W173:X173"/>
    <mergeCell ref="C174:H174"/>
    <mergeCell ref="U174:V174"/>
    <mergeCell ref="W174:X174"/>
    <mergeCell ref="C171:H171"/>
    <mergeCell ref="U171:V171"/>
    <mergeCell ref="W171:X171"/>
    <mergeCell ref="C172:H172"/>
    <mergeCell ref="U172:V172"/>
    <mergeCell ref="W172:X172"/>
    <mergeCell ref="C169:H169"/>
    <mergeCell ref="U169:V169"/>
    <mergeCell ref="W169:X169"/>
    <mergeCell ref="C170:H170"/>
    <mergeCell ref="U170:V170"/>
    <mergeCell ref="W170:X170"/>
    <mergeCell ref="C167:H167"/>
    <mergeCell ref="U167:V167"/>
    <mergeCell ref="W167:X167"/>
    <mergeCell ref="C168:H168"/>
    <mergeCell ref="U168:V168"/>
    <mergeCell ref="W168:X168"/>
    <mergeCell ref="C165:H165"/>
    <mergeCell ref="U165:V165"/>
    <mergeCell ref="W165:X165"/>
    <mergeCell ref="C166:H166"/>
    <mergeCell ref="U166:V166"/>
    <mergeCell ref="W166:X166"/>
    <mergeCell ref="C163:H163"/>
    <mergeCell ref="U163:V163"/>
    <mergeCell ref="W163:X163"/>
    <mergeCell ref="C164:H164"/>
    <mergeCell ref="U164:V164"/>
    <mergeCell ref="W164:X164"/>
    <mergeCell ref="C161:H161"/>
    <mergeCell ref="U161:V161"/>
    <mergeCell ref="W161:X161"/>
    <mergeCell ref="C162:H162"/>
    <mergeCell ref="U162:V162"/>
    <mergeCell ref="W162:X162"/>
    <mergeCell ref="C159:H159"/>
    <mergeCell ref="U159:V159"/>
    <mergeCell ref="W159:X159"/>
    <mergeCell ref="C160:H160"/>
    <mergeCell ref="U160:V160"/>
    <mergeCell ref="W160:X160"/>
    <mergeCell ref="C157:H157"/>
    <mergeCell ref="U157:V157"/>
    <mergeCell ref="W157:X157"/>
    <mergeCell ref="C158:H158"/>
    <mergeCell ref="U158:V158"/>
    <mergeCell ref="W158:X158"/>
    <mergeCell ref="C155:H155"/>
    <mergeCell ref="U155:V155"/>
    <mergeCell ref="W155:X155"/>
    <mergeCell ref="C156:H156"/>
    <mergeCell ref="U156:V156"/>
    <mergeCell ref="W156:X156"/>
    <mergeCell ref="C153:H153"/>
    <mergeCell ref="U153:V153"/>
    <mergeCell ref="W153:X153"/>
    <mergeCell ref="C154:H154"/>
    <mergeCell ref="U154:V154"/>
    <mergeCell ref="W154:X154"/>
    <mergeCell ref="C151:H151"/>
    <mergeCell ref="U151:V151"/>
    <mergeCell ref="W151:X151"/>
    <mergeCell ref="C152:H152"/>
    <mergeCell ref="U152:V152"/>
    <mergeCell ref="W152:X152"/>
    <mergeCell ref="C149:H149"/>
    <mergeCell ref="U149:V149"/>
    <mergeCell ref="W149:X149"/>
    <mergeCell ref="C150:H150"/>
    <mergeCell ref="U150:V150"/>
    <mergeCell ref="W150:X150"/>
    <mergeCell ref="C147:H147"/>
    <mergeCell ref="U147:V147"/>
    <mergeCell ref="W147:X147"/>
    <mergeCell ref="C148:H148"/>
    <mergeCell ref="U148:V148"/>
    <mergeCell ref="W148:X148"/>
    <mergeCell ref="C145:H145"/>
    <mergeCell ref="U145:V145"/>
    <mergeCell ref="W145:X145"/>
    <mergeCell ref="C146:H146"/>
    <mergeCell ref="U146:V146"/>
    <mergeCell ref="W146:X146"/>
    <mergeCell ref="C143:H143"/>
    <mergeCell ref="U143:V143"/>
    <mergeCell ref="W143:X143"/>
    <mergeCell ref="C144:H144"/>
    <mergeCell ref="U144:V144"/>
    <mergeCell ref="W144:X144"/>
    <mergeCell ref="C141:H141"/>
    <mergeCell ref="U141:V141"/>
    <mergeCell ref="W141:X141"/>
    <mergeCell ref="C142:H142"/>
    <mergeCell ref="U142:V142"/>
    <mergeCell ref="W142:X142"/>
    <mergeCell ref="C139:H139"/>
    <mergeCell ref="U139:V139"/>
    <mergeCell ref="W139:X139"/>
    <mergeCell ref="C140:H140"/>
    <mergeCell ref="U140:V140"/>
    <mergeCell ref="W140:X140"/>
    <mergeCell ref="C137:H137"/>
    <mergeCell ref="U137:V137"/>
    <mergeCell ref="W137:X137"/>
    <mergeCell ref="C138:H138"/>
    <mergeCell ref="U138:V138"/>
    <mergeCell ref="W138:X138"/>
    <mergeCell ref="C135:H135"/>
    <mergeCell ref="U135:V135"/>
    <mergeCell ref="W135:X135"/>
    <mergeCell ref="C136:H136"/>
    <mergeCell ref="U136:V136"/>
    <mergeCell ref="W136:X136"/>
    <mergeCell ref="C133:H133"/>
    <mergeCell ref="U133:V133"/>
    <mergeCell ref="W133:X133"/>
    <mergeCell ref="C134:H134"/>
    <mergeCell ref="U134:V134"/>
    <mergeCell ref="W134:X134"/>
    <mergeCell ref="C131:H131"/>
    <mergeCell ref="U131:V131"/>
    <mergeCell ref="W131:X131"/>
    <mergeCell ref="C132:H132"/>
    <mergeCell ref="U132:V132"/>
    <mergeCell ref="W132:X132"/>
    <mergeCell ref="C129:H129"/>
    <mergeCell ref="U129:V129"/>
    <mergeCell ref="W129:X129"/>
    <mergeCell ref="C130:H130"/>
    <mergeCell ref="U130:V130"/>
    <mergeCell ref="W130:X130"/>
    <mergeCell ref="C127:H127"/>
    <mergeCell ref="U127:V127"/>
    <mergeCell ref="W127:X127"/>
    <mergeCell ref="C128:H128"/>
    <mergeCell ref="U128:V128"/>
    <mergeCell ref="W128:X128"/>
    <mergeCell ref="C125:H125"/>
    <mergeCell ref="U125:V125"/>
    <mergeCell ref="W125:X125"/>
    <mergeCell ref="C126:H126"/>
    <mergeCell ref="U126:V126"/>
    <mergeCell ref="W126:X126"/>
    <mergeCell ref="C123:H123"/>
    <mergeCell ref="U123:V123"/>
    <mergeCell ref="W123:X123"/>
    <mergeCell ref="C124:H124"/>
    <mergeCell ref="U124:V124"/>
    <mergeCell ref="W124:X124"/>
    <mergeCell ref="C121:H121"/>
    <mergeCell ref="U121:V121"/>
    <mergeCell ref="W121:X121"/>
    <mergeCell ref="C122:H122"/>
    <mergeCell ref="U122:V122"/>
    <mergeCell ref="W122:X122"/>
    <mergeCell ref="C119:H119"/>
    <mergeCell ref="U119:V119"/>
    <mergeCell ref="W119:X119"/>
    <mergeCell ref="C120:H120"/>
    <mergeCell ref="U120:V120"/>
    <mergeCell ref="W120:X120"/>
    <mergeCell ref="C117:H117"/>
    <mergeCell ref="U117:V117"/>
    <mergeCell ref="W117:X117"/>
    <mergeCell ref="C118:H118"/>
    <mergeCell ref="U118:V118"/>
    <mergeCell ref="W118:X118"/>
    <mergeCell ref="C115:H115"/>
    <mergeCell ref="U115:V115"/>
    <mergeCell ref="W115:X115"/>
    <mergeCell ref="C116:H116"/>
    <mergeCell ref="U116:V116"/>
    <mergeCell ref="W116:X116"/>
    <mergeCell ref="C113:H113"/>
    <mergeCell ref="U113:V113"/>
    <mergeCell ref="W113:X113"/>
    <mergeCell ref="C114:H114"/>
    <mergeCell ref="U114:V114"/>
    <mergeCell ref="W114:X114"/>
    <mergeCell ref="C111:H111"/>
    <mergeCell ref="U111:V111"/>
    <mergeCell ref="W111:X111"/>
    <mergeCell ref="C112:H112"/>
    <mergeCell ref="U112:V112"/>
    <mergeCell ref="W112:X112"/>
    <mergeCell ref="C109:H109"/>
    <mergeCell ref="U109:V109"/>
    <mergeCell ref="W109:X109"/>
    <mergeCell ref="C110:H110"/>
    <mergeCell ref="U110:V110"/>
    <mergeCell ref="W110:X110"/>
    <mergeCell ref="C107:H107"/>
    <mergeCell ref="U107:V107"/>
    <mergeCell ref="W107:X107"/>
    <mergeCell ref="C108:H108"/>
    <mergeCell ref="U108:V108"/>
    <mergeCell ref="W108:X108"/>
    <mergeCell ref="C105:H105"/>
    <mergeCell ref="U105:V105"/>
    <mergeCell ref="W105:X105"/>
    <mergeCell ref="C106:H106"/>
    <mergeCell ref="U106:V106"/>
    <mergeCell ref="W106:X106"/>
    <mergeCell ref="C103:H103"/>
    <mergeCell ref="U103:V103"/>
    <mergeCell ref="W103:X103"/>
    <mergeCell ref="C104:H104"/>
    <mergeCell ref="U104:V104"/>
    <mergeCell ref="W104:X104"/>
    <mergeCell ref="W101:X101"/>
    <mergeCell ref="C102:H102"/>
    <mergeCell ref="U102:V102"/>
    <mergeCell ref="W102:X102"/>
    <mergeCell ref="C99:H99"/>
    <mergeCell ref="U99:V99"/>
    <mergeCell ref="W99:X99"/>
    <mergeCell ref="C100:H100"/>
    <mergeCell ref="U100:V100"/>
    <mergeCell ref="W100:X100"/>
    <mergeCell ref="B96:B178"/>
    <mergeCell ref="C96:H96"/>
    <mergeCell ref="U96:V96"/>
    <mergeCell ref="W96:X96"/>
    <mergeCell ref="C93:H93"/>
    <mergeCell ref="U93:V93"/>
    <mergeCell ref="W93:X93"/>
    <mergeCell ref="C94:H94"/>
    <mergeCell ref="U94:V94"/>
    <mergeCell ref="W94:X94"/>
    <mergeCell ref="C97:H97"/>
    <mergeCell ref="U97:V97"/>
    <mergeCell ref="W97:X97"/>
    <mergeCell ref="C98:H98"/>
    <mergeCell ref="U98:V98"/>
    <mergeCell ref="W98:X98"/>
    <mergeCell ref="C95:H95"/>
    <mergeCell ref="U95:V95"/>
    <mergeCell ref="W95:X95"/>
    <mergeCell ref="C101:H101"/>
    <mergeCell ref="U101:V101"/>
    <mergeCell ref="B75:B95"/>
    <mergeCell ref="C75:H75"/>
    <mergeCell ref="U75:V75"/>
    <mergeCell ref="C91:H91"/>
    <mergeCell ref="U91:V91"/>
    <mergeCell ref="W91:X91"/>
    <mergeCell ref="C92:H92"/>
    <mergeCell ref="U92:V92"/>
    <mergeCell ref="W92:X92"/>
    <mergeCell ref="C89:H89"/>
    <mergeCell ref="U89:V89"/>
    <mergeCell ref="W89:X89"/>
    <mergeCell ref="C90:H90"/>
    <mergeCell ref="U90:V90"/>
    <mergeCell ref="W90:X90"/>
    <mergeCell ref="C88:H88"/>
    <mergeCell ref="U88:V88"/>
    <mergeCell ref="W88:X88"/>
    <mergeCell ref="C85:H85"/>
    <mergeCell ref="U85:V85"/>
    <mergeCell ref="W85:X85"/>
    <mergeCell ref="C86:H86"/>
    <mergeCell ref="U86:V86"/>
    <mergeCell ref="W86:X86"/>
    <mergeCell ref="W84:X84"/>
    <mergeCell ref="C81:H81"/>
    <mergeCell ref="U81:V81"/>
    <mergeCell ref="W81:X81"/>
    <mergeCell ref="C82:H82"/>
    <mergeCell ref="U82:V82"/>
    <mergeCell ref="W82:X82"/>
    <mergeCell ref="C87:H87"/>
    <mergeCell ref="U87:V87"/>
    <mergeCell ref="W87:X87"/>
    <mergeCell ref="C83:H83"/>
    <mergeCell ref="U83:V83"/>
    <mergeCell ref="W83:X83"/>
    <mergeCell ref="C84:H84"/>
    <mergeCell ref="U84:V84"/>
    <mergeCell ref="C80:H80"/>
    <mergeCell ref="U80:V80"/>
    <mergeCell ref="W80:X80"/>
    <mergeCell ref="W76:X76"/>
    <mergeCell ref="C77:H77"/>
    <mergeCell ref="U77:V77"/>
    <mergeCell ref="W77:X77"/>
    <mergeCell ref="C78:H78"/>
    <mergeCell ref="U78:V78"/>
    <mergeCell ref="W78:X78"/>
    <mergeCell ref="B73:H73"/>
    <mergeCell ref="U73:V73"/>
    <mergeCell ref="W73:X73"/>
    <mergeCell ref="B74:H74"/>
    <mergeCell ref="W75:X75"/>
    <mergeCell ref="C76:H76"/>
    <mergeCell ref="U76:V76"/>
    <mergeCell ref="C79:H79"/>
    <mergeCell ref="U79:V79"/>
    <mergeCell ref="W79:X79"/>
  </mergeCells>
  <phoneticPr fontId="2" type="noConversion"/>
  <conditionalFormatting sqref="B9:J9 E10:J10 B11:J19">
    <cfRule type="cellIs" dxfId="23" priority="1" operator="greaterThan">
      <formula>0</formula>
    </cfRule>
    <cfRule type="cellIs" dxfId="22" priority="2" operator="lessThan">
      <formula>0</formula>
    </cfRule>
  </conditionalFormatting>
  <conditionalFormatting sqref="R11:R19">
    <cfRule type="cellIs" dxfId="21" priority="9" operator="greaterThan">
      <formula>0</formula>
    </cfRule>
    <cfRule type="cellIs" dxfId="20" priority="10" operator="lessThan">
      <formula>0</formula>
    </cfRule>
  </conditionalFormatting>
  <pageMargins left="0.7" right="0.7" top="0.75" bottom="0.75" header="0.3" footer="0.3"/>
  <pageSetup paperSize="9" orientation="portrait" r:id="rId1"/>
  <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F19203-C917-42BB-A36F-D10A7C92C15F}">
  <dimension ref="A1:X308"/>
  <sheetViews>
    <sheetView showGridLines="0" topLeftCell="A19" zoomScale="70" zoomScaleNormal="70" workbookViewId="0">
      <selection activeCell="J173" sqref="J173"/>
    </sheetView>
  </sheetViews>
  <sheetFormatPr defaultColWidth="8.75" defaultRowHeight="14.25" x14ac:dyDescent="0.3"/>
  <cols>
    <col min="1" max="1" width="3.375" style="1" customWidth="1"/>
    <col min="2" max="2" width="12.125" style="1" customWidth="1"/>
    <col min="3" max="4" width="8.75" style="1"/>
    <col min="5" max="5" width="18.25" style="1" customWidth="1"/>
    <col min="6" max="6" width="10.25" style="1" bestFit="1" customWidth="1"/>
    <col min="7" max="8" width="8.875" style="1" bestFit="1" customWidth="1"/>
    <col min="9" max="20" width="13.625" style="1" customWidth="1"/>
    <col min="21" max="16384" width="8.75" style="1"/>
  </cols>
  <sheetData>
    <row r="1" spans="2:21" ht="15.75" customHeight="1" x14ac:dyDescent="0.3"/>
    <row r="2" spans="2:21" ht="20.25" x14ac:dyDescent="0.3">
      <c r="B2" s="7" t="s">
        <v>318</v>
      </c>
      <c r="C2" s="7"/>
      <c r="D2" s="7"/>
      <c r="E2" s="7"/>
      <c r="F2" s="7"/>
    </row>
    <row r="3" spans="2:21" x14ac:dyDescent="0.3">
      <c r="B3" s="8" t="s">
        <v>319</v>
      </c>
    </row>
    <row r="4" spans="2:21" x14ac:dyDescent="0.3">
      <c r="B4" s="9" t="s">
        <v>331</v>
      </c>
    </row>
    <row r="5" spans="2:21" x14ac:dyDescent="0.3">
      <c r="B5" s="9" t="s">
        <v>37</v>
      </c>
    </row>
    <row r="6" spans="2:21" x14ac:dyDescent="0.3">
      <c r="B6" s="9" t="s">
        <v>38</v>
      </c>
    </row>
    <row r="7" spans="2:21" x14ac:dyDescent="0.3">
      <c r="B7" s="9" t="s">
        <v>39</v>
      </c>
    </row>
    <row r="8" spans="2:21" ht="8.1" customHeight="1" x14ac:dyDescent="0.3">
      <c r="H8" s="10"/>
      <c r="J8" s="8"/>
      <c r="K8" s="11"/>
      <c r="L8" s="12"/>
      <c r="P8" s="8"/>
      <c r="Q8" s="8"/>
      <c r="R8" s="8"/>
      <c r="S8" s="8"/>
      <c r="T8" s="8"/>
      <c r="U8" s="8"/>
    </row>
    <row r="9" spans="2:21" ht="18" customHeight="1" x14ac:dyDescent="0.3">
      <c r="B9" s="8"/>
      <c r="C9" s="8"/>
      <c r="D9" s="8"/>
      <c r="E9" s="8"/>
      <c r="F9" s="8"/>
      <c r="G9" s="8"/>
      <c r="H9" s="8"/>
      <c r="I9" s="8"/>
      <c r="J9" s="8"/>
      <c r="O9" s="8"/>
      <c r="P9" s="8"/>
      <c r="Q9" s="8"/>
      <c r="R9" s="8"/>
      <c r="S9" s="8"/>
      <c r="T9" s="8"/>
      <c r="U9" s="8"/>
    </row>
    <row r="10" spans="2:21" x14ac:dyDescent="0.3">
      <c r="B10" s="250" t="s">
        <v>288</v>
      </c>
      <c r="C10" s="250"/>
      <c r="D10" s="250"/>
      <c r="E10" s="8"/>
      <c r="F10" s="8"/>
      <c r="G10" s="8"/>
      <c r="H10" s="8"/>
      <c r="I10" s="8"/>
      <c r="J10" s="8"/>
      <c r="O10" s="8"/>
      <c r="P10" s="8"/>
      <c r="Q10" s="8"/>
      <c r="R10" s="8"/>
      <c r="S10" s="8"/>
      <c r="T10" s="8"/>
      <c r="U10" s="8"/>
    </row>
    <row r="11" spans="2:21" x14ac:dyDescent="0.3">
      <c r="B11" s="8"/>
      <c r="C11" s="8"/>
      <c r="D11" s="8"/>
      <c r="E11" s="8"/>
      <c r="F11" s="8"/>
      <c r="G11" s="8"/>
      <c r="H11" s="8"/>
      <c r="I11" s="8"/>
      <c r="J11" s="8"/>
      <c r="O11" s="8"/>
      <c r="P11" s="8"/>
      <c r="Q11" s="8"/>
      <c r="R11" s="8"/>
      <c r="S11" s="8"/>
      <c r="T11" s="8"/>
      <c r="U11" s="8"/>
    </row>
    <row r="12" spans="2:21" x14ac:dyDescent="0.3">
      <c r="B12" s="8"/>
      <c r="C12" s="8"/>
      <c r="D12" s="8"/>
      <c r="E12" s="8"/>
      <c r="F12" s="8"/>
      <c r="G12" s="8"/>
      <c r="H12" s="8"/>
      <c r="I12" s="8"/>
      <c r="J12" s="8"/>
      <c r="O12" s="8"/>
      <c r="P12" s="8"/>
      <c r="Q12" s="8"/>
      <c r="R12" s="8"/>
      <c r="S12" s="8"/>
      <c r="T12" s="8"/>
      <c r="U12" s="8"/>
    </row>
    <row r="13" spans="2:21" ht="17.45" customHeight="1" x14ac:dyDescent="0.3">
      <c r="B13" s="8"/>
      <c r="C13" s="8"/>
      <c r="D13" s="8"/>
      <c r="E13" s="8"/>
      <c r="F13" s="8"/>
      <c r="G13" s="8"/>
      <c r="H13" s="8"/>
      <c r="I13" s="8"/>
      <c r="J13" s="8"/>
      <c r="O13" s="8"/>
      <c r="P13" s="8"/>
      <c r="Q13" s="8"/>
      <c r="R13" s="8"/>
      <c r="S13" s="8"/>
      <c r="T13" s="8"/>
      <c r="U13" s="8"/>
    </row>
    <row r="14" spans="2:21" ht="17.45" customHeight="1" x14ac:dyDescent="0.3">
      <c r="B14" s="8"/>
      <c r="C14" s="8"/>
      <c r="D14" s="8"/>
      <c r="E14" s="8"/>
      <c r="F14" s="8"/>
      <c r="G14" s="8"/>
      <c r="H14" s="8"/>
      <c r="I14" s="8"/>
      <c r="J14" s="8"/>
      <c r="O14" s="8"/>
      <c r="P14" s="8"/>
      <c r="Q14" s="8"/>
      <c r="R14" s="8"/>
      <c r="S14" s="8"/>
      <c r="T14" s="8"/>
      <c r="U14" s="8"/>
    </row>
    <row r="15" spans="2:21" ht="18" customHeight="1" x14ac:dyDescent="0.3">
      <c r="B15" s="8"/>
      <c r="C15" s="8"/>
      <c r="D15" s="8"/>
      <c r="E15" s="8"/>
      <c r="F15" s="8"/>
      <c r="G15" s="8"/>
      <c r="H15" s="8"/>
      <c r="I15" s="8"/>
      <c r="J15" s="8"/>
      <c r="O15" s="8" t="s">
        <v>63</v>
      </c>
      <c r="P15" s="8"/>
      <c r="Q15" s="8"/>
      <c r="R15" s="8"/>
      <c r="S15" s="8"/>
      <c r="T15" s="8"/>
      <c r="U15" s="8"/>
    </row>
    <row r="16" spans="2:21" x14ac:dyDescent="0.3">
      <c r="B16" s="8"/>
      <c r="C16" s="8"/>
      <c r="D16" s="8"/>
      <c r="E16" s="8"/>
      <c r="F16" s="8"/>
      <c r="G16" s="8"/>
      <c r="H16" s="8"/>
      <c r="I16" s="8"/>
      <c r="J16" s="8"/>
      <c r="O16" s="8"/>
      <c r="P16" s="8"/>
      <c r="Q16" s="8"/>
      <c r="R16" s="8"/>
      <c r="S16" s="8"/>
      <c r="T16" s="8"/>
      <c r="U16" s="8"/>
    </row>
    <row r="17" spans="1:21" ht="17.45" customHeight="1" x14ac:dyDescent="0.3">
      <c r="B17" s="8"/>
      <c r="C17" s="8"/>
      <c r="D17" s="8"/>
      <c r="E17" s="8"/>
      <c r="F17" s="8"/>
      <c r="G17" s="8"/>
      <c r="H17" s="8"/>
      <c r="I17" s="8"/>
      <c r="J17" s="8"/>
      <c r="O17" s="8"/>
      <c r="P17" s="8"/>
      <c r="Q17" s="8"/>
      <c r="R17" s="8"/>
      <c r="S17" s="8"/>
      <c r="T17" s="8"/>
      <c r="U17" s="8"/>
    </row>
    <row r="18" spans="1:21" ht="17.45" customHeight="1" x14ac:dyDescent="0.3">
      <c r="B18" s="8"/>
      <c r="C18" s="8"/>
      <c r="D18" s="8"/>
      <c r="E18" s="8"/>
      <c r="F18" s="8"/>
      <c r="G18" s="8"/>
      <c r="H18" s="8"/>
      <c r="I18" s="8"/>
      <c r="J18" s="8"/>
      <c r="O18" s="8"/>
      <c r="P18" s="8"/>
      <c r="Q18" s="8"/>
      <c r="R18" s="8"/>
      <c r="S18" s="8"/>
      <c r="T18" s="8"/>
      <c r="U18" s="8"/>
    </row>
    <row r="19" spans="1:21" ht="18" customHeight="1" x14ac:dyDescent="0.3">
      <c r="B19" s="8"/>
      <c r="C19" s="8"/>
      <c r="D19" s="8"/>
      <c r="E19" s="8"/>
      <c r="F19" s="8"/>
      <c r="G19" s="8"/>
      <c r="H19" s="8"/>
      <c r="I19" s="8"/>
      <c r="J19" s="8"/>
      <c r="O19" s="8"/>
      <c r="P19" s="8"/>
      <c r="Q19" s="8"/>
      <c r="R19" s="8"/>
      <c r="S19" s="8"/>
      <c r="T19" s="8"/>
      <c r="U19" s="8"/>
    </row>
    <row r="20" spans="1:21" ht="18" customHeight="1" x14ac:dyDescent="0.3">
      <c r="A20" s="209"/>
      <c r="B20" s="209"/>
      <c r="C20" s="209"/>
      <c r="D20" s="209"/>
      <c r="E20" s="209"/>
      <c r="F20" s="210"/>
      <c r="G20" s="211"/>
      <c r="H20" s="212"/>
      <c r="I20" s="38"/>
      <c r="J20" s="212"/>
      <c r="O20" s="8"/>
      <c r="P20" s="8"/>
      <c r="Q20" s="8"/>
      <c r="R20" s="8"/>
      <c r="S20" s="8"/>
      <c r="T20" s="8"/>
      <c r="U20" s="8"/>
    </row>
    <row r="21" spans="1:21" ht="18" customHeight="1" x14ac:dyDescent="0.3">
      <c r="A21" s="209"/>
      <c r="B21" s="43" t="s">
        <v>162</v>
      </c>
      <c r="C21" s="209"/>
      <c r="D21" s="209"/>
      <c r="E21" s="209"/>
      <c r="F21" s="210"/>
      <c r="G21" s="211"/>
      <c r="H21" s="212"/>
      <c r="I21" s="38"/>
      <c r="J21" s="212"/>
      <c r="O21" s="8"/>
      <c r="P21" s="8"/>
      <c r="Q21" s="8"/>
      <c r="R21" s="8"/>
      <c r="S21" s="8"/>
      <c r="T21" s="8"/>
      <c r="U21" s="8"/>
    </row>
    <row r="22" spans="1:21" x14ac:dyDescent="0.3">
      <c r="A22" s="209"/>
      <c r="B22" s="1" t="s">
        <v>163</v>
      </c>
    </row>
    <row r="23" spans="1:21" x14ac:dyDescent="0.3">
      <c r="B23" s="1" t="s">
        <v>164</v>
      </c>
    </row>
    <row r="24" spans="1:21" x14ac:dyDescent="0.3">
      <c r="B24" s="1" t="s">
        <v>165</v>
      </c>
    </row>
    <row r="28" spans="1:21" x14ac:dyDescent="0.3">
      <c r="R28" s="44"/>
    </row>
    <row r="29" spans="1:21" x14ac:dyDescent="0.3">
      <c r="R29" s="44"/>
    </row>
    <row r="30" spans="1:21" x14ac:dyDescent="0.3">
      <c r="R30" s="44"/>
    </row>
    <row r="31" spans="1:21" x14ac:dyDescent="0.3">
      <c r="R31" s="44"/>
    </row>
    <row r="32" spans="1:21" x14ac:dyDescent="0.3">
      <c r="R32" s="44"/>
    </row>
    <row r="33" spans="18:18" x14ac:dyDescent="0.3">
      <c r="R33" s="44"/>
    </row>
    <row r="34" spans="18:18" x14ac:dyDescent="0.3">
      <c r="R34" s="44"/>
    </row>
    <row r="35" spans="18:18" x14ac:dyDescent="0.3">
      <c r="R35" s="44"/>
    </row>
    <row r="36" spans="18:18" x14ac:dyDescent="0.3">
      <c r="R36" s="44"/>
    </row>
    <row r="37" spans="18:18" x14ac:dyDescent="0.3">
      <c r="R37" s="44"/>
    </row>
    <row r="38" spans="18:18" x14ac:dyDescent="0.3">
      <c r="R38" s="44"/>
    </row>
    <row r="39" spans="18:18" x14ac:dyDescent="0.3">
      <c r="R39" s="44"/>
    </row>
    <row r="40" spans="18:18" x14ac:dyDescent="0.3">
      <c r="R40" s="44"/>
    </row>
    <row r="41" spans="18:18" x14ac:dyDescent="0.3">
      <c r="R41" s="44"/>
    </row>
    <row r="42" spans="18:18" x14ac:dyDescent="0.3">
      <c r="R42" s="44"/>
    </row>
    <row r="43" spans="18:18" x14ac:dyDescent="0.3">
      <c r="R43" s="44"/>
    </row>
    <row r="44" spans="18:18" x14ac:dyDescent="0.3">
      <c r="R44" s="44"/>
    </row>
    <row r="45" spans="18:18" x14ac:dyDescent="0.3">
      <c r="R45" s="44"/>
    </row>
    <row r="46" spans="18:18" x14ac:dyDescent="0.3">
      <c r="R46" s="44"/>
    </row>
    <row r="47" spans="18:18" x14ac:dyDescent="0.3">
      <c r="R47" s="44"/>
    </row>
    <row r="48" spans="18:18" x14ac:dyDescent="0.3">
      <c r="R48" s="44"/>
    </row>
    <row r="49" spans="18:18" x14ac:dyDescent="0.3">
      <c r="R49" s="44"/>
    </row>
    <row r="50" spans="18:18" x14ac:dyDescent="0.3">
      <c r="R50" s="44"/>
    </row>
    <row r="51" spans="18:18" x14ac:dyDescent="0.3">
      <c r="R51" s="44"/>
    </row>
    <row r="52" spans="18:18" x14ac:dyDescent="0.3">
      <c r="R52" s="44"/>
    </row>
    <row r="53" spans="18:18" x14ac:dyDescent="0.3">
      <c r="R53" s="44"/>
    </row>
    <row r="54" spans="18:18" x14ac:dyDescent="0.3">
      <c r="R54" s="44"/>
    </row>
    <row r="55" spans="18:18" x14ac:dyDescent="0.3">
      <c r="R55" s="44"/>
    </row>
    <row r="56" spans="18:18" x14ac:dyDescent="0.3">
      <c r="R56" s="44"/>
    </row>
    <row r="57" spans="18:18" x14ac:dyDescent="0.3">
      <c r="R57" s="44"/>
    </row>
    <row r="58" spans="18:18" x14ac:dyDescent="0.3">
      <c r="R58" s="44"/>
    </row>
    <row r="59" spans="18:18" x14ac:dyDescent="0.3">
      <c r="R59" s="44"/>
    </row>
    <row r="60" spans="18:18" x14ac:dyDescent="0.3">
      <c r="R60" s="44"/>
    </row>
    <row r="61" spans="18:18" x14ac:dyDescent="0.3">
      <c r="R61" s="44"/>
    </row>
    <row r="62" spans="18:18" x14ac:dyDescent="0.3">
      <c r="R62" s="44"/>
    </row>
    <row r="63" spans="18:18" x14ac:dyDescent="0.3">
      <c r="R63" s="44"/>
    </row>
    <row r="64" spans="18:18" x14ac:dyDescent="0.3">
      <c r="R64" s="44"/>
    </row>
    <row r="65" spans="2:24" x14ac:dyDescent="0.3">
      <c r="R65" s="44"/>
    </row>
    <row r="66" spans="2:24" x14ac:dyDescent="0.3">
      <c r="R66" s="44"/>
    </row>
    <row r="67" spans="2:24" x14ac:dyDescent="0.3">
      <c r="R67" s="44"/>
    </row>
    <row r="68" spans="2:24" x14ac:dyDescent="0.3">
      <c r="R68" s="44"/>
    </row>
    <row r="69" spans="2:24" x14ac:dyDescent="0.3">
      <c r="R69" s="44"/>
    </row>
    <row r="70" spans="2:24" x14ac:dyDescent="0.3">
      <c r="R70" s="44"/>
    </row>
    <row r="71" spans="2:24" x14ac:dyDescent="0.3">
      <c r="R71" s="44"/>
    </row>
    <row r="72" spans="2:24" x14ac:dyDescent="0.3">
      <c r="R72" s="44"/>
    </row>
    <row r="73" spans="2:24" x14ac:dyDescent="0.3">
      <c r="R73" s="44"/>
    </row>
    <row r="74" spans="2:24" x14ac:dyDescent="0.3">
      <c r="R74" s="44"/>
    </row>
    <row r="75" spans="2:24" x14ac:dyDescent="0.3">
      <c r="R75" s="44"/>
    </row>
    <row r="76" spans="2:24" x14ac:dyDescent="0.3">
      <c r="R76" s="44"/>
    </row>
    <row r="77" spans="2:24" ht="15" thickBot="1" x14ac:dyDescent="0.35">
      <c r="R77" s="44"/>
    </row>
    <row r="78" spans="2:24" ht="15" thickBot="1" x14ac:dyDescent="0.35">
      <c r="B78" s="279">
        <v>2026</v>
      </c>
      <c r="C78" s="280"/>
      <c r="D78" s="280"/>
      <c r="E78" s="280"/>
      <c r="F78" s="280"/>
      <c r="G78" s="280"/>
      <c r="H78" s="281"/>
      <c r="I78" s="5" t="s">
        <v>46</v>
      </c>
      <c r="J78" s="5" t="s">
        <v>168</v>
      </c>
      <c r="K78" s="5" t="s">
        <v>169</v>
      </c>
      <c r="L78" s="5" t="s">
        <v>51</v>
      </c>
      <c r="M78" s="5" t="s">
        <v>52</v>
      </c>
      <c r="N78" s="5" t="s">
        <v>53</v>
      </c>
      <c r="O78" s="5" t="s">
        <v>54</v>
      </c>
      <c r="P78" s="5" t="s">
        <v>55</v>
      </c>
      <c r="Q78" s="5" t="s">
        <v>56</v>
      </c>
      <c r="R78" s="5" t="s">
        <v>57</v>
      </c>
      <c r="S78" s="5" t="s">
        <v>58</v>
      </c>
      <c r="T78" s="5" t="s">
        <v>59</v>
      </c>
      <c r="U78" s="279" t="s">
        <v>60</v>
      </c>
      <c r="V78" s="281"/>
      <c r="W78" s="279" t="s">
        <v>61</v>
      </c>
      <c r="X78" s="281"/>
    </row>
    <row r="79" spans="2:24" ht="15" thickBot="1" x14ac:dyDescent="0.35">
      <c r="B79" s="421"/>
      <c r="C79" s="421"/>
      <c r="D79" s="421"/>
      <c r="E79" s="421"/>
      <c r="F79" s="421"/>
      <c r="G79" s="421"/>
      <c r="H79" s="421"/>
    </row>
    <row r="80" spans="2:24" x14ac:dyDescent="0.3">
      <c r="B80" s="282" t="s">
        <v>4</v>
      </c>
      <c r="C80" s="285" t="s">
        <v>12</v>
      </c>
      <c r="D80" s="286"/>
      <c r="E80" s="286"/>
      <c r="F80" s="286"/>
      <c r="G80" s="286"/>
      <c r="H80" s="287"/>
      <c r="I80" s="48"/>
      <c r="J80" s="48"/>
      <c r="K80" s="48"/>
      <c r="L80" s="48"/>
      <c r="M80" s="48"/>
      <c r="N80" s="48"/>
      <c r="O80" s="48"/>
      <c r="P80" s="48"/>
      <c r="Q80" s="48"/>
      <c r="R80" s="48"/>
      <c r="S80" s="48"/>
      <c r="T80" s="48"/>
      <c r="U80" s="422"/>
      <c r="V80" s="423"/>
      <c r="W80" s="424"/>
      <c r="X80" s="423"/>
    </row>
    <row r="81" spans="2:24" x14ac:dyDescent="0.3">
      <c r="B81" s="283"/>
      <c r="C81" s="270" t="s">
        <v>48</v>
      </c>
      <c r="D81" s="271"/>
      <c r="E81" s="271"/>
      <c r="F81" s="271"/>
      <c r="G81" s="271"/>
      <c r="H81" s="272"/>
      <c r="I81" s="52">
        <v>5172</v>
      </c>
      <c r="J81" s="52">
        <v>3825</v>
      </c>
      <c r="K81" s="52"/>
      <c r="L81" s="52"/>
      <c r="M81" s="52"/>
      <c r="N81" s="52"/>
      <c r="O81" s="52"/>
      <c r="P81" s="52"/>
      <c r="Q81" s="52"/>
      <c r="R81" s="52"/>
      <c r="S81" s="52"/>
      <c r="T81" s="52"/>
      <c r="U81" s="311">
        <f t="shared" ref="U81:U93" si="0">AVERAGE(I81:T81)</f>
        <v>4498.5</v>
      </c>
      <c r="V81" s="312"/>
      <c r="W81" s="410">
        <f t="shared" ref="W81:W85" si="1">SUM(I81:T81)</f>
        <v>8997</v>
      </c>
      <c r="X81" s="312"/>
    </row>
    <row r="82" spans="2:24" x14ac:dyDescent="0.3">
      <c r="B82" s="283"/>
      <c r="C82" s="270" t="s">
        <v>64</v>
      </c>
      <c r="D82" s="271"/>
      <c r="E82" s="271"/>
      <c r="F82" s="271"/>
      <c r="G82" s="271"/>
      <c r="H82" s="272"/>
      <c r="I82" s="52">
        <v>143</v>
      </c>
      <c r="J82" s="52">
        <v>114</v>
      </c>
      <c r="K82" s="52"/>
      <c r="L82" s="52"/>
      <c r="M82" s="52"/>
      <c r="N82" s="52"/>
      <c r="O82" s="52"/>
      <c r="P82" s="52"/>
      <c r="Q82" s="52"/>
      <c r="R82" s="52"/>
      <c r="S82" s="52"/>
      <c r="T82" s="52"/>
      <c r="U82" s="311">
        <f t="shared" si="0"/>
        <v>128.5</v>
      </c>
      <c r="V82" s="312"/>
      <c r="W82" s="410">
        <f t="shared" si="1"/>
        <v>257</v>
      </c>
      <c r="X82" s="312"/>
    </row>
    <row r="83" spans="2:24" x14ac:dyDescent="0.3">
      <c r="B83" s="283"/>
      <c r="C83" s="425" t="s">
        <v>0</v>
      </c>
      <c r="D83" s="426"/>
      <c r="E83" s="426"/>
      <c r="F83" s="426"/>
      <c r="G83" s="426"/>
      <c r="H83" s="427"/>
      <c r="I83" s="56"/>
      <c r="J83" s="60"/>
      <c r="K83" s="56"/>
      <c r="L83" s="56"/>
      <c r="M83" s="56"/>
      <c r="N83" s="56"/>
      <c r="O83" s="56"/>
      <c r="P83" s="56"/>
      <c r="Q83" s="56"/>
      <c r="R83" s="56"/>
      <c r="S83" s="56"/>
      <c r="T83" s="56"/>
      <c r="U83" s="428"/>
      <c r="V83" s="420"/>
      <c r="W83" s="419"/>
      <c r="X83" s="420"/>
    </row>
    <row r="84" spans="2:24" x14ac:dyDescent="0.3">
      <c r="B84" s="283"/>
      <c r="C84" s="318" t="s">
        <v>23</v>
      </c>
      <c r="D84" s="319"/>
      <c r="E84" s="319"/>
      <c r="F84" s="319"/>
      <c r="G84" s="319"/>
      <c r="H84" s="320"/>
      <c r="I84" s="219">
        <v>3400</v>
      </c>
      <c r="J84" s="252">
        <v>2611</v>
      </c>
      <c r="K84" s="219"/>
      <c r="L84" s="219"/>
      <c r="M84" s="219"/>
      <c r="N84" s="219"/>
      <c r="O84" s="219"/>
      <c r="P84" s="219"/>
      <c r="Q84" s="219"/>
      <c r="R84" s="219"/>
      <c r="S84" s="219"/>
      <c r="T84" s="219"/>
      <c r="U84" s="311">
        <f t="shared" si="0"/>
        <v>3005.5</v>
      </c>
      <c r="V84" s="312"/>
      <c r="W84" s="313">
        <f t="shared" si="1"/>
        <v>6011</v>
      </c>
      <c r="X84" s="310"/>
    </row>
    <row r="85" spans="2:24" ht="16.5" customHeight="1" x14ac:dyDescent="0.3">
      <c r="B85" s="283"/>
      <c r="C85" s="318" t="s">
        <v>166</v>
      </c>
      <c r="D85" s="319"/>
      <c r="E85" s="319"/>
      <c r="F85" s="319"/>
      <c r="G85" s="319"/>
      <c r="H85" s="320"/>
      <c r="I85" s="220">
        <v>124</v>
      </c>
      <c r="J85" s="220">
        <v>103</v>
      </c>
      <c r="K85" s="220"/>
      <c r="L85" s="220"/>
      <c r="M85" s="220"/>
      <c r="N85" s="220"/>
      <c r="O85" s="220"/>
      <c r="P85" s="220"/>
      <c r="Q85" s="220"/>
      <c r="R85" s="220"/>
      <c r="S85" s="220"/>
      <c r="T85" s="220"/>
      <c r="U85" s="434">
        <f t="shared" si="0"/>
        <v>113.5</v>
      </c>
      <c r="V85" s="435"/>
      <c r="W85" s="473">
        <f t="shared" si="1"/>
        <v>227</v>
      </c>
      <c r="X85" s="474"/>
    </row>
    <row r="86" spans="2:24" x14ac:dyDescent="0.3">
      <c r="B86" s="283"/>
      <c r="C86" s="270" t="s">
        <v>13</v>
      </c>
      <c r="D86" s="271"/>
      <c r="E86" s="271"/>
      <c r="F86" s="271"/>
      <c r="G86" s="271"/>
      <c r="H86" s="272"/>
      <c r="I86" s="221">
        <f>I85-I87</f>
        <v>86</v>
      </c>
      <c r="J86" s="221">
        <f>J85-J87</f>
        <v>80</v>
      </c>
      <c r="K86" s="221"/>
      <c r="L86" s="221"/>
      <c r="M86" s="221"/>
      <c r="N86" s="221"/>
      <c r="O86" s="221"/>
      <c r="P86" s="221"/>
      <c r="Q86" s="221"/>
      <c r="R86" s="221"/>
      <c r="S86" s="221"/>
      <c r="T86" s="221"/>
      <c r="U86" s="311">
        <f t="shared" si="0"/>
        <v>83</v>
      </c>
      <c r="V86" s="312"/>
      <c r="W86" s="410">
        <f>W85-W87</f>
        <v>166</v>
      </c>
      <c r="X86" s="312"/>
    </row>
    <row r="87" spans="2:24" x14ac:dyDescent="0.3">
      <c r="B87" s="283"/>
      <c r="C87" s="270" t="s">
        <v>14</v>
      </c>
      <c r="D87" s="271"/>
      <c r="E87" s="271"/>
      <c r="F87" s="271"/>
      <c r="G87" s="271"/>
      <c r="H87" s="272"/>
      <c r="I87" s="52">
        <v>38</v>
      </c>
      <c r="J87" s="52">
        <v>23</v>
      </c>
      <c r="K87" s="52"/>
      <c r="L87" s="52"/>
      <c r="M87" s="52"/>
      <c r="N87" s="52"/>
      <c r="O87" s="52"/>
      <c r="P87" s="52"/>
      <c r="Q87" s="52"/>
      <c r="R87" s="52"/>
      <c r="S87" s="52"/>
      <c r="T87" s="52"/>
      <c r="U87" s="311">
        <f t="shared" si="0"/>
        <v>30.5</v>
      </c>
      <c r="V87" s="312"/>
      <c r="W87" s="313">
        <f t="shared" ref="W87:W93" si="2">SUM(I87:T87)</f>
        <v>61</v>
      </c>
      <c r="X87" s="310"/>
    </row>
    <row r="88" spans="2:24" x14ac:dyDescent="0.3">
      <c r="B88" s="283"/>
      <c r="C88" s="300" t="s">
        <v>5</v>
      </c>
      <c r="D88" s="301"/>
      <c r="E88" s="301"/>
      <c r="F88" s="301"/>
      <c r="G88" s="301"/>
      <c r="H88" s="302"/>
      <c r="I88" s="136">
        <v>25</v>
      </c>
      <c r="J88" s="136">
        <v>14</v>
      </c>
      <c r="K88" s="136"/>
      <c r="L88" s="136"/>
      <c r="M88" s="136"/>
      <c r="N88" s="136"/>
      <c r="O88" s="136"/>
      <c r="P88" s="136"/>
      <c r="Q88" s="136"/>
      <c r="R88" s="136"/>
      <c r="S88" s="136"/>
      <c r="T88" s="136"/>
      <c r="U88" s="311">
        <f t="shared" si="0"/>
        <v>19.5</v>
      </c>
      <c r="V88" s="312"/>
      <c r="W88" s="313">
        <f t="shared" si="2"/>
        <v>39</v>
      </c>
      <c r="X88" s="310"/>
    </row>
    <row r="89" spans="2:24" x14ac:dyDescent="0.3">
      <c r="B89" s="283"/>
      <c r="C89" s="363" t="s">
        <v>49</v>
      </c>
      <c r="D89" s="364"/>
      <c r="E89" s="364"/>
      <c r="F89" s="364"/>
      <c r="G89" s="364"/>
      <c r="H89" s="365"/>
      <c r="I89" s="140">
        <f>I85-I86-I88</f>
        <v>13</v>
      </c>
      <c r="J89" s="140">
        <f>J85-J86-J88</f>
        <v>9</v>
      </c>
      <c r="K89" s="140"/>
      <c r="L89" s="140"/>
      <c r="M89" s="140"/>
      <c r="N89" s="140"/>
      <c r="O89" s="140"/>
      <c r="P89" s="140"/>
      <c r="Q89" s="140"/>
      <c r="R89" s="140"/>
      <c r="S89" s="140"/>
      <c r="T89" s="140"/>
      <c r="U89" s="390">
        <f t="shared" si="0"/>
        <v>11</v>
      </c>
      <c r="V89" s="391"/>
      <c r="W89" s="429">
        <f t="shared" si="2"/>
        <v>22</v>
      </c>
      <c r="X89" s="315"/>
    </row>
    <row r="90" spans="2:24" x14ac:dyDescent="0.3">
      <c r="B90" s="283"/>
      <c r="C90" s="411" t="s">
        <v>107</v>
      </c>
      <c r="D90" s="412"/>
      <c r="E90" s="412"/>
      <c r="F90" s="412"/>
      <c r="G90" s="412"/>
      <c r="H90" s="413"/>
      <c r="I90" s="82">
        <v>112</v>
      </c>
      <c r="J90" s="82">
        <v>98</v>
      </c>
      <c r="K90" s="82"/>
      <c r="L90" s="82"/>
      <c r="M90" s="82"/>
      <c r="N90" s="82"/>
      <c r="O90" s="82"/>
      <c r="P90" s="82"/>
      <c r="Q90" s="82"/>
      <c r="R90" s="82"/>
      <c r="S90" s="82"/>
      <c r="T90" s="82"/>
      <c r="U90" s="414">
        <f t="shared" si="0"/>
        <v>105</v>
      </c>
      <c r="V90" s="415"/>
      <c r="W90" s="416">
        <f t="shared" si="2"/>
        <v>210</v>
      </c>
      <c r="X90" s="415"/>
    </row>
    <row r="91" spans="2:24" x14ac:dyDescent="0.3">
      <c r="B91" s="283"/>
      <c r="C91" s="395" t="s">
        <v>1</v>
      </c>
      <c r="D91" s="396"/>
      <c r="E91" s="396"/>
      <c r="F91" s="396"/>
      <c r="G91" s="396"/>
      <c r="H91" s="397"/>
      <c r="I91" s="86"/>
      <c r="J91" s="86"/>
      <c r="K91" s="86"/>
      <c r="L91" s="86"/>
      <c r="M91" s="86"/>
      <c r="N91" s="86"/>
      <c r="O91" s="86"/>
      <c r="P91" s="86"/>
      <c r="Q91" s="86"/>
      <c r="R91" s="86"/>
      <c r="S91" s="86"/>
      <c r="T91" s="86"/>
      <c r="U91" s="417"/>
      <c r="V91" s="418"/>
      <c r="W91" s="419"/>
      <c r="X91" s="420"/>
    </row>
    <row r="92" spans="2:24" x14ac:dyDescent="0.3">
      <c r="B92" s="283"/>
      <c r="C92" s="347" t="s">
        <v>23</v>
      </c>
      <c r="D92" s="348"/>
      <c r="E92" s="348"/>
      <c r="F92" s="348"/>
      <c r="G92" s="348"/>
      <c r="H92" s="349"/>
      <c r="I92" s="90">
        <v>1262</v>
      </c>
      <c r="J92" s="90">
        <v>959</v>
      </c>
      <c r="K92" s="90"/>
      <c r="L92" s="90"/>
      <c r="M92" s="90"/>
      <c r="N92" s="90"/>
      <c r="O92" s="90"/>
      <c r="P92" s="90"/>
      <c r="Q92" s="90"/>
      <c r="R92" s="90"/>
      <c r="S92" s="90"/>
      <c r="T92" s="90"/>
      <c r="U92" s="361">
        <f t="shared" si="0"/>
        <v>1110.5</v>
      </c>
      <c r="V92" s="362"/>
      <c r="W92" s="409">
        <f t="shared" si="2"/>
        <v>2221</v>
      </c>
      <c r="X92" s="362"/>
    </row>
    <row r="93" spans="2:24" x14ac:dyDescent="0.3">
      <c r="B93" s="283"/>
      <c r="C93" s="270" t="s">
        <v>65</v>
      </c>
      <c r="D93" s="271"/>
      <c r="E93" s="271"/>
      <c r="F93" s="271"/>
      <c r="G93" s="271"/>
      <c r="H93" s="272"/>
      <c r="I93" s="52">
        <v>38</v>
      </c>
      <c r="J93" s="52">
        <v>26</v>
      </c>
      <c r="K93" s="52"/>
      <c r="L93" s="52"/>
      <c r="M93" s="52"/>
      <c r="N93" s="52"/>
      <c r="O93" s="52"/>
      <c r="P93" s="52"/>
      <c r="Q93" s="52"/>
      <c r="R93" s="52"/>
      <c r="S93" s="52"/>
      <c r="T93" s="52"/>
      <c r="U93" s="311">
        <f t="shared" si="0"/>
        <v>32</v>
      </c>
      <c r="V93" s="312"/>
      <c r="W93" s="410">
        <f t="shared" si="2"/>
        <v>64</v>
      </c>
      <c r="X93" s="312"/>
    </row>
    <row r="94" spans="2:24" x14ac:dyDescent="0.3">
      <c r="B94" s="283"/>
      <c r="C94" s="306" t="s">
        <v>6</v>
      </c>
      <c r="D94" s="307"/>
      <c r="E94" s="307"/>
      <c r="F94" s="307"/>
      <c r="G94" s="307"/>
      <c r="H94" s="308"/>
      <c r="I94" s="94"/>
      <c r="J94" s="94"/>
      <c r="K94" s="94"/>
      <c r="L94" s="94"/>
      <c r="M94" s="94"/>
      <c r="N94" s="94"/>
      <c r="O94" s="94"/>
      <c r="P94" s="94"/>
      <c r="Q94" s="94"/>
      <c r="R94" s="94"/>
      <c r="S94" s="94"/>
      <c r="T94" s="94"/>
      <c r="U94" s="404"/>
      <c r="V94" s="405"/>
      <c r="W94" s="406"/>
      <c r="X94" s="407"/>
    </row>
    <row r="95" spans="2:24" x14ac:dyDescent="0.3">
      <c r="B95" s="283"/>
      <c r="C95" s="347" t="s">
        <v>23</v>
      </c>
      <c r="D95" s="348"/>
      <c r="E95" s="348"/>
      <c r="F95" s="348"/>
      <c r="G95" s="348"/>
      <c r="H95" s="349"/>
      <c r="I95" s="98">
        <f t="shared" ref="I95" si="3">I81/I84</f>
        <v>1.5211764705882354</v>
      </c>
      <c r="J95" s="98">
        <f>J81/J84</f>
        <v>1.4649559555725775</v>
      </c>
      <c r="K95" s="98"/>
      <c r="L95" s="98"/>
      <c r="M95" s="98"/>
      <c r="N95" s="98"/>
      <c r="O95" s="98"/>
      <c r="P95" s="98"/>
      <c r="Q95" s="98"/>
      <c r="R95" s="98"/>
      <c r="S95" s="98"/>
      <c r="T95" s="98"/>
      <c r="U95" s="361" t="s">
        <v>62</v>
      </c>
      <c r="V95" s="362"/>
      <c r="W95" s="408">
        <f>SUM(I95:T95)</f>
        <v>2.9861324261608129</v>
      </c>
      <c r="X95" s="351"/>
    </row>
    <row r="96" spans="2:24" x14ac:dyDescent="0.3">
      <c r="B96" s="283"/>
      <c r="C96" s="270" t="s">
        <v>167</v>
      </c>
      <c r="D96" s="271"/>
      <c r="E96" s="271"/>
      <c r="F96" s="271"/>
      <c r="G96" s="271"/>
      <c r="H96" s="272"/>
      <c r="I96" s="100">
        <f t="shared" ref="I96" si="4">I82/I85</f>
        <v>1.153225806451613</v>
      </c>
      <c r="J96" s="100">
        <f>J82/J85</f>
        <v>1.1067961165048543</v>
      </c>
      <c r="K96" s="100"/>
      <c r="L96" s="100"/>
      <c r="M96" s="100"/>
      <c r="N96" s="100"/>
      <c r="O96" s="100"/>
      <c r="P96" s="100"/>
      <c r="Q96" s="100"/>
      <c r="R96" s="100"/>
      <c r="S96" s="100"/>
      <c r="T96" s="100"/>
      <c r="U96" s="311" t="s">
        <v>62</v>
      </c>
      <c r="V96" s="312"/>
      <c r="W96" s="408">
        <f>SUM(I96:T96)</f>
        <v>2.2600219229564673</v>
      </c>
      <c r="X96" s="351"/>
    </row>
    <row r="97" spans="2:24" s="231" customFormat="1" x14ac:dyDescent="0.3">
      <c r="B97" s="283"/>
      <c r="C97" s="430" t="s">
        <v>106</v>
      </c>
      <c r="D97" s="431"/>
      <c r="E97" s="431"/>
      <c r="F97" s="431"/>
      <c r="G97" s="431"/>
      <c r="H97" s="432"/>
      <c r="I97" s="230">
        <f>I90/I85</f>
        <v>0.90322580645161288</v>
      </c>
      <c r="J97" s="230">
        <f>J90/J85</f>
        <v>0.95145631067961167</v>
      </c>
      <c r="K97" s="230"/>
      <c r="L97" s="230"/>
      <c r="M97" s="230"/>
      <c r="N97" s="230"/>
      <c r="O97" s="230"/>
      <c r="P97" s="230"/>
      <c r="Q97" s="230"/>
      <c r="R97" s="230"/>
      <c r="S97" s="230"/>
      <c r="T97" s="230"/>
      <c r="U97" s="433" t="s">
        <v>62</v>
      </c>
      <c r="V97" s="403"/>
      <c r="W97" s="402">
        <f t="shared" ref="W97:X97" si="5">W90/W85</f>
        <v>0.92511013215859028</v>
      </c>
      <c r="X97" s="403" t="e">
        <f t="shared" si="5"/>
        <v>#DIV/0!</v>
      </c>
    </row>
    <row r="98" spans="2:24" x14ac:dyDescent="0.3">
      <c r="B98" s="283"/>
      <c r="C98" s="291" t="s">
        <v>3</v>
      </c>
      <c r="D98" s="292"/>
      <c r="E98" s="292"/>
      <c r="F98" s="292"/>
      <c r="G98" s="292"/>
      <c r="H98" s="293"/>
      <c r="I98" s="201"/>
      <c r="J98" s="108"/>
      <c r="K98" s="108"/>
      <c r="L98" s="108"/>
      <c r="M98" s="108"/>
      <c r="N98" s="108"/>
      <c r="O98" s="108"/>
      <c r="P98" s="108"/>
      <c r="Q98" s="108"/>
      <c r="R98" s="201"/>
      <c r="S98" s="108"/>
      <c r="T98" s="108"/>
      <c r="U98" s="380"/>
      <c r="V98" s="381"/>
      <c r="W98" s="394"/>
      <c r="X98" s="339"/>
    </row>
    <row r="99" spans="2:24" x14ac:dyDescent="0.3">
      <c r="B99" s="283"/>
      <c r="C99" s="347" t="s">
        <v>23</v>
      </c>
      <c r="D99" s="348"/>
      <c r="E99" s="348"/>
      <c r="F99" s="348"/>
      <c r="G99" s="348"/>
      <c r="H99" s="349"/>
      <c r="I99" s="112">
        <f t="shared" ref="I99" si="6">I92/I84</f>
        <v>0.37117647058823527</v>
      </c>
      <c r="J99" s="112">
        <f>J92/J84</f>
        <v>0.36729222520107241</v>
      </c>
      <c r="K99" s="112"/>
      <c r="L99" s="112"/>
      <c r="M99" s="112"/>
      <c r="N99" s="112"/>
      <c r="O99" s="112"/>
      <c r="P99" s="112"/>
      <c r="Q99" s="112"/>
      <c r="R99" s="112"/>
      <c r="S99" s="112"/>
      <c r="T99" s="112"/>
      <c r="U99" s="361" t="s">
        <v>62</v>
      </c>
      <c r="V99" s="362"/>
      <c r="W99" s="392">
        <f>W92/W84</f>
        <v>0.36948926967226753</v>
      </c>
      <c r="X99" s="393"/>
    </row>
    <row r="100" spans="2:24" ht="15" thickBot="1" x14ac:dyDescent="0.35">
      <c r="B100" s="284"/>
      <c r="C100" s="294" t="s">
        <v>65</v>
      </c>
      <c r="D100" s="295"/>
      <c r="E100" s="295"/>
      <c r="F100" s="295"/>
      <c r="G100" s="295"/>
      <c r="H100" s="296"/>
      <c r="I100" s="116">
        <f t="shared" ref="I100" si="7">I93/I85</f>
        <v>0.30645161290322581</v>
      </c>
      <c r="J100" s="116">
        <f>J93/J85</f>
        <v>0.25242718446601942</v>
      </c>
      <c r="K100" s="116"/>
      <c r="L100" s="116"/>
      <c r="M100" s="116"/>
      <c r="N100" s="116"/>
      <c r="O100" s="116"/>
      <c r="P100" s="116"/>
      <c r="Q100" s="116"/>
      <c r="R100" s="116"/>
      <c r="S100" s="116"/>
      <c r="T100" s="116"/>
      <c r="U100" s="366" t="s">
        <v>62</v>
      </c>
      <c r="V100" s="367"/>
      <c r="W100" s="392">
        <f>W93/W85</f>
        <v>0.28193832599118945</v>
      </c>
      <c r="X100" s="393"/>
    </row>
    <row r="101" spans="2:24" x14ac:dyDescent="0.3">
      <c r="B101" s="436" t="s">
        <v>7</v>
      </c>
      <c r="C101" s="303" t="s">
        <v>15</v>
      </c>
      <c r="D101" s="304"/>
      <c r="E101" s="304"/>
      <c r="F101" s="304"/>
      <c r="G101" s="304"/>
      <c r="H101" s="305"/>
      <c r="I101" s="120">
        <v>219</v>
      </c>
      <c r="J101" s="120">
        <v>159</v>
      </c>
      <c r="K101" s="120"/>
      <c r="L101" s="120"/>
      <c r="M101" s="120"/>
      <c r="N101" s="120"/>
      <c r="O101" s="120"/>
      <c r="P101" s="120"/>
      <c r="Q101" s="120"/>
      <c r="R101" s="120"/>
      <c r="S101" s="120"/>
      <c r="T101" s="120"/>
      <c r="U101" s="400">
        <f t="shared" ref="U101:U164" si="8">AVERAGE(I101:T101)</f>
        <v>189</v>
      </c>
      <c r="V101" s="401"/>
      <c r="W101" s="400" t="s">
        <v>62</v>
      </c>
      <c r="X101" s="401"/>
    </row>
    <row r="102" spans="2:24" x14ac:dyDescent="0.3">
      <c r="B102" s="437"/>
      <c r="C102" s="395" t="s">
        <v>66</v>
      </c>
      <c r="D102" s="396"/>
      <c r="E102" s="396"/>
      <c r="F102" s="396"/>
      <c r="G102" s="396"/>
      <c r="H102" s="397"/>
      <c r="I102" s="124">
        <v>386</v>
      </c>
      <c r="J102" s="124">
        <v>334</v>
      </c>
      <c r="K102" s="124"/>
      <c r="L102" s="124"/>
      <c r="M102" s="124"/>
      <c r="N102" s="124"/>
      <c r="O102" s="124"/>
      <c r="P102" s="124"/>
      <c r="Q102" s="124"/>
      <c r="R102" s="124"/>
      <c r="S102" s="124"/>
      <c r="T102" s="124"/>
      <c r="U102" s="398">
        <f t="shared" si="8"/>
        <v>360</v>
      </c>
      <c r="V102" s="399"/>
      <c r="W102" s="398">
        <f t="shared" ref="W102:W165" si="9">SUM(I102:T102)</f>
        <v>720</v>
      </c>
      <c r="X102" s="399"/>
    </row>
    <row r="103" spans="2:24" x14ac:dyDescent="0.3">
      <c r="B103" s="437"/>
      <c r="C103" s="387" t="s">
        <v>17</v>
      </c>
      <c r="D103" s="388"/>
      <c r="E103" s="388"/>
      <c r="F103" s="388"/>
      <c r="G103" s="388"/>
      <c r="H103" s="389"/>
      <c r="I103" s="128">
        <v>28</v>
      </c>
      <c r="J103" s="128">
        <v>28</v>
      </c>
      <c r="K103" s="128"/>
      <c r="L103" s="128"/>
      <c r="M103" s="128"/>
      <c r="N103" s="128"/>
      <c r="O103" s="128"/>
      <c r="P103" s="128"/>
      <c r="Q103" s="128"/>
      <c r="R103" s="128"/>
      <c r="S103" s="128"/>
      <c r="T103" s="128"/>
      <c r="U103" s="390">
        <f t="shared" si="8"/>
        <v>28</v>
      </c>
      <c r="V103" s="391"/>
      <c r="W103" s="382">
        <f t="shared" si="9"/>
        <v>56</v>
      </c>
      <c r="X103" s="383"/>
    </row>
    <row r="104" spans="2:24" x14ac:dyDescent="0.3">
      <c r="B104" s="437"/>
      <c r="C104" s="438" t="s">
        <v>18</v>
      </c>
      <c r="D104" s="439"/>
      <c r="E104" s="439"/>
      <c r="F104" s="439"/>
      <c r="G104" s="439"/>
      <c r="H104" s="440"/>
      <c r="I104" s="132">
        <f>SUM(I105:I106)</f>
        <v>75</v>
      </c>
      <c r="J104" s="132">
        <f>SUM(J105:J106)</f>
        <v>76</v>
      </c>
      <c r="K104" s="132"/>
      <c r="L104" s="132"/>
      <c r="M104" s="132"/>
      <c r="N104" s="132"/>
      <c r="O104" s="132"/>
      <c r="P104" s="132"/>
      <c r="Q104" s="132"/>
      <c r="R104" s="132"/>
      <c r="S104" s="132"/>
      <c r="T104" s="132"/>
      <c r="U104" s="434">
        <f t="shared" si="8"/>
        <v>75.5</v>
      </c>
      <c r="V104" s="435"/>
      <c r="W104" s="309">
        <f t="shared" si="9"/>
        <v>151</v>
      </c>
      <c r="X104" s="310"/>
    </row>
    <row r="105" spans="2:24" x14ac:dyDescent="0.3">
      <c r="B105" s="437"/>
      <c r="C105" s="300" t="s">
        <v>24</v>
      </c>
      <c r="D105" s="301"/>
      <c r="E105" s="301"/>
      <c r="F105" s="301"/>
      <c r="G105" s="301"/>
      <c r="H105" s="302"/>
      <c r="I105" s="136">
        <v>13</v>
      </c>
      <c r="J105" s="136">
        <v>2</v>
      </c>
      <c r="K105" s="136"/>
      <c r="L105" s="136"/>
      <c r="M105" s="136"/>
      <c r="N105" s="136"/>
      <c r="O105" s="136"/>
      <c r="P105" s="136"/>
      <c r="Q105" s="136"/>
      <c r="R105" s="136"/>
      <c r="S105" s="136"/>
      <c r="T105" s="136"/>
      <c r="U105" s="309">
        <f t="shared" si="8"/>
        <v>7.5</v>
      </c>
      <c r="V105" s="310"/>
      <c r="W105" s="309">
        <f t="shared" si="9"/>
        <v>15</v>
      </c>
      <c r="X105" s="310"/>
    </row>
    <row r="106" spans="2:24" x14ac:dyDescent="0.3">
      <c r="B106" s="437"/>
      <c r="C106" s="363" t="s">
        <v>25</v>
      </c>
      <c r="D106" s="364"/>
      <c r="E106" s="364"/>
      <c r="F106" s="364"/>
      <c r="G106" s="364"/>
      <c r="H106" s="365"/>
      <c r="I106" s="140">
        <v>62</v>
      </c>
      <c r="J106" s="140">
        <v>74</v>
      </c>
      <c r="K106" s="140"/>
      <c r="L106" s="140"/>
      <c r="M106" s="140"/>
      <c r="N106" s="140"/>
      <c r="O106" s="140"/>
      <c r="P106" s="140"/>
      <c r="Q106" s="140"/>
      <c r="R106" s="140"/>
      <c r="S106" s="140"/>
      <c r="T106" s="140"/>
      <c r="U106" s="314">
        <f t="shared" si="8"/>
        <v>68</v>
      </c>
      <c r="V106" s="315"/>
      <c r="W106" s="309">
        <f t="shared" si="9"/>
        <v>136</v>
      </c>
      <c r="X106" s="310"/>
    </row>
    <row r="107" spans="2:24" x14ac:dyDescent="0.3">
      <c r="B107" s="437"/>
      <c r="C107" s="384" t="s">
        <v>19</v>
      </c>
      <c r="D107" s="385"/>
      <c r="E107" s="385"/>
      <c r="F107" s="385"/>
      <c r="G107" s="385"/>
      <c r="H107" s="386"/>
      <c r="I107" s="52">
        <f t="shared" ref="I107:J107" si="10">SUM(I108+I142)</f>
        <v>20</v>
      </c>
      <c r="J107" s="52">
        <f t="shared" si="10"/>
        <v>36</v>
      </c>
      <c r="K107" s="52"/>
      <c r="L107" s="52"/>
      <c r="M107" s="52"/>
      <c r="N107" s="52"/>
      <c r="O107" s="52"/>
      <c r="P107" s="52"/>
      <c r="Q107" s="52"/>
      <c r="R107" s="52"/>
      <c r="S107" s="52"/>
      <c r="T107" s="52"/>
      <c r="U107" s="309">
        <f t="shared" si="8"/>
        <v>28</v>
      </c>
      <c r="V107" s="310"/>
      <c r="W107" s="473">
        <f t="shared" si="9"/>
        <v>56</v>
      </c>
      <c r="X107" s="474"/>
    </row>
    <row r="108" spans="2:24" x14ac:dyDescent="0.3">
      <c r="B108" s="437"/>
      <c r="C108" s="300" t="s">
        <v>24</v>
      </c>
      <c r="D108" s="301"/>
      <c r="E108" s="301"/>
      <c r="F108" s="301"/>
      <c r="G108" s="301"/>
      <c r="H108" s="302"/>
      <c r="I108" s="52">
        <f t="shared" ref="I108" si="11">I109+I130+I141</f>
        <v>8</v>
      </c>
      <c r="J108" s="52">
        <f>J109+J130+J141</f>
        <v>8</v>
      </c>
      <c r="K108" s="52"/>
      <c r="L108" s="52"/>
      <c r="M108" s="52"/>
      <c r="N108" s="52"/>
      <c r="O108" s="52"/>
      <c r="P108" s="52"/>
      <c r="Q108" s="52"/>
      <c r="R108" s="52"/>
      <c r="S108" s="52"/>
      <c r="T108" s="52"/>
      <c r="U108" s="309">
        <f t="shared" si="8"/>
        <v>8</v>
      </c>
      <c r="V108" s="310"/>
      <c r="W108" s="309">
        <f t="shared" si="9"/>
        <v>16</v>
      </c>
      <c r="X108" s="310"/>
    </row>
    <row r="109" spans="2:24" x14ac:dyDescent="0.3">
      <c r="B109" s="437"/>
      <c r="C109" s="300" t="s">
        <v>29</v>
      </c>
      <c r="D109" s="301"/>
      <c r="E109" s="301"/>
      <c r="F109" s="301"/>
      <c r="G109" s="301"/>
      <c r="H109" s="302"/>
      <c r="I109" s="52">
        <f>SUM(I110:I129)</f>
        <v>2</v>
      </c>
      <c r="J109" s="52">
        <f>SUM(J110:J129)</f>
        <v>0</v>
      </c>
      <c r="K109" s="52"/>
      <c r="L109" s="52"/>
      <c r="M109" s="52"/>
      <c r="N109" s="52"/>
      <c r="O109" s="52"/>
      <c r="P109" s="52"/>
      <c r="Q109" s="52"/>
      <c r="R109" s="52"/>
      <c r="S109" s="52"/>
      <c r="T109" s="52"/>
      <c r="U109" s="309">
        <f t="shared" si="8"/>
        <v>1</v>
      </c>
      <c r="V109" s="310"/>
      <c r="W109" s="309">
        <f t="shared" si="9"/>
        <v>2</v>
      </c>
      <c r="X109" s="310"/>
    </row>
    <row r="110" spans="2:24" x14ac:dyDescent="0.3">
      <c r="B110" s="437"/>
      <c r="C110" s="321" t="s">
        <v>67</v>
      </c>
      <c r="D110" s="322"/>
      <c r="E110" s="322"/>
      <c r="F110" s="322"/>
      <c r="G110" s="322"/>
      <c r="H110" s="323"/>
      <c r="I110" s="52">
        <v>1</v>
      </c>
      <c r="J110" s="52"/>
      <c r="K110" s="52"/>
      <c r="L110" s="52"/>
      <c r="M110" s="52"/>
      <c r="N110" s="52"/>
      <c r="O110" s="52"/>
      <c r="P110" s="52"/>
      <c r="Q110" s="52"/>
      <c r="R110" s="52"/>
      <c r="S110" s="52"/>
      <c r="T110" s="52"/>
      <c r="U110" s="309">
        <f t="shared" si="8"/>
        <v>1</v>
      </c>
      <c r="V110" s="310"/>
      <c r="W110" s="309">
        <f t="shared" si="9"/>
        <v>1</v>
      </c>
      <c r="X110" s="310"/>
    </row>
    <row r="111" spans="2:24" x14ac:dyDescent="0.3">
      <c r="B111" s="437"/>
      <c r="C111" s="321" t="s">
        <v>68</v>
      </c>
      <c r="D111" s="322"/>
      <c r="E111" s="322"/>
      <c r="F111" s="322"/>
      <c r="G111" s="322"/>
      <c r="H111" s="323"/>
      <c r="I111" s="52">
        <v>0</v>
      </c>
      <c r="J111" s="52"/>
      <c r="K111" s="52"/>
      <c r="L111" s="52"/>
      <c r="M111" s="52"/>
      <c r="N111" s="52"/>
      <c r="O111" s="52"/>
      <c r="P111" s="52"/>
      <c r="Q111" s="52"/>
      <c r="R111" s="52"/>
      <c r="S111" s="52"/>
      <c r="T111" s="52"/>
      <c r="U111" s="309">
        <f t="shared" si="8"/>
        <v>0</v>
      </c>
      <c r="V111" s="310"/>
      <c r="W111" s="309">
        <f t="shared" si="9"/>
        <v>0</v>
      </c>
      <c r="X111" s="310"/>
    </row>
    <row r="112" spans="2:24" x14ac:dyDescent="0.3">
      <c r="B112" s="437"/>
      <c r="C112" s="321" t="s">
        <v>69</v>
      </c>
      <c r="D112" s="322"/>
      <c r="E112" s="322"/>
      <c r="F112" s="322"/>
      <c r="G112" s="322"/>
      <c r="H112" s="323"/>
      <c r="I112" s="52">
        <v>0</v>
      </c>
      <c r="J112" s="52"/>
      <c r="K112" s="52"/>
      <c r="L112" s="52"/>
      <c r="M112" s="52"/>
      <c r="N112" s="52"/>
      <c r="O112" s="52"/>
      <c r="P112" s="52"/>
      <c r="Q112" s="52"/>
      <c r="R112" s="52"/>
      <c r="S112" s="52"/>
      <c r="T112" s="52"/>
      <c r="U112" s="309">
        <f t="shared" si="8"/>
        <v>0</v>
      </c>
      <c r="V112" s="310"/>
      <c r="W112" s="309">
        <f t="shared" si="9"/>
        <v>0</v>
      </c>
      <c r="X112" s="310"/>
    </row>
    <row r="113" spans="2:24" x14ac:dyDescent="0.3">
      <c r="B113" s="437"/>
      <c r="C113" s="321" t="s">
        <v>70</v>
      </c>
      <c r="D113" s="322"/>
      <c r="E113" s="322"/>
      <c r="F113" s="322"/>
      <c r="G113" s="322"/>
      <c r="H113" s="323"/>
      <c r="I113" s="52">
        <v>0</v>
      </c>
      <c r="J113" s="52"/>
      <c r="K113" s="52"/>
      <c r="L113" s="52"/>
      <c r="M113" s="52"/>
      <c r="N113" s="52"/>
      <c r="O113" s="52"/>
      <c r="P113" s="52"/>
      <c r="Q113" s="52"/>
      <c r="R113" s="52"/>
      <c r="S113" s="52"/>
      <c r="T113" s="52"/>
      <c r="U113" s="309">
        <f t="shared" si="8"/>
        <v>0</v>
      </c>
      <c r="V113" s="310"/>
      <c r="W113" s="309">
        <f t="shared" si="9"/>
        <v>0</v>
      </c>
      <c r="X113" s="310"/>
    </row>
    <row r="114" spans="2:24" x14ac:dyDescent="0.3">
      <c r="B114" s="437"/>
      <c r="C114" s="321" t="s">
        <v>71</v>
      </c>
      <c r="D114" s="322"/>
      <c r="E114" s="322"/>
      <c r="F114" s="322"/>
      <c r="G114" s="322"/>
      <c r="H114" s="323"/>
      <c r="I114" s="52">
        <v>0</v>
      </c>
      <c r="J114" s="52"/>
      <c r="K114" s="52"/>
      <c r="L114" s="52"/>
      <c r="M114" s="52"/>
      <c r="N114" s="52"/>
      <c r="O114" s="52"/>
      <c r="P114" s="52"/>
      <c r="Q114" s="52"/>
      <c r="R114" s="52"/>
      <c r="S114" s="52"/>
      <c r="T114" s="52"/>
      <c r="U114" s="309">
        <f t="shared" si="8"/>
        <v>0</v>
      </c>
      <c r="V114" s="310"/>
      <c r="W114" s="309">
        <f t="shared" si="9"/>
        <v>0</v>
      </c>
      <c r="X114" s="310"/>
    </row>
    <row r="115" spans="2:24" x14ac:dyDescent="0.3">
      <c r="B115" s="437"/>
      <c r="C115" s="321" t="s">
        <v>72</v>
      </c>
      <c r="D115" s="322"/>
      <c r="E115" s="322"/>
      <c r="F115" s="322"/>
      <c r="G115" s="322"/>
      <c r="H115" s="323"/>
      <c r="I115" s="52">
        <v>0</v>
      </c>
      <c r="J115" s="52"/>
      <c r="K115" s="52"/>
      <c r="L115" s="52"/>
      <c r="M115" s="52"/>
      <c r="N115" s="52"/>
      <c r="O115" s="52"/>
      <c r="P115" s="52"/>
      <c r="Q115" s="52"/>
      <c r="R115" s="52"/>
      <c r="S115" s="52"/>
      <c r="T115" s="52"/>
      <c r="U115" s="309">
        <f t="shared" si="8"/>
        <v>0</v>
      </c>
      <c r="V115" s="310"/>
      <c r="W115" s="309">
        <f t="shared" si="9"/>
        <v>0</v>
      </c>
      <c r="X115" s="310"/>
    </row>
    <row r="116" spans="2:24" x14ac:dyDescent="0.3">
      <c r="B116" s="437"/>
      <c r="C116" s="321" t="s">
        <v>73</v>
      </c>
      <c r="D116" s="322"/>
      <c r="E116" s="322"/>
      <c r="F116" s="322"/>
      <c r="G116" s="322"/>
      <c r="H116" s="323"/>
      <c r="I116" s="52">
        <v>0</v>
      </c>
      <c r="J116" s="52"/>
      <c r="K116" s="52"/>
      <c r="L116" s="52"/>
      <c r="M116" s="52"/>
      <c r="N116" s="52"/>
      <c r="O116" s="52"/>
      <c r="P116" s="52"/>
      <c r="Q116" s="52"/>
      <c r="R116" s="52"/>
      <c r="S116" s="52"/>
      <c r="T116" s="52"/>
      <c r="U116" s="309">
        <f t="shared" si="8"/>
        <v>0</v>
      </c>
      <c r="V116" s="310"/>
      <c r="W116" s="309">
        <f t="shared" si="9"/>
        <v>0</v>
      </c>
      <c r="X116" s="310"/>
    </row>
    <row r="117" spans="2:24" x14ac:dyDescent="0.3">
      <c r="B117" s="437"/>
      <c r="C117" s="321" t="s">
        <v>86</v>
      </c>
      <c r="D117" s="322"/>
      <c r="E117" s="322"/>
      <c r="F117" s="322"/>
      <c r="G117" s="322"/>
      <c r="H117" s="323"/>
      <c r="I117" s="52">
        <v>0</v>
      </c>
      <c r="J117" s="52"/>
      <c r="K117" s="52"/>
      <c r="L117" s="52"/>
      <c r="M117" s="52"/>
      <c r="N117" s="52"/>
      <c r="O117" s="52"/>
      <c r="P117" s="52"/>
      <c r="Q117" s="52"/>
      <c r="R117" s="52"/>
      <c r="S117" s="52"/>
      <c r="T117" s="52"/>
      <c r="U117" s="309">
        <f t="shared" si="8"/>
        <v>0</v>
      </c>
      <c r="V117" s="310"/>
      <c r="W117" s="309">
        <f t="shared" si="9"/>
        <v>0</v>
      </c>
      <c r="X117" s="310"/>
    </row>
    <row r="118" spans="2:24" x14ac:dyDescent="0.3">
      <c r="B118" s="437"/>
      <c r="C118" s="321" t="s">
        <v>74</v>
      </c>
      <c r="D118" s="322"/>
      <c r="E118" s="322"/>
      <c r="F118" s="322"/>
      <c r="G118" s="322"/>
      <c r="H118" s="323"/>
      <c r="I118" s="52">
        <v>0</v>
      </c>
      <c r="J118" s="52"/>
      <c r="K118" s="52"/>
      <c r="L118" s="52"/>
      <c r="M118" s="52"/>
      <c r="N118" s="52"/>
      <c r="O118" s="52"/>
      <c r="P118" s="52"/>
      <c r="Q118" s="52"/>
      <c r="R118" s="52"/>
      <c r="S118" s="52"/>
      <c r="T118" s="52"/>
      <c r="U118" s="309">
        <f t="shared" si="8"/>
        <v>0</v>
      </c>
      <c r="V118" s="310"/>
      <c r="W118" s="309">
        <f t="shared" si="9"/>
        <v>0</v>
      </c>
      <c r="X118" s="310"/>
    </row>
    <row r="119" spans="2:24" x14ac:dyDescent="0.3">
      <c r="B119" s="437"/>
      <c r="C119" s="321" t="s">
        <v>75</v>
      </c>
      <c r="D119" s="322"/>
      <c r="E119" s="322"/>
      <c r="F119" s="322"/>
      <c r="G119" s="322"/>
      <c r="H119" s="323"/>
      <c r="I119" s="52">
        <v>0</v>
      </c>
      <c r="J119" s="52"/>
      <c r="K119" s="52"/>
      <c r="L119" s="52"/>
      <c r="M119" s="52"/>
      <c r="N119" s="52"/>
      <c r="O119" s="52"/>
      <c r="P119" s="52"/>
      <c r="Q119" s="52"/>
      <c r="R119" s="52"/>
      <c r="S119" s="52"/>
      <c r="T119" s="52"/>
      <c r="U119" s="309">
        <f t="shared" si="8"/>
        <v>0</v>
      </c>
      <c r="V119" s="310"/>
      <c r="W119" s="309">
        <f t="shared" si="9"/>
        <v>0</v>
      </c>
      <c r="X119" s="310"/>
    </row>
    <row r="120" spans="2:24" x14ac:dyDescent="0.3">
      <c r="B120" s="437"/>
      <c r="C120" s="321" t="s">
        <v>76</v>
      </c>
      <c r="D120" s="322"/>
      <c r="E120" s="322"/>
      <c r="F120" s="322"/>
      <c r="G120" s="322"/>
      <c r="H120" s="323"/>
      <c r="I120" s="52">
        <v>0</v>
      </c>
      <c r="J120" s="52"/>
      <c r="K120" s="52"/>
      <c r="L120" s="52"/>
      <c r="M120" s="52"/>
      <c r="N120" s="52"/>
      <c r="O120" s="52"/>
      <c r="P120" s="52"/>
      <c r="Q120" s="52"/>
      <c r="R120" s="52"/>
      <c r="S120" s="52"/>
      <c r="T120" s="52"/>
      <c r="U120" s="309">
        <f t="shared" si="8"/>
        <v>0</v>
      </c>
      <c r="V120" s="310"/>
      <c r="W120" s="309">
        <f t="shared" si="9"/>
        <v>0</v>
      </c>
      <c r="X120" s="310"/>
    </row>
    <row r="121" spans="2:24" x14ac:dyDescent="0.3">
      <c r="B121" s="437"/>
      <c r="C121" s="321" t="s">
        <v>77</v>
      </c>
      <c r="D121" s="322"/>
      <c r="E121" s="322"/>
      <c r="F121" s="322"/>
      <c r="G121" s="322"/>
      <c r="H121" s="323"/>
      <c r="I121" s="52">
        <v>0</v>
      </c>
      <c r="J121" s="52"/>
      <c r="K121" s="52"/>
      <c r="L121" s="52"/>
      <c r="M121" s="52"/>
      <c r="N121" s="52"/>
      <c r="O121" s="52"/>
      <c r="P121" s="52"/>
      <c r="Q121" s="52"/>
      <c r="R121" s="52"/>
      <c r="S121" s="52"/>
      <c r="T121" s="52"/>
      <c r="U121" s="309">
        <f t="shared" si="8"/>
        <v>0</v>
      </c>
      <c r="V121" s="310"/>
      <c r="W121" s="309">
        <f t="shared" si="9"/>
        <v>0</v>
      </c>
      <c r="X121" s="310"/>
    </row>
    <row r="122" spans="2:24" x14ac:dyDescent="0.3">
      <c r="B122" s="437"/>
      <c r="C122" s="321" t="s">
        <v>78</v>
      </c>
      <c r="D122" s="322"/>
      <c r="E122" s="322"/>
      <c r="F122" s="322"/>
      <c r="G122" s="322"/>
      <c r="H122" s="323"/>
      <c r="I122" s="52">
        <v>0</v>
      </c>
      <c r="J122" s="52"/>
      <c r="K122" s="52"/>
      <c r="L122" s="52"/>
      <c r="M122" s="52"/>
      <c r="N122" s="52"/>
      <c r="O122" s="52"/>
      <c r="P122" s="52"/>
      <c r="Q122" s="52"/>
      <c r="R122" s="52"/>
      <c r="S122" s="52"/>
      <c r="T122" s="52"/>
      <c r="U122" s="309">
        <f t="shared" si="8"/>
        <v>0</v>
      </c>
      <c r="V122" s="310"/>
      <c r="W122" s="309">
        <f t="shared" si="9"/>
        <v>0</v>
      </c>
      <c r="X122" s="310"/>
    </row>
    <row r="123" spans="2:24" x14ac:dyDescent="0.3">
      <c r="B123" s="437"/>
      <c r="C123" s="321" t="s">
        <v>79</v>
      </c>
      <c r="D123" s="322"/>
      <c r="E123" s="322"/>
      <c r="F123" s="322"/>
      <c r="G123" s="322"/>
      <c r="H123" s="323"/>
      <c r="I123" s="52">
        <v>0</v>
      </c>
      <c r="J123" s="52"/>
      <c r="K123" s="52"/>
      <c r="L123" s="52"/>
      <c r="M123" s="52"/>
      <c r="N123" s="52"/>
      <c r="O123" s="52"/>
      <c r="P123" s="52"/>
      <c r="Q123" s="52"/>
      <c r="R123" s="52"/>
      <c r="S123" s="52"/>
      <c r="T123" s="52"/>
      <c r="U123" s="309">
        <f t="shared" si="8"/>
        <v>0</v>
      </c>
      <c r="V123" s="310"/>
      <c r="W123" s="309">
        <f t="shared" si="9"/>
        <v>0</v>
      </c>
      <c r="X123" s="310"/>
    </row>
    <row r="124" spans="2:24" x14ac:dyDescent="0.3">
      <c r="B124" s="437"/>
      <c r="C124" s="321" t="s">
        <v>80</v>
      </c>
      <c r="D124" s="322"/>
      <c r="E124" s="322"/>
      <c r="F124" s="322"/>
      <c r="G124" s="322"/>
      <c r="H124" s="323"/>
      <c r="I124" s="52">
        <v>0</v>
      </c>
      <c r="J124" s="52"/>
      <c r="K124" s="52"/>
      <c r="L124" s="52"/>
      <c r="M124" s="52"/>
      <c r="N124" s="52"/>
      <c r="O124" s="52"/>
      <c r="P124" s="52"/>
      <c r="Q124" s="52"/>
      <c r="R124" s="52"/>
      <c r="S124" s="52"/>
      <c r="T124" s="52"/>
      <c r="U124" s="309">
        <f t="shared" si="8"/>
        <v>0</v>
      </c>
      <c r="V124" s="310"/>
      <c r="W124" s="309">
        <f t="shared" si="9"/>
        <v>0</v>
      </c>
      <c r="X124" s="310"/>
    </row>
    <row r="125" spans="2:24" x14ac:dyDescent="0.3">
      <c r="B125" s="437"/>
      <c r="C125" s="321" t="s">
        <v>81</v>
      </c>
      <c r="D125" s="322"/>
      <c r="E125" s="322"/>
      <c r="F125" s="322"/>
      <c r="G125" s="322"/>
      <c r="H125" s="323"/>
      <c r="I125" s="52">
        <v>0</v>
      </c>
      <c r="J125" s="52"/>
      <c r="K125" s="52"/>
      <c r="L125" s="52"/>
      <c r="M125" s="52"/>
      <c r="N125" s="52"/>
      <c r="O125" s="52"/>
      <c r="P125" s="52"/>
      <c r="Q125" s="52"/>
      <c r="R125" s="52"/>
      <c r="S125" s="52"/>
      <c r="T125" s="52"/>
      <c r="U125" s="309">
        <f t="shared" si="8"/>
        <v>0</v>
      </c>
      <c r="V125" s="310"/>
      <c r="W125" s="309">
        <f t="shared" si="9"/>
        <v>0</v>
      </c>
      <c r="X125" s="310"/>
    </row>
    <row r="126" spans="2:24" x14ac:dyDescent="0.3">
      <c r="B126" s="437"/>
      <c r="C126" s="321" t="s">
        <v>82</v>
      </c>
      <c r="D126" s="322"/>
      <c r="E126" s="322"/>
      <c r="F126" s="322"/>
      <c r="G126" s="322"/>
      <c r="H126" s="323"/>
      <c r="I126" s="52">
        <v>0</v>
      </c>
      <c r="J126" s="52"/>
      <c r="K126" s="52"/>
      <c r="L126" s="52"/>
      <c r="M126" s="52"/>
      <c r="N126" s="52"/>
      <c r="O126" s="52"/>
      <c r="P126" s="52"/>
      <c r="Q126" s="52"/>
      <c r="R126" s="52"/>
      <c r="S126" s="52"/>
      <c r="T126" s="52"/>
      <c r="U126" s="309">
        <f t="shared" si="8"/>
        <v>0</v>
      </c>
      <c r="V126" s="310"/>
      <c r="W126" s="309">
        <f t="shared" si="9"/>
        <v>0</v>
      </c>
      <c r="X126" s="310"/>
    </row>
    <row r="127" spans="2:24" x14ac:dyDescent="0.3">
      <c r="B127" s="437"/>
      <c r="C127" s="321" t="s">
        <v>83</v>
      </c>
      <c r="D127" s="322"/>
      <c r="E127" s="322"/>
      <c r="F127" s="322"/>
      <c r="G127" s="322"/>
      <c r="H127" s="323"/>
      <c r="I127" s="52">
        <v>0</v>
      </c>
      <c r="J127" s="52"/>
      <c r="K127" s="52"/>
      <c r="L127" s="52"/>
      <c r="M127" s="52"/>
      <c r="N127" s="52"/>
      <c r="O127" s="52"/>
      <c r="P127" s="52"/>
      <c r="Q127" s="52"/>
      <c r="R127" s="52"/>
      <c r="S127" s="52"/>
      <c r="T127" s="52"/>
      <c r="U127" s="309">
        <f t="shared" si="8"/>
        <v>0</v>
      </c>
      <c r="V127" s="310"/>
      <c r="W127" s="309">
        <f t="shared" si="9"/>
        <v>0</v>
      </c>
      <c r="X127" s="310"/>
    </row>
    <row r="128" spans="2:24" x14ac:dyDescent="0.3">
      <c r="B128" s="437"/>
      <c r="C128" s="321" t="s">
        <v>84</v>
      </c>
      <c r="D128" s="322"/>
      <c r="E128" s="322"/>
      <c r="F128" s="322"/>
      <c r="G128" s="322"/>
      <c r="H128" s="323"/>
      <c r="I128" s="52">
        <v>1</v>
      </c>
      <c r="J128" s="52"/>
      <c r="K128" s="52"/>
      <c r="L128" s="52"/>
      <c r="M128" s="52"/>
      <c r="N128" s="52"/>
      <c r="O128" s="52"/>
      <c r="P128" s="52"/>
      <c r="Q128" s="52"/>
      <c r="R128" s="52"/>
      <c r="S128" s="52"/>
      <c r="T128" s="52"/>
      <c r="U128" s="309">
        <f t="shared" si="8"/>
        <v>1</v>
      </c>
      <c r="V128" s="310"/>
      <c r="W128" s="309">
        <f t="shared" si="9"/>
        <v>1</v>
      </c>
      <c r="X128" s="310"/>
    </row>
    <row r="129" spans="2:24" x14ac:dyDescent="0.3">
      <c r="B129" s="437"/>
      <c r="C129" s="324" t="s">
        <v>85</v>
      </c>
      <c r="D129" s="325"/>
      <c r="E129" s="325"/>
      <c r="F129" s="325"/>
      <c r="G129" s="325"/>
      <c r="H129" s="326"/>
      <c r="I129" s="52">
        <v>0</v>
      </c>
      <c r="J129" s="128"/>
      <c r="K129" s="128"/>
      <c r="L129" s="128"/>
      <c r="M129" s="128"/>
      <c r="N129" s="128"/>
      <c r="O129" s="128"/>
      <c r="P129" s="128"/>
      <c r="Q129" s="128"/>
      <c r="R129" s="128"/>
      <c r="S129" s="128"/>
      <c r="T129" s="208"/>
      <c r="U129" s="314">
        <f t="shared" si="8"/>
        <v>0</v>
      </c>
      <c r="V129" s="315"/>
      <c r="W129" s="314">
        <f t="shared" si="9"/>
        <v>0</v>
      </c>
      <c r="X129" s="315"/>
    </row>
    <row r="130" spans="2:24" x14ac:dyDescent="0.3">
      <c r="B130" s="437"/>
      <c r="C130" s="300" t="s">
        <v>30</v>
      </c>
      <c r="D130" s="301"/>
      <c r="E130" s="301"/>
      <c r="F130" s="301"/>
      <c r="G130" s="301"/>
      <c r="H130" s="302"/>
      <c r="I130" s="136">
        <f>SUM(I131:I140)</f>
        <v>6</v>
      </c>
      <c r="J130" s="136">
        <f>SUM(J131:J140)</f>
        <v>3</v>
      </c>
      <c r="K130" s="136"/>
      <c r="L130" s="136"/>
      <c r="M130" s="136"/>
      <c r="N130" s="136"/>
      <c r="O130" s="136"/>
      <c r="P130" s="136"/>
      <c r="Q130" s="136"/>
      <c r="R130" s="136"/>
      <c r="S130" s="136"/>
      <c r="T130" s="136"/>
      <c r="U130" s="309">
        <f t="shared" si="8"/>
        <v>4.5</v>
      </c>
      <c r="V130" s="310"/>
      <c r="W130" s="309">
        <f t="shared" si="9"/>
        <v>9</v>
      </c>
      <c r="X130" s="310"/>
    </row>
    <row r="131" spans="2:24" x14ac:dyDescent="0.3">
      <c r="B131" s="437"/>
      <c r="C131" s="321" t="s">
        <v>87</v>
      </c>
      <c r="D131" s="322"/>
      <c r="E131" s="322"/>
      <c r="F131" s="322"/>
      <c r="G131" s="322"/>
      <c r="H131" s="323"/>
      <c r="I131" s="52">
        <v>0</v>
      </c>
      <c r="J131" s="136"/>
      <c r="K131" s="136"/>
      <c r="L131" s="136"/>
      <c r="M131" s="136"/>
      <c r="N131" s="136"/>
      <c r="O131" s="136"/>
      <c r="P131" s="136"/>
      <c r="Q131" s="136"/>
      <c r="R131" s="136"/>
      <c r="S131" s="136"/>
      <c r="T131" s="136"/>
      <c r="U131" s="309">
        <f t="shared" si="8"/>
        <v>0</v>
      </c>
      <c r="V131" s="310"/>
      <c r="W131" s="309">
        <f t="shared" si="9"/>
        <v>0</v>
      </c>
      <c r="X131" s="310"/>
    </row>
    <row r="132" spans="2:24" x14ac:dyDescent="0.3">
      <c r="B132" s="437"/>
      <c r="C132" s="333" t="s">
        <v>31</v>
      </c>
      <c r="D132" s="334"/>
      <c r="E132" s="334"/>
      <c r="F132" s="334"/>
      <c r="G132" s="334"/>
      <c r="H132" s="335"/>
      <c r="I132" s="52">
        <v>0</v>
      </c>
      <c r="J132" s="136"/>
      <c r="K132" s="136"/>
      <c r="L132" s="136"/>
      <c r="M132" s="136"/>
      <c r="N132" s="136"/>
      <c r="O132" s="136"/>
      <c r="P132" s="136"/>
      <c r="Q132" s="136"/>
      <c r="R132" s="136"/>
      <c r="S132" s="136"/>
      <c r="T132" s="136"/>
      <c r="U132" s="309">
        <f t="shared" si="8"/>
        <v>0</v>
      </c>
      <c r="V132" s="310"/>
      <c r="W132" s="309">
        <f t="shared" si="9"/>
        <v>0</v>
      </c>
      <c r="X132" s="310"/>
    </row>
    <row r="133" spans="2:24" x14ac:dyDescent="0.3">
      <c r="B133" s="437"/>
      <c r="C133" s="333" t="s">
        <v>32</v>
      </c>
      <c r="D133" s="334"/>
      <c r="E133" s="334"/>
      <c r="F133" s="334"/>
      <c r="G133" s="334"/>
      <c r="H133" s="335"/>
      <c r="I133" s="52">
        <v>0</v>
      </c>
      <c r="J133" s="136"/>
      <c r="K133" s="136"/>
      <c r="L133" s="136"/>
      <c r="M133" s="136"/>
      <c r="N133" s="136"/>
      <c r="O133" s="136"/>
      <c r="P133" s="136"/>
      <c r="Q133" s="136"/>
      <c r="R133" s="136"/>
      <c r="S133" s="136"/>
      <c r="T133" s="136"/>
      <c r="U133" s="309">
        <f t="shared" si="8"/>
        <v>0</v>
      </c>
      <c r="V133" s="310"/>
      <c r="W133" s="309">
        <f t="shared" si="9"/>
        <v>0</v>
      </c>
      <c r="X133" s="310"/>
    </row>
    <row r="134" spans="2:24" x14ac:dyDescent="0.3">
      <c r="B134" s="437"/>
      <c r="C134" s="321" t="s">
        <v>110</v>
      </c>
      <c r="D134" s="322"/>
      <c r="E134" s="322"/>
      <c r="F134" s="322"/>
      <c r="G134" s="322"/>
      <c r="H134" s="323"/>
      <c r="I134" s="52">
        <v>0</v>
      </c>
      <c r="J134" s="136">
        <v>2</v>
      </c>
      <c r="K134" s="136"/>
      <c r="L134" s="136"/>
      <c r="M134" s="136"/>
      <c r="N134" s="136"/>
      <c r="O134" s="136"/>
      <c r="P134" s="136"/>
      <c r="Q134" s="136"/>
      <c r="R134" s="136"/>
      <c r="S134" s="136"/>
      <c r="T134" s="136"/>
      <c r="U134" s="309">
        <f t="shared" si="8"/>
        <v>1</v>
      </c>
      <c r="V134" s="310"/>
      <c r="W134" s="309">
        <f t="shared" si="9"/>
        <v>2</v>
      </c>
      <c r="X134" s="310"/>
    </row>
    <row r="135" spans="2:24" x14ac:dyDescent="0.3">
      <c r="B135" s="437"/>
      <c r="C135" s="321" t="s">
        <v>111</v>
      </c>
      <c r="D135" s="322"/>
      <c r="E135" s="322"/>
      <c r="F135" s="322"/>
      <c r="G135" s="322"/>
      <c r="H135" s="323"/>
      <c r="I135" s="136">
        <v>2</v>
      </c>
      <c r="J135" s="136"/>
      <c r="K135" s="136"/>
      <c r="L135" s="136"/>
      <c r="M135" s="136"/>
      <c r="N135" s="136"/>
      <c r="O135" s="136"/>
      <c r="P135" s="136"/>
      <c r="Q135" s="136"/>
      <c r="R135" s="136"/>
      <c r="S135" s="136"/>
      <c r="T135" s="136"/>
      <c r="U135" s="309">
        <f t="shared" si="8"/>
        <v>2</v>
      </c>
      <c r="V135" s="310"/>
      <c r="W135" s="309">
        <f t="shared" si="9"/>
        <v>2</v>
      </c>
      <c r="X135" s="310"/>
    </row>
    <row r="136" spans="2:24" x14ac:dyDescent="0.3">
      <c r="B136" s="437"/>
      <c r="C136" s="321" t="s">
        <v>112</v>
      </c>
      <c r="D136" s="322"/>
      <c r="E136" s="322"/>
      <c r="F136" s="322"/>
      <c r="G136" s="322"/>
      <c r="H136" s="323"/>
      <c r="I136" s="136">
        <v>4</v>
      </c>
      <c r="J136" s="136">
        <v>1</v>
      </c>
      <c r="K136" s="136"/>
      <c r="L136" s="136"/>
      <c r="M136" s="136"/>
      <c r="N136" s="136"/>
      <c r="O136" s="136"/>
      <c r="P136" s="136"/>
      <c r="Q136" s="136"/>
      <c r="R136" s="136"/>
      <c r="S136" s="136"/>
      <c r="T136" s="136"/>
      <c r="U136" s="309">
        <f t="shared" si="8"/>
        <v>2.5</v>
      </c>
      <c r="V136" s="310"/>
      <c r="W136" s="309">
        <f t="shared" si="9"/>
        <v>5</v>
      </c>
      <c r="X136" s="310"/>
    </row>
    <row r="137" spans="2:24" x14ac:dyDescent="0.3">
      <c r="B137" s="437"/>
      <c r="C137" s="321" t="s">
        <v>113</v>
      </c>
      <c r="D137" s="322"/>
      <c r="E137" s="322"/>
      <c r="F137" s="322"/>
      <c r="G137" s="322"/>
      <c r="H137" s="323"/>
      <c r="I137" s="52">
        <v>0</v>
      </c>
      <c r="J137" s="136"/>
      <c r="K137" s="136"/>
      <c r="L137" s="136"/>
      <c r="M137" s="136"/>
      <c r="N137" s="136"/>
      <c r="O137" s="136"/>
      <c r="P137" s="136"/>
      <c r="Q137" s="136"/>
      <c r="R137" s="136"/>
      <c r="S137" s="136"/>
      <c r="T137" s="136"/>
      <c r="U137" s="309">
        <f t="shared" si="8"/>
        <v>0</v>
      </c>
      <c r="V137" s="310"/>
      <c r="W137" s="309">
        <f t="shared" si="9"/>
        <v>0</v>
      </c>
      <c r="X137" s="310"/>
    </row>
    <row r="138" spans="2:24" x14ac:dyDescent="0.3">
      <c r="B138" s="437"/>
      <c r="C138" s="321" t="s">
        <v>114</v>
      </c>
      <c r="D138" s="322"/>
      <c r="E138" s="322"/>
      <c r="F138" s="322"/>
      <c r="G138" s="322"/>
      <c r="H138" s="323"/>
      <c r="I138" s="52">
        <v>0</v>
      </c>
      <c r="J138" s="136"/>
      <c r="K138" s="136"/>
      <c r="L138" s="136"/>
      <c r="M138" s="136"/>
      <c r="N138" s="136"/>
      <c r="O138" s="136"/>
      <c r="P138" s="136"/>
      <c r="Q138" s="136"/>
      <c r="R138" s="136"/>
      <c r="S138" s="136"/>
      <c r="T138" s="136"/>
      <c r="U138" s="309">
        <f t="shared" si="8"/>
        <v>0</v>
      </c>
      <c r="V138" s="310"/>
      <c r="W138" s="309">
        <f t="shared" si="9"/>
        <v>0</v>
      </c>
      <c r="X138" s="310"/>
    </row>
    <row r="139" spans="2:24" x14ac:dyDescent="0.3">
      <c r="B139" s="437"/>
      <c r="C139" s="321" t="s">
        <v>115</v>
      </c>
      <c r="D139" s="322"/>
      <c r="E139" s="322"/>
      <c r="F139" s="322"/>
      <c r="G139" s="322"/>
      <c r="H139" s="323"/>
      <c r="I139" s="52">
        <v>0</v>
      </c>
      <c r="J139" s="136"/>
      <c r="K139" s="136"/>
      <c r="L139" s="136"/>
      <c r="M139" s="136"/>
      <c r="N139" s="136"/>
      <c r="O139" s="136"/>
      <c r="P139" s="136"/>
      <c r="Q139" s="136"/>
      <c r="R139" s="136"/>
      <c r="S139" s="136"/>
      <c r="T139" s="136"/>
      <c r="U139" s="309">
        <f t="shared" si="8"/>
        <v>0</v>
      </c>
      <c r="V139" s="310"/>
      <c r="W139" s="309">
        <f t="shared" si="9"/>
        <v>0</v>
      </c>
      <c r="X139" s="310"/>
    </row>
    <row r="140" spans="2:24" x14ac:dyDescent="0.3">
      <c r="B140" s="437"/>
      <c r="C140" s="324" t="s">
        <v>88</v>
      </c>
      <c r="D140" s="325"/>
      <c r="E140" s="325"/>
      <c r="F140" s="325"/>
      <c r="G140" s="325"/>
      <c r="H140" s="326"/>
      <c r="I140" s="52">
        <v>0</v>
      </c>
      <c r="J140" s="136"/>
      <c r="K140" s="140"/>
      <c r="L140" s="140"/>
      <c r="M140" s="140"/>
      <c r="N140" s="140"/>
      <c r="O140" s="140"/>
      <c r="P140" s="140"/>
      <c r="Q140" s="140"/>
      <c r="R140" s="140"/>
      <c r="S140" s="140"/>
      <c r="T140" s="141"/>
      <c r="U140" s="314">
        <f t="shared" si="8"/>
        <v>0</v>
      </c>
      <c r="V140" s="315"/>
      <c r="W140" s="314">
        <f t="shared" si="9"/>
        <v>0</v>
      </c>
      <c r="X140" s="315"/>
    </row>
    <row r="141" spans="2:24" x14ac:dyDescent="0.3">
      <c r="B141" s="437"/>
      <c r="C141" s="300" t="s">
        <v>34</v>
      </c>
      <c r="D141" s="301"/>
      <c r="E141" s="301"/>
      <c r="F141" s="301"/>
      <c r="G141" s="301"/>
      <c r="H141" s="302"/>
      <c r="I141" s="52">
        <v>0</v>
      </c>
      <c r="J141" s="251">
        <v>5</v>
      </c>
      <c r="K141" s="136"/>
      <c r="L141" s="136"/>
      <c r="M141" s="136"/>
      <c r="N141" s="136"/>
      <c r="O141" s="136"/>
      <c r="P141" s="136"/>
      <c r="Q141" s="136"/>
      <c r="R141" s="136"/>
      <c r="S141" s="136"/>
      <c r="T141" s="136"/>
      <c r="U141" s="309">
        <f t="shared" si="8"/>
        <v>2.5</v>
      </c>
      <c r="V141" s="310"/>
      <c r="W141" s="309">
        <f t="shared" si="9"/>
        <v>5</v>
      </c>
      <c r="X141" s="310"/>
    </row>
    <row r="142" spans="2:24" x14ac:dyDescent="0.3">
      <c r="B142" s="437"/>
      <c r="C142" s="300" t="s">
        <v>25</v>
      </c>
      <c r="D142" s="301"/>
      <c r="E142" s="301"/>
      <c r="F142" s="301"/>
      <c r="G142" s="301"/>
      <c r="H142" s="302"/>
      <c r="I142" s="52">
        <f t="shared" ref="I142" si="12">I143+I164+I172</f>
        <v>12</v>
      </c>
      <c r="J142" s="52">
        <f>J143+J164+J172</f>
        <v>28</v>
      </c>
      <c r="K142" s="52"/>
      <c r="L142" s="52"/>
      <c r="M142" s="52"/>
      <c r="N142" s="52"/>
      <c r="O142" s="52"/>
      <c r="P142" s="52"/>
      <c r="Q142" s="52"/>
      <c r="R142" s="52"/>
      <c r="S142" s="52"/>
      <c r="T142" s="52"/>
      <c r="U142" s="309">
        <f t="shared" si="8"/>
        <v>20</v>
      </c>
      <c r="V142" s="310"/>
      <c r="W142" s="309">
        <f t="shared" si="9"/>
        <v>40</v>
      </c>
      <c r="X142" s="310"/>
    </row>
    <row r="143" spans="2:24" x14ac:dyDescent="0.3">
      <c r="B143" s="437"/>
      <c r="C143" s="300" t="s">
        <v>29</v>
      </c>
      <c r="D143" s="301"/>
      <c r="E143" s="301"/>
      <c r="F143" s="301"/>
      <c r="G143" s="301"/>
      <c r="H143" s="302"/>
      <c r="I143" s="52">
        <f>SUM(I144:I163)</f>
        <v>6</v>
      </c>
      <c r="J143" s="52">
        <f>SUM(J144:J163)</f>
        <v>5</v>
      </c>
      <c r="K143" s="52"/>
      <c r="L143" s="52"/>
      <c r="M143" s="52"/>
      <c r="N143" s="52"/>
      <c r="O143" s="52"/>
      <c r="P143" s="52"/>
      <c r="Q143" s="52"/>
      <c r="R143" s="52"/>
      <c r="S143" s="52"/>
      <c r="T143" s="52"/>
      <c r="U143" s="309">
        <f t="shared" si="8"/>
        <v>5.5</v>
      </c>
      <c r="V143" s="310"/>
      <c r="W143" s="309">
        <f t="shared" si="9"/>
        <v>11</v>
      </c>
      <c r="X143" s="310"/>
    </row>
    <row r="144" spans="2:24" x14ac:dyDescent="0.3">
      <c r="B144" s="437"/>
      <c r="C144" s="321" t="s">
        <v>67</v>
      </c>
      <c r="D144" s="322"/>
      <c r="E144" s="322"/>
      <c r="F144" s="322"/>
      <c r="G144" s="322"/>
      <c r="H144" s="323"/>
      <c r="I144" s="52">
        <v>4</v>
      </c>
      <c r="J144" s="52">
        <v>1</v>
      </c>
      <c r="K144" s="52"/>
      <c r="L144" s="52"/>
      <c r="M144" s="52"/>
      <c r="N144" s="52"/>
      <c r="O144" s="52"/>
      <c r="P144" s="52"/>
      <c r="Q144" s="52"/>
      <c r="R144" s="52"/>
      <c r="S144" s="52"/>
      <c r="T144" s="52"/>
      <c r="U144" s="309">
        <f t="shared" si="8"/>
        <v>2.5</v>
      </c>
      <c r="V144" s="310"/>
      <c r="W144" s="309">
        <f t="shared" si="9"/>
        <v>5</v>
      </c>
      <c r="X144" s="310"/>
    </row>
    <row r="145" spans="2:24" x14ac:dyDescent="0.3">
      <c r="B145" s="437"/>
      <c r="C145" s="321" t="s">
        <v>68</v>
      </c>
      <c r="D145" s="322"/>
      <c r="E145" s="322"/>
      <c r="F145" s="322"/>
      <c r="G145" s="322"/>
      <c r="H145" s="323"/>
      <c r="I145" s="52">
        <v>2</v>
      </c>
      <c r="J145" s="52">
        <v>1</v>
      </c>
      <c r="K145" s="52"/>
      <c r="L145" s="52"/>
      <c r="M145" s="52"/>
      <c r="N145" s="52"/>
      <c r="O145" s="52"/>
      <c r="P145" s="52"/>
      <c r="Q145" s="52"/>
      <c r="R145" s="52"/>
      <c r="S145" s="52"/>
      <c r="T145" s="52"/>
      <c r="U145" s="309">
        <f t="shared" si="8"/>
        <v>1.5</v>
      </c>
      <c r="V145" s="310"/>
      <c r="W145" s="309">
        <f t="shared" si="9"/>
        <v>3</v>
      </c>
      <c r="X145" s="310"/>
    </row>
    <row r="146" spans="2:24" x14ac:dyDescent="0.3">
      <c r="B146" s="437"/>
      <c r="C146" s="321" t="s">
        <v>89</v>
      </c>
      <c r="D146" s="322"/>
      <c r="E146" s="322"/>
      <c r="F146" s="322"/>
      <c r="G146" s="322"/>
      <c r="H146" s="323"/>
      <c r="I146" s="52">
        <v>0</v>
      </c>
      <c r="J146" s="136">
        <v>1</v>
      </c>
      <c r="K146" s="52"/>
      <c r="L146" s="52"/>
      <c r="M146" s="52"/>
      <c r="N146" s="52"/>
      <c r="O146" s="52"/>
      <c r="P146" s="52"/>
      <c r="Q146" s="52"/>
      <c r="R146" s="52"/>
      <c r="S146" s="52"/>
      <c r="T146" s="52"/>
      <c r="U146" s="309">
        <f t="shared" si="8"/>
        <v>0.5</v>
      </c>
      <c r="V146" s="310"/>
      <c r="W146" s="309">
        <f t="shared" si="9"/>
        <v>1</v>
      </c>
      <c r="X146" s="310"/>
    </row>
    <row r="147" spans="2:24" x14ac:dyDescent="0.3">
      <c r="B147" s="437"/>
      <c r="C147" s="321" t="s">
        <v>85</v>
      </c>
      <c r="D147" s="322"/>
      <c r="E147" s="322"/>
      <c r="F147" s="322"/>
      <c r="G147" s="322"/>
      <c r="H147" s="323"/>
      <c r="I147" s="52">
        <v>0</v>
      </c>
      <c r="J147" s="52">
        <v>1</v>
      </c>
      <c r="K147" s="52"/>
      <c r="L147" s="52"/>
      <c r="M147" s="52"/>
      <c r="N147" s="52"/>
      <c r="O147" s="52"/>
      <c r="P147" s="52"/>
      <c r="Q147" s="52"/>
      <c r="R147" s="52"/>
      <c r="S147" s="52"/>
      <c r="T147" s="52"/>
      <c r="U147" s="309">
        <f t="shared" si="8"/>
        <v>0.5</v>
      </c>
      <c r="V147" s="310"/>
      <c r="W147" s="309">
        <f t="shared" si="9"/>
        <v>1</v>
      </c>
      <c r="X147" s="310"/>
    </row>
    <row r="148" spans="2:24" x14ac:dyDescent="0.3">
      <c r="B148" s="437"/>
      <c r="C148" s="321" t="s">
        <v>90</v>
      </c>
      <c r="D148" s="322"/>
      <c r="E148" s="322"/>
      <c r="F148" s="322"/>
      <c r="G148" s="322"/>
      <c r="H148" s="323"/>
      <c r="I148" s="52">
        <v>0</v>
      </c>
      <c r="J148" s="52">
        <v>1</v>
      </c>
      <c r="K148" s="52"/>
      <c r="L148" s="52"/>
      <c r="M148" s="52"/>
      <c r="N148" s="52"/>
      <c r="O148" s="52"/>
      <c r="P148" s="52"/>
      <c r="Q148" s="52"/>
      <c r="R148" s="52"/>
      <c r="S148" s="52"/>
      <c r="T148" s="52"/>
      <c r="U148" s="309">
        <f t="shared" si="8"/>
        <v>0.5</v>
      </c>
      <c r="V148" s="310"/>
      <c r="W148" s="309">
        <f t="shared" si="9"/>
        <v>1</v>
      </c>
      <c r="X148" s="310"/>
    </row>
    <row r="149" spans="2:24" x14ac:dyDescent="0.3">
      <c r="B149" s="437"/>
      <c r="C149" s="321" t="s">
        <v>91</v>
      </c>
      <c r="D149" s="322"/>
      <c r="E149" s="322"/>
      <c r="F149" s="322"/>
      <c r="G149" s="322"/>
      <c r="H149" s="323"/>
      <c r="I149" s="52">
        <v>0</v>
      </c>
      <c r="J149" s="52"/>
      <c r="K149" s="52"/>
      <c r="L149" s="52"/>
      <c r="M149" s="52"/>
      <c r="N149" s="52"/>
      <c r="O149" s="52"/>
      <c r="P149" s="52"/>
      <c r="Q149" s="52"/>
      <c r="R149" s="52"/>
      <c r="S149" s="52"/>
      <c r="T149" s="52"/>
      <c r="U149" s="309">
        <f t="shared" si="8"/>
        <v>0</v>
      </c>
      <c r="V149" s="310"/>
      <c r="W149" s="309">
        <f t="shared" si="9"/>
        <v>0</v>
      </c>
      <c r="X149" s="310"/>
    </row>
    <row r="150" spans="2:24" x14ac:dyDescent="0.3">
      <c r="B150" s="437"/>
      <c r="C150" s="321" t="s">
        <v>92</v>
      </c>
      <c r="D150" s="322"/>
      <c r="E150" s="322"/>
      <c r="F150" s="322"/>
      <c r="G150" s="322"/>
      <c r="H150" s="323"/>
      <c r="I150" s="52">
        <v>0</v>
      </c>
      <c r="J150" s="136"/>
      <c r="K150" s="52"/>
      <c r="L150" s="52"/>
      <c r="M150" s="52"/>
      <c r="N150" s="52"/>
      <c r="O150" s="52"/>
      <c r="P150" s="52"/>
      <c r="Q150" s="52"/>
      <c r="R150" s="52"/>
      <c r="S150" s="52"/>
      <c r="T150" s="52"/>
      <c r="U150" s="309">
        <f t="shared" si="8"/>
        <v>0</v>
      </c>
      <c r="V150" s="310"/>
      <c r="W150" s="309">
        <f t="shared" si="9"/>
        <v>0</v>
      </c>
      <c r="X150" s="310"/>
    </row>
    <row r="151" spans="2:24" x14ac:dyDescent="0.3">
      <c r="B151" s="437"/>
      <c r="C151" s="321" t="s">
        <v>93</v>
      </c>
      <c r="D151" s="322"/>
      <c r="E151" s="322"/>
      <c r="F151" s="322"/>
      <c r="G151" s="322"/>
      <c r="H151" s="323"/>
      <c r="I151" s="52">
        <v>0</v>
      </c>
      <c r="J151" s="136"/>
      <c r="K151" s="52"/>
      <c r="L151" s="52"/>
      <c r="M151" s="52"/>
      <c r="N151" s="52"/>
      <c r="O151" s="52"/>
      <c r="P151" s="52"/>
      <c r="Q151" s="52"/>
      <c r="R151" s="52"/>
      <c r="S151" s="52"/>
      <c r="T151" s="52"/>
      <c r="U151" s="309">
        <f t="shared" si="8"/>
        <v>0</v>
      </c>
      <c r="V151" s="310"/>
      <c r="W151" s="309">
        <f t="shared" si="9"/>
        <v>0</v>
      </c>
      <c r="X151" s="310"/>
    </row>
    <row r="152" spans="2:24" x14ac:dyDescent="0.3">
      <c r="B152" s="437"/>
      <c r="C152" s="321" t="s">
        <v>94</v>
      </c>
      <c r="D152" s="322"/>
      <c r="E152" s="322"/>
      <c r="F152" s="322"/>
      <c r="G152" s="322"/>
      <c r="H152" s="323"/>
      <c r="I152" s="52">
        <v>0</v>
      </c>
      <c r="J152" s="136"/>
      <c r="K152" s="52"/>
      <c r="L152" s="52"/>
      <c r="M152" s="52"/>
      <c r="N152" s="52"/>
      <c r="O152" s="52"/>
      <c r="P152" s="52"/>
      <c r="Q152" s="52"/>
      <c r="R152" s="52"/>
      <c r="S152" s="52"/>
      <c r="T152" s="52"/>
      <c r="U152" s="309">
        <f t="shared" si="8"/>
        <v>0</v>
      </c>
      <c r="V152" s="310"/>
      <c r="W152" s="309">
        <f t="shared" si="9"/>
        <v>0</v>
      </c>
      <c r="X152" s="310"/>
    </row>
    <row r="153" spans="2:24" x14ac:dyDescent="0.3">
      <c r="B153" s="437"/>
      <c r="C153" s="321" t="s">
        <v>79</v>
      </c>
      <c r="D153" s="322"/>
      <c r="E153" s="322"/>
      <c r="F153" s="322"/>
      <c r="G153" s="322"/>
      <c r="H153" s="323"/>
      <c r="I153" s="52">
        <v>0</v>
      </c>
      <c r="J153" s="136"/>
      <c r="K153" s="52"/>
      <c r="L153" s="52"/>
      <c r="M153" s="52"/>
      <c r="N153" s="52"/>
      <c r="O153" s="52"/>
      <c r="P153" s="52"/>
      <c r="Q153" s="52"/>
      <c r="R153" s="52"/>
      <c r="S153" s="52"/>
      <c r="T153" s="52"/>
      <c r="U153" s="309">
        <f t="shared" si="8"/>
        <v>0</v>
      </c>
      <c r="V153" s="310"/>
      <c r="W153" s="309">
        <f t="shared" si="9"/>
        <v>0</v>
      </c>
      <c r="X153" s="310"/>
    </row>
    <row r="154" spans="2:24" x14ac:dyDescent="0.3">
      <c r="B154" s="437"/>
      <c r="C154" s="321" t="s">
        <v>80</v>
      </c>
      <c r="D154" s="322"/>
      <c r="E154" s="322"/>
      <c r="F154" s="322"/>
      <c r="G154" s="322"/>
      <c r="H154" s="323"/>
      <c r="I154" s="52">
        <v>0</v>
      </c>
      <c r="J154" s="136"/>
      <c r="K154" s="52"/>
      <c r="L154" s="52"/>
      <c r="M154" s="52"/>
      <c r="N154" s="52"/>
      <c r="O154" s="52"/>
      <c r="P154" s="52"/>
      <c r="Q154" s="52"/>
      <c r="R154" s="52"/>
      <c r="S154" s="52"/>
      <c r="T154" s="52"/>
      <c r="U154" s="309">
        <f t="shared" si="8"/>
        <v>0</v>
      </c>
      <c r="V154" s="310"/>
      <c r="W154" s="309">
        <f t="shared" si="9"/>
        <v>0</v>
      </c>
      <c r="X154" s="310"/>
    </row>
    <row r="155" spans="2:24" x14ac:dyDescent="0.3">
      <c r="B155" s="437"/>
      <c r="C155" s="321" t="s">
        <v>81</v>
      </c>
      <c r="D155" s="322"/>
      <c r="E155" s="322"/>
      <c r="F155" s="322"/>
      <c r="G155" s="322"/>
      <c r="H155" s="323"/>
      <c r="I155" s="52">
        <v>0</v>
      </c>
      <c r="J155" s="136"/>
      <c r="K155" s="52"/>
      <c r="L155" s="52"/>
      <c r="M155" s="52"/>
      <c r="N155" s="52"/>
      <c r="O155" s="52"/>
      <c r="P155" s="52"/>
      <c r="Q155" s="52"/>
      <c r="R155" s="52"/>
      <c r="S155" s="52"/>
      <c r="T155" s="52"/>
      <c r="U155" s="309">
        <f t="shared" si="8"/>
        <v>0</v>
      </c>
      <c r="V155" s="310"/>
      <c r="W155" s="309">
        <f t="shared" si="9"/>
        <v>0</v>
      </c>
      <c r="X155" s="310"/>
    </row>
    <row r="156" spans="2:24" x14ac:dyDescent="0.3">
      <c r="B156" s="437"/>
      <c r="C156" s="321" t="s">
        <v>95</v>
      </c>
      <c r="D156" s="322"/>
      <c r="E156" s="322"/>
      <c r="F156" s="322"/>
      <c r="G156" s="322"/>
      <c r="H156" s="323"/>
      <c r="I156" s="52">
        <v>0</v>
      </c>
      <c r="J156" s="52"/>
      <c r="K156" s="52"/>
      <c r="L156" s="52"/>
      <c r="M156" s="52"/>
      <c r="N156" s="52"/>
      <c r="O156" s="52"/>
      <c r="P156" s="52"/>
      <c r="Q156" s="52"/>
      <c r="R156" s="52"/>
      <c r="S156" s="52"/>
      <c r="T156" s="52"/>
      <c r="U156" s="309">
        <f t="shared" si="8"/>
        <v>0</v>
      </c>
      <c r="V156" s="310"/>
      <c r="W156" s="309">
        <f t="shared" si="9"/>
        <v>0</v>
      </c>
      <c r="X156" s="310"/>
    </row>
    <row r="157" spans="2:24" x14ac:dyDescent="0.3">
      <c r="B157" s="437"/>
      <c r="C157" s="321" t="s">
        <v>83</v>
      </c>
      <c r="D157" s="322"/>
      <c r="E157" s="322"/>
      <c r="F157" s="322"/>
      <c r="G157" s="322"/>
      <c r="H157" s="323"/>
      <c r="I157" s="52">
        <v>0</v>
      </c>
      <c r="J157" s="136"/>
      <c r="K157" s="52"/>
      <c r="L157" s="52"/>
      <c r="M157" s="52"/>
      <c r="N157" s="52"/>
      <c r="O157" s="52"/>
      <c r="P157" s="52"/>
      <c r="Q157" s="52"/>
      <c r="R157" s="52"/>
      <c r="S157" s="52"/>
      <c r="T157" s="52"/>
      <c r="U157" s="309">
        <f t="shared" si="8"/>
        <v>0</v>
      </c>
      <c r="V157" s="310"/>
      <c r="W157" s="309">
        <f t="shared" si="9"/>
        <v>0</v>
      </c>
      <c r="X157" s="310"/>
    </row>
    <row r="158" spans="2:24" x14ac:dyDescent="0.3">
      <c r="B158" s="437"/>
      <c r="C158" s="321" t="s">
        <v>96</v>
      </c>
      <c r="D158" s="322"/>
      <c r="E158" s="322"/>
      <c r="F158" s="322"/>
      <c r="G158" s="322"/>
      <c r="H158" s="323"/>
      <c r="I158" s="52">
        <v>0</v>
      </c>
      <c r="J158" s="52"/>
      <c r="K158" s="52"/>
      <c r="L158" s="52"/>
      <c r="M158" s="52"/>
      <c r="N158" s="52"/>
      <c r="O158" s="52"/>
      <c r="P158" s="52"/>
      <c r="Q158" s="52"/>
      <c r="R158" s="52"/>
      <c r="S158" s="52"/>
      <c r="T158" s="52"/>
      <c r="U158" s="309">
        <f t="shared" si="8"/>
        <v>0</v>
      </c>
      <c r="V158" s="310"/>
      <c r="W158" s="309">
        <f t="shared" si="9"/>
        <v>0</v>
      </c>
      <c r="X158" s="310"/>
    </row>
    <row r="159" spans="2:24" x14ac:dyDescent="0.3">
      <c r="B159" s="437"/>
      <c r="C159" s="321" t="s">
        <v>97</v>
      </c>
      <c r="D159" s="322"/>
      <c r="E159" s="322"/>
      <c r="F159" s="322"/>
      <c r="G159" s="322"/>
      <c r="H159" s="323"/>
      <c r="I159" s="52">
        <v>0</v>
      </c>
      <c r="J159" s="52"/>
      <c r="K159" s="52"/>
      <c r="L159" s="52"/>
      <c r="M159" s="52"/>
      <c r="N159" s="52"/>
      <c r="O159" s="52"/>
      <c r="P159" s="52"/>
      <c r="Q159" s="52"/>
      <c r="R159" s="52"/>
      <c r="S159" s="52"/>
      <c r="T159" s="52"/>
      <c r="U159" s="309">
        <f t="shared" si="8"/>
        <v>0</v>
      </c>
      <c r="V159" s="310"/>
      <c r="W159" s="309">
        <f t="shared" si="9"/>
        <v>0</v>
      </c>
      <c r="X159" s="310"/>
    </row>
    <row r="160" spans="2:24" x14ac:dyDescent="0.3">
      <c r="B160" s="437"/>
      <c r="C160" s="321" t="s">
        <v>71</v>
      </c>
      <c r="D160" s="322"/>
      <c r="E160" s="322"/>
      <c r="F160" s="322"/>
      <c r="G160" s="322"/>
      <c r="H160" s="323"/>
      <c r="I160" s="52">
        <v>0</v>
      </c>
      <c r="J160" s="52"/>
      <c r="K160" s="52"/>
      <c r="L160" s="52"/>
      <c r="M160" s="52"/>
      <c r="N160" s="52"/>
      <c r="O160" s="52"/>
      <c r="P160" s="52"/>
      <c r="Q160" s="52"/>
      <c r="R160" s="52"/>
      <c r="S160" s="52"/>
      <c r="T160" s="52"/>
      <c r="U160" s="309">
        <f t="shared" si="8"/>
        <v>0</v>
      </c>
      <c r="V160" s="310"/>
      <c r="W160" s="309">
        <f t="shared" si="9"/>
        <v>0</v>
      </c>
      <c r="X160" s="310"/>
    </row>
    <row r="161" spans="2:24" x14ac:dyDescent="0.3">
      <c r="B161" s="437"/>
      <c r="C161" s="321" t="s">
        <v>72</v>
      </c>
      <c r="D161" s="322"/>
      <c r="E161" s="322"/>
      <c r="F161" s="322"/>
      <c r="G161" s="322"/>
      <c r="H161" s="323"/>
      <c r="I161" s="52">
        <v>0</v>
      </c>
      <c r="J161" s="52"/>
      <c r="K161" s="52"/>
      <c r="L161" s="52"/>
      <c r="M161" s="52"/>
      <c r="N161" s="52"/>
      <c r="O161" s="52"/>
      <c r="P161" s="52"/>
      <c r="Q161" s="52"/>
      <c r="R161" s="52"/>
      <c r="S161" s="52"/>
      <c r="T161" s="52"/>
      <c r="U161" s="309">
        <f t="shared" si="8"/>
        <v>0</v>
      </c>
      <c r="V161" s="310"/>
      <c r="W161" s="309">
        <f t="shared" si="9"/>
        <v>0</v>
      </c>
      <c r="X161" s="310"/>
    </row>
    <row r="162" spans="2:24" x14ac:dyDescent="0.3">
      <c r="B162" s="437"/>
      <c r="C162" s="321" t="s">
        <v>86</v>
      </c>
      <c r="D162" s="322"/>
      <c r="E162" s="322"/>
      <c r="F162" s="322"/>
      <c r="G162" s="322"/>
      <c r="H162" s="323"/>
      <c r="I162" s="52">
        <v>0</v>
      </c>
      <c r="J162" s="136"/>
      <c r="K162" s="52"/>
      <c r="L162" s="52"/>
      <c r="M162" s="52"/>
      <c r="N162" s="52"/>
      <c r="O162" s="52"/>
      <c r="P162" s="52"/>
      <c r="Q162" s="52"/>
      <c r="R162" s="52"/>
      <c r="S162" s="52"/>
      <c r="T162" s="52"/>
      <c r="U162" s="309">
        <f t="shared" si="8"/>
        <v>0</v>
      </c>
      <c r="V162" s="310"/>
      <c r="W162" s="309">
        <f t="shared" si="9"/>
        <v>0</v>
      </c>
      <c r="X162" s="310"/>
    </row>
    <row r="163" spans="2:24" ht="16.899999999999999" customHeight="1" x14ac:dyDescent="0.3">
      <c r="B163" s="437"/>
      <c r="C163" s="324" t="s">
        <v>73</v>
      </c>
      <c r="D163" s="325"/>
      <c r="E163" s="325"/>
      <c r="F163" s="325"/>
      <c r="G163" s="325"/>
      <c r="H163" s="326"/>
      <c r="I163" s="52">
        <v>0</v>
      </c>
      <c r="J163" s="136"/>
      <c r="K163" s="128"/>
      <c r="L163" s="128"/>
      <c r="M163" s="128"/>
      <c r="N163" s="128"/>
      <c r="O163" s="128"/>
      <c r="P163" s="128"/>
      <c r="Q163" s="128"/>
      <c r="R163" s="128"/>
      <c r="S163" s="128"/>
      <c r="T163" s="208"/>
      <c r="U163" s="314">
        <f t="shared" si="8"/>
        <v>0</v>
      </c>
      <c r="V163" s="315"/>
      <c r="W163" s="314">
        <f t="shared" si="9"/>
        <v>0</v>
      </c>
      <c r="X163" s="315"/>
    </row>
    <row r="164" spans="2:24" x14ac:dyDescent="0.3">
      <c r="B164" s="437"/>
      <c r="C164" s="300" t="s">
        <v>30</v>
      </c>
      <c r="D164" s="301"/>
      <c r="E164" s="301"/>
      <c r="F164" s="301"/>
      <c r="G164" s="301"/>
      <c r="H164" s="302"/>
      <c r="I164" s="136">
        <f>SUM(I165:I171)</f>
        <v>6</v>
      </c>
      <c r="J164" s="251">
        <f>SUM(J165:J171)</f>
        <v>11</v>
      </c>
      <c r="K164" s="136"/>
      <c r="L164" s="136"/>
      <c r="M164" s="136"/>
      <c r="N164" s="136"/>
      <c r="O164" s="136"/>
      <c r="P164" s="136"/>
      <c r="Q164" s="136"/>
      <c r="R164" s="136"/>
      <c r="S164" s="136"/>
      <c r="T164" s="136"/>
      <c r="U164" s="309">
        <f t="shared" si="8"/>
        <v>8.5</v>
      </c>
      <c r="V164" s="310"/>
      <c r="W164" s="309">
        <f t="shared" si="9"/>
        <v>17</v>
      </c>
      <c r="X164" s="310"/>
    </row>
    <row r="165" spans="2:24" x14ac:dyDescent="0.3">
      <c r="B165" s="437"/>
      <c r="C165" s="321" t="s">
        <v>87</v>
      </c>
      <c r="D165" s="322"/>
      <c r="E165" s="322"/>
      <c r="F165" s="322"/>
      <c r="G165" s="322"/>
      <c r="H165" s="323"/>
      <c r="I165" s="52">
        <v>0</v>
      </c>
      <c r="J165" s="136"/>
      <c r="K165" s="136"/>
      <c r="L165" s="136"/>
      <c r="M165" s="136"/>
      <c r="N165" s="136"/>
      <c r="O165" s="136"/>
      <c r="P165" s="136"/>
      <c r="Q165" s="136"/>
      <c r="R165" s="136"/>
      <c r="S165" s="136"/>
      <c r="T165" s="136"/>
      <c r="U165" s="309">
        <f t="shared" ref="U165:U175" si="13">AVERAGE(I165:T165)</f>
        <v>0</v>
      </c>
      <c r="V165" s="310"/>
      <c r="W165" s="309">
        <f t="shared" si="9"/>
        <v>0</v>
      </c>
      <c r="X165" s="310"/>
    </row>
    <row r="166" spans="2:24" x14ac:dyDescent="0.3">
      <c r="B166" s="437"/>
      <c r="C166" s="333" t="s">
        <v>31</v>
      </c>
      <c r="D166" s="334"/>
      <c r="E166" s="334"/>
      <c r="F166" s="334"/>
      <c r="G166" s="334"/>
      <c r="H166" s="335"/>
      <c r="I166" s="52">
        <v>0</v>
      </c>
      <c r="J166" s="136"/>
      <c r="K166" s="136"/>
      <c r="L166" s="136"/>
      <c r="M166" s="136"/>
      <c r="N166" s="136"/>
      <c r="O166" s="136"/>
      <c r="P166" s="136"/>
      <c r="Q166" s="136"/>
      <c r="R166" s="136"/>
      <c r="S166" s="136"/>
      <c r="T166" s="136"/>
      <c r="U166" s="309">
        <f t="shared" si="13"/>
        <v>0</v>
      </c>
      <c r="V166" s="310"/>
      <c r="W166" s="309">
        <f t="shared" ref="W166:W175" si="14">SUM(I166:T166)</f>
        <v>0</v>
      </c>
      <c r="X166" s="310"/>
    </row>
    <row r="167" spans="2:24" x14ac:dyDescent="0.3">
      <c r="B167" s="437"/>
      <c r="C167" s="333" t="s">
        <v>33</v>
      </c>
      <c r="D167" s="334"/>
      <c r="E167" s="334"/>
      <c r="F167" s="334"/>
      <c r="G167" s="334"/>
      <c r="H167" s="335"/>
      <c r="I167" s="52">
        <v>0</v>
      </c>
      <c r="J167" s="136"/>
      <c r="K167" s="136"/>
      <c r="L167" s="136"/>
      <c r="M167" s="136"/>
      <c r="N167" s="136"/>
      <c r="O167" s="136"/>
      <c r="P167" s="136"/>
      <c r="Q167" s="136"/>
      <c r="R167" s="136"/>
      <c r="S167" s="136"/>
      <c r="T167" s="136"/>
      <c r="U167" s="309">
        <f t="shared" si="13"/>
        <v>0</v>
      </c>
      <c r="V167" s="310"/>
      <c r="W167" s="309">
        <f t="shared" si="14"/>
        <v>0</v>
      </c>
      <c r="X167" s="310"/>
    </row>
    <row r="168" spans="2:24" x14ac:dyDescent="0.3">
      <c r="B168" s="437"/>
      <c r="C168" s="321" t="s">
        <v>98</v>
      </c>
      <c r="D168" s="322"/>
      <c r="E168" s="322"/>
      <c r="F168" s="322"/>
      <c r="G168" s="322"/>
      <c r="H168" s="323"/>
      <c r="I168" s="52">
        <v>0</v>
      </c>
      <c r="J168" s="136">
        <v>1</v>
      </c>
      <c r="K168" s="136"/>
      <c r="L168" s="136"/>
      <c r="M168" s="136"/>
      <c r="N168" s="136"/>
      <c r="O168" s="136"/>
      <c r="P168" s="136"/>
      <c r="Q168" s="136"/>
      <c r="R168" s="136"/>
      <c r="S168" s="136"/>
      <c r="T168" s="136"/>
      <c r="U168" s="309">
        <f t="shared" si="13"/>
        <v>0.5</v>
      </c>
      <c r="V168" s="310"/>
      <c r="W168" s="309">
        <f t="shared" si="14"/>
        <v>1</v>
      </c>
      <c r="X168" s="310"/>
    </row>
    <row r="169" spans="2:24" x14ac:dyDescent="0.3">
      <c r="B169" s="437"/>
      <c r="C169" s="321" t="s">
        <v>99</v>
      </c>
      <c r="D169" s="322"/>
      <c r="E169" s="322"/>
      <c r="F169" s="322"/>
      <c r="G169" s="322"/>
      <c r="H169" s="323"/>
      <c r="I169" s="136">
        <v>3</v>
      </c>
      <c r="J169" s="136">
        <v>5</v>
      </c>
      <c r="K169" s="136"/>
      <c r="L169" s="136"/>
      <c r="M169" s="136"/>
      <c r="N169" s="136"/>
      <c r="O169" s="136"/>
      <c r="P169" s="136"/>
      <c r="Q169" s="136"/>
      <c r="R169" s="136"/>
      <c r="S169" s="136"/>
      <c r="T169" s="136"/>
      <c r="U169" s="309">
        <f t="shared" si="13"/>
        <v>4</v>
      </c>
      <c r="V169" s="310"/>
      <c r="W169" s="309">
        <f t="shared" si="14"/>
        <v>8</v>
      </c>
      <c r="X169" s="310"/>
    </row>
    <row r="170" spans="2:24" x14ac:dyDescent="0.3">
      <c r="B170" s="437"/>
      <c r="C170" s="321" t="s">
        <v>100</v>
      </c>
      <c r="D170" s="322"/>
      <c r="E170" s="322"/>
      <c r="F170" s="322"/>
      <c r="G170" s="322"/>
      <c r="H170" s="323"/>
      <c r="I170" s="136">
        <v>3</v>
      </c>
      <c r="J170" s="136">
        <v>2</v>
      </c>
      <c r="K170" s="136"/>
      <c r="L170" s="136"/>
      <c r="M170" s="136"/>
      <c r="N170" s="136"/>
      <c r="O170" s="136"/>
      <c r="P170" s="136"/>
      <c r="Q170" s="136"/>
      <c r="R170" s="136"/>
      <c r="S170" s="136"/>
      <c r="T170" s="136"/>
      <c r="U170" s="309">
        <f t="shared" si="13"/>
        <v>2.5</v>
      </c>
      <c r="V170" s="310"/>
      <c r="W170" s="309">
        <f t="shared" si="14"/>
        <v>5</v>
      </c>
      <c r="X170" s="310"/>
    </row>
    <row r="171" spans="2:24" x14ac:dyDescent="0.3">
      <c r="B171" s="437"/>
      <c r="C171" s="324" t="s">
        <v>101</v>
      </c>
      <c r="D171" s="325"/>
      <c r="E171" s="325"/>
      <c r="F171" s="325"/>
      <c r="G171" s="325"/>
      <c r="H171" s="326"/>
      <c r="I171" s="52">
        <v>0</v>
      </c>
      <c r="J171" s="140">
        <v>3</v>
      </c>
      <c r="K171" s="140"/>
      <c r="L171" s="140"/>
      <c r="M171" s="140"/>
      <c r="N171" s="140"/>
      <c r="O171" s="140"/>
      <c r="P171" s="140"/>
      <c r="Q171" s="140"/>
      <c r="R171" s="140"/>
      <c r="S171" s="140"/>
      <c r="T171" s="141"/>
      <c r="U171" s="314">
        <f t="shared" si="13"/>
        <v>1.5</v>
      </c>
      <c r="V171" s="315"/>
      <c r="W171" s="314">
        <f t="shared" si="14"/>
        <v>3</v>
      </c>
      <c r="X171" s="315"/>
    </row>
    <row r="172" spans="2:24" x14ac:dyDescent="0.3">
      <c r="B172" s="437"/>
      <c r="C172" s="300" t="s">
        <v>34</v>
      </c>
      <c r="D172" s="301"/>
      <c r="E172" s="301"/>
      <c r="F172" s="301"/>
      <c r="G172" s="301"/>
      <c r="H172" s="302"/>
      <c r="I172" s="52">
        <v>0</v>
      </c>
      <c r="J172" s="136">
        <v>12</v>
      </c>
      <c r="K172" s="136"/>
      <c r="L172" s="136"/>
      <c r="M172" s="136"/>
      <c r="N172" s="136"/>
      <c r="O172" s="136"/>
      <c r="P172" s="136"/>
      <c r="Q172" s="136"/>
      <c r="R172" s="136"/>
      <c r="S172" s="136"/>
      <c r="T172" s="136"/>
      <c r="U172" s="309">
        <f t="shared" si="13"/>
        <v>6</v>
      </c>
      <c r="V172" s="310"/>
      <c r="W172" s="309">
        <f t="shared" si="14"/>
        <v>12</v>
      </c>
      <c r="X172" s="310"/>
    </row>
    <row r="173" spans="2:24" x14ac:dyDescent="0.3">
      <c r="B173" s="437"/>
      <c r="C173" s="327" t="s">
        <v>26</v>
      </c>
      <c r="D173" s="328"/>
      <c r="E173" s="328"/>
      <c r="F173" s="328"/>
      <c r="G173" s="328"/>
      <c r="H173" s="329"/>
      <c r="I173" s="155">
        <v>4</v>
      </c>
      <c r="J173" s="155">
        <v>2</v>
      </c>
      <c r="K173" s="155"/>
      <c r="L173" s="155"/>
      <c r="M173" s="155"/>
      <c r="N173" s="155"/>
      <c r="O173" s="155"/>
      <c r="P173" s="155"/>
      <c r="Q173" s="155"/>
      <c r="R173" s="155"/>
      <c r="S173" s="155"/>
      <c r="T173" s="155"/>
      <c r="U173" s="316">
        <f t="shared" si="13"/>
        <v>3</v>
      </c>
      <c r="V173" s="317"/>
      <c r="W173" s="316">
        <f t="shared" si="14"/>
        <v>6</v>
      </c>
      <c r="X173" s="317"/>
    </row>
    <row r="174" spans="2:24" x14ac:dyDescent="0.3">
      <c r="B174" s="437"/>
      <c r="C174" s="330" t="s">
        <v>161</v>
      </c>
      <c r="D174" s="331"/>
      <c r="E174" s="331"/>
      <c r="F174" s="331"/>
      <c r="G174" s="331"/>
      <c r="H174" s="332"/>
      <c r="I174" s="146">
        <f t="shared" ref="I174:J174" si="15">SUM(I175:I175)</f>
        <v>15</v>
      </c>
      <c r="J174" s="146">
        <f t="shared" si="15"/>
        <v>6</v>
      </c>
      <c r="K174" s="146"/>
      <c r="L174" s="146"/>
      <c r="M174" s="146"/>
      <c r="N174" s="146"/>
      <c r="O174" s="146"/>
      <c r="P174" s="146"/>
      <c r="Q174" s="146"/>
      <c r="R174" s="146"/>
      <c r="S174" s="146"/>
      <c r="T174" s="146"/>
      <c r="U174" s="309">
        <f t="shared" si="13"/>
        <v>10.5</v>
      </c>
      <c r="V174" s="310"/>
      <c r="W174" s="309">
        <f t="shared" si="14"/>
        <v>21</v>
      </c>
      <c r="X174" s="310"/>
    </row>
    <row r="175" spans="2:24" x14ac:dyDescent="0.3">
      <c r="B175" s="437"/>
      <c r="C175" s="447" t="s">
        <v>30</v>
      </c>
      <c r="D175" s="448"/>
      <c r="E175" s="448"/>
      <c r="F175" s="448"/>
      <c r="G175" s="448"/>
      <c r="H175" s="449"/>
      <c r="I175" s="146">
        <v>15</v>
      </c>
      <c r="J175" s="146">
        <v>6</v>
      </c>
      <c r="K175" s="146"/>
      <c r="L175" s="146"/>
      <c r="M175" s="146"/>
      <c r="N175" s="146"/>
      <c r="O175" s="146"/>
      <c r="P175" s="146"/>
      <c r="Q175" s="146"/>
      <c r="R175" s="146"/>
      <c r="S175" s="146"/>
      <c r="T175" s="146"/>
      <c r="U175" s="445">
        <f t="shared" si="13"/>
        <v>10.5</v>
      </c>
      <c r="V175" s="446"/>
      <c r="W175" s="309">
        <f t="shared" si="14"/>
        <v>21</v>
      </c>
      <c r="X175" s="310"/>
    </row>
    <row r="176" spans="2:24" x14ac:dyDescent="0.3">
      <c r="B176" s="437"/>
      <c r="C176" s="340" t="s">
        <v>2</v>
      </c>
      <c r="D176" s="341"/>
      <c r="E176" s="341"/>
      <c r="F176" s="341"/>
      <c r="G176" s="341"/>
      <c r="H176" s="342"/>
      <c r="I176" s="159"/>
      <c r="J176" s="159"/>
      <c r="K176" s="159"/>
      <c r="L176" s="159"/>
      <c r="M176" s="159"/>
      <c r="N176" s="159"/>
      <c r="O176" s="159"/>
      <c r="P176" s="159"/>
      <c r="Q176" s="159"/>
      <c r="R176" s="159"/>
      <c r="S176" s="159"/>
      <c r="T176" s="159"/>
      <c r="U176" s="343"/>
      <c r="V176" s="344"/>
      <c r="W176" s="345"/>
      <c r="X176" s="346"/>
    </row>
    <row r="177" spans="2:24" x14ac:dyDescent="0.3">
      <c r="B177" s="437"/>
      <c r="C177" s="347" t="s">
        <v>102</v>
      </c>
      <c r="D177" s="348"/>
      <c r="E177" s="348"/>
      <c r="F177" s="348"/>
      <c r="G177" s="348"/>
      <c r="H177" s="349"/>
      <c r="I177" s="163">
        <f t="shared" ref="I177:J177" si="16">I102/I85</f>
        <v>3.1129032258064515</v>
      </c>
      <c r="J177" s="163">
        <f t="shared" si="16"/>
        <v>3.2427184466019416</v>
      </c>
      <c r="K177" s="163"/>
      <c r="L177" s="163"/>
      <c r="M177" s="163"/>
      <c r="N177" s="163"/>
      <c r="O177" s="163"/>
      <c r="P177" s="163"/>
      <c r="Q177" s="163"/>
      <c r="R177" s="163"/>
      <c r="S177" s="163"/>
      <c r="T177" s="163"/>
      <c r="U177" s="350" t="s">
        <v>62</v>
      </c>
      <c r="V177" s="351"/>
      <c r="W177" s="350">
        <f t="shared" ref="W177:X177" si="17">W102/W85</f>
        <v>3.1718061674008808</v>
      </c>
      <c r="X177" s="351" t="e">
        <f t="shared" si="17"/>
        <v>#DIV/0!</v>
      </c>
    </row>
    <row r="178" spans="2:24" x14ac:dyDescent="0.3">
      <c r="B178" s="437"/>
      <c r="C178" s="273" t="s">
        <v>103</v>
      </c>
      <c r="D178" s="274"/>
      <c r="E178" s="274"/>
      <c r="F178" s="274"/>
      <c r="G178" s="274"/>
      <c r="H178" s="275"/>
      <c r="I178" s="167">
        <f t="shared" ref="I178:J178" si="18">(I104+I108+I142+I173+I174)/I85</f>
        <v>0.91935483870967738</v>
      </c>
      <c r="J178" s="167">
        <f t="shared" si="18"/>
        <v>1.1650485436893203</v>
      </c>
      <c r="K178" s="167"/>
      <c r="L178" s="167"/>
      <c r="M178" s="167"/>
      <c r="N178" s="167"/>
      <c r="O178" s="167"/>
      <c r="P178" s="167"/>
      <c r="Q178" s="167"/>
      <c r="R178" s="167"/>
      <c r="S178" s="167"/>
      <c r="T178" s="167"/>
      <c r="U178" s="352" t="s">
        <v>62</v>
      </c>
      <c r="V178" s="353"/>
      <c r="W178" s="352">
        <f t="shared" ref="W178:X178" si="19">(W104+W108+W142+W173+W174)/W85</f>
        <v>1.0308370044052864</v>
      </c>
      <c r="X178" s="353" t="e">
        <f t="shared" si="19"/>
        <v>#DIV/0!</v>
      </c>
    </row>
    <row r="179" spans="2:24" x14ac:dyDescent="0.3">
      <c r="B179" s="437"/>
      <c r="C179" s="291" t="s">
        <v>8</v>
      </c>
      <c r="D179" s="292"/>
      <c r="E179" s="292"/>
      <c r="F179" s="292"/>
      <c r="G179" s="292"/>
      <c r="H179" s="293"/>
      <c r="I179" s="169">
        <f>I181/I180</f>
        <v>0</v>
      </c>
      <c r="J179" s="169">
        <f>J181/J180</f>
        <v>0</v>
      </c>
      <c r="K179" s="169"/>
      <c r="L179" s="169"/>
      <c r="M179" s="169"/>
      <c r="N179" s="169"/>
      <c r="O179" s="169"/>
      <c r="P179" s="169"/>
      <c r="Q179" s="169"/>
      <c r="R179" s="169"/>
      <c r="S179" s="169"/>
      <c r="T179" s="169"/>
      <c r="U179" s="336" t="s">
        <v>62</v>
      </c>
      <c r="V179" s="337"/>
      <c r="W179" s="338">
        <f>W181/W180</f>
        <v>0</v>
      </c>
      <c r="X179" s="339"/>
    </row>
    <row r="180" spans="2:24" x14ac:dyDescent="0.3">
      <c r="B180" s="437"/>
      <c r="C180" s="358" t="s">
        <v>20</v>
      </c>
      <c r="D180" s="359"/>
      <c r="E180" s="359"/>
      <c r="F180" s="359"/>
      <c r="G180" s="359"/>
      <c r="H180" s="360"/>
      <c r="I180" s="90">
        <f t="shared" ref="I180:J180" si="20">I85</f>
        <v>124</v>
      </c>
      <c r="J180" s="90">
        <f t="shared" si="20"/>
        <v>103</v>
      </c>
      <c r="K180" s="90"/>
      <c r="L180" s="90"/>
      <c r="M180" s="90"/>
      <c r="N180" s="90"/>
      <c r="O180" s="90"/>
      <c r="P180" s="90"/>
      <c r="Q180" s="90"/>
      <c r="R180" s="90"/>
      <c r="S180" s="90"/>
      <c r="T180" s="90"/>
      <c r="U180" s="361" t="s">
        <v>62</v>
      </c>
      <c r="V180" s="362"/>
      <c r="W180" s="361">
        <f>SUM(I180:T180)</f>
        <v>227</v>
      </c>
      <c r="X180" s="362"/>
    </row>
    <row r="181" spans="2:24" ht="15" thickBot="1" x14ac:dyDescent="0.35">
      <c r="B181" s="437"/>
      <c r="C181" s="358" t="s">
        <v>104</v>
      </c>
      <c r="D181" s="359"/>
      <c r="E181" s="359"/>
      <c r="F181" s="359"/>
      <c r="G181" s="359"/>
      <c r="H181" s="360"/>
      <c r="I181" s="52"/>
      <c r="J181" s="52"/>
      <c r="K181" s="52"/>
      <c r="L181" s="52"/>
      <c r="M181" s="52"/>
      <c r="N181" s="52"/>
      <c r="O181" s="52"/>
      <c r="P181" s="52"/>
      <c r="Q181" s="52"/>
      <c r="R181" s="52"/>
      <c r="S181" s="52"/>
      <c r="T181" s="52"/>
      <c r="U181" s="366" t="s">
        <v>62</v>
      </c>
      <c r="V181" s="367"/>
      <c r="W181" s="311">
        <f>SUM(I181:T181)</f>
        <v>0</v>
      </c>
      <c r="X181" s="312"/>
    </row>
    <row r="182" spans="2:24" ht="15" thickBot="1" x14ac:dyDescent="0.35">
      <c r="B182" s="288" t="s">
        <v>9</v>
      </c>
      <c r="C182" s="297" t="s">
        <v>108</v>
      </c>
      <c r="D182" s="298"/>
      <c r="E182" s="298"/>
      <c r="F182" s="298"/>
      <c r="G182" s="298"/>
      <c r="H182" s="299"/>
      <c r="I182" s="176">
        <f>I185/I184</f>
        <v>0.59183673469387754</v>
      </c>
      <c r="J182" s="176">
        <f>J185/J184</f>
        <v>0.64893617021276595</v>
      </c>
      <c r="K182" s="176"/>
      <c r="L182" s="176"/>
      <c r="M182" s="176"/>
      <c r="N182" s="176"/>
      <c r="O182" s="176"/>
      <c r="P182" s="176"/>
      <c r="Q182" s="176"/>
      <c r="R182" s="176"/>
      <c r="S182" s="176"/>
      <c r="T182" s="176"/>
      <c r="U182" s="484">
        <f t="shared" ref="U182:V182" si="21">U185/U184</f>
        <v>0.61979166666666663</v>
      </c>
      <c r="V182" s="485" t="e">
        <f t="shared" si="21"/>
        <v>#DIV/0!</v>
      </c>
      <c r="W182" s="370" t="s">
        <v>62</v>
      </c>
      <c r="X182" s="371"/>
    </row>
    <row r="183" spans="2:24" x14ac:dyDescent="0.3">
      <c r="B183" s="289"/>
      <c r="C183" s="297" t="s">
        <v>43</v>
      </c>
      <c r="D183" s="298"/>
      <c r="E183" s="298"/>
      <c r="F183" s="298"/>
      <c r="G183" s="298"/>
      <c r="H183" s="299"/>
      <c r="I183" s="180">
        <f>I186/I184</f>
        <v>0.48979591836734693</v>
      </c>
      <c r="J183" s="180">
        <f>J186/J184</f>
        <v>0.53191489361702127</v>
      </c>
      <c r="K183" s="180"/>
      <c r="L183" s="180"/>
      <c r="M183" s="180"/>
      <c r="N183" s="180"/>
      <c r="O183" s="180"/>
      <c r="P183" s="180"/>
      <c r="Q183" s="180"/>
      <c r="R183" s="180"/>
      <c r="S183" s="180"/>
      <c r="T183" s="180"/>
      <c r="U183" s="484">
        <f t="shared" ref="U183:V183" si="22">U186/U184</f>
        <v>0.51041666666666663</v>
      </c>
      <c r="V183" s="485" t="e">
        <f t="shared" si="22"/>
        <v>#DIV/0!</v>
      </c>
      <c r="W183" s="370" t="s">
        <v>62</v>
      </c>
      <c r="X183" s="371"/>
    </row>
    <row r="184" spans="2:24" x14ac:dyDescent="0.3">
      <c r="B184" s="289"/>
      <c r="C184" s="270" t="s">
        <v>65</v>
      </c>
      <c r="D184" s="271"/>
      <c r="E184" s="271"/>
      <c r="F184" s="271"/>
      <c r="G184" s="271"/>
      <c r="H184" s="272"/>
      <c r="I184" s="52">
        <v>98</v>
      </c>
      <c r="J184" s="52">
        <v>94</v>
      </c>
      <c r="K184" s="52"/>
      <c r="L184" s="52"/>
      <c r="M184" s="52"/>
      <c r="N184" s="52"/>
      <c r="O184" s="52"/>
      <c r="P184" s="52"/>
      <c r="Q184" s="52"/>
      <c r="R184" s="52"/>
      <c r="S184" s="52"/>
      <c r="T184" s="52"/>
      <c r="U184" s="361">
        <f>AVERAGE(I184:T184)</f>
        <v>96</v>
      </c>
      <c r="V184" s="362"/>
      <c r="W184" s="481" t="s">
        <v>62</v>
      </c>
      <c r="X184" s="482"/>
    </row>
    <row r="185" spans="2:24" x14ac:dyDescent="0.3">
      <c r="B185" s="289"/>
      <c r="C185" s="300" t="s">
        <v>27</v>
      </c>
      <c r="D185" s="301"/>
      <c r="E185" s="301"/>
      <c r="F185" s="301"/>
      <c r="G185" s="301"/>
      <c r="H185" s="302"/>
      <c r="I185" s="52">
        <v>58</v>
      </c>
      <c r="J185" s="52">
        <v>61</v>
      </c>
      <c r="K185" s="52"/>
      <c r="L185" s="52"/>
      <c r="M185" s="52"/>
      <c r="N185" s="52"/>
      <c r="O185" s="52"/>
      <c r="P185" s="52"/>
      <c r="Q185" s="52"/>
      <c r="R185" s="52"/>
      <c r="S185" s="52"/>
      <c r="T185" s="52"/>
      <c r="U185" s="361">
        <f>AVERAGE(I185:T185)</f>
        <v>59.5</v>
      </c>
      <c r="V185" s="362"/>
      <c r="W185" s="361" t="s">
        <v>62</v>
      </c>
      <c r="X185" s="362"/>
    </row>
    <row r="186" spans="2:24" x14ac:dyDescent="0.3">
      <c r="B186" s="289"/>
      <c r="C186" s="273" t="s">
        <v>28</v>
      </c>
      <c r="D186" s="274"/>
      <c r="E186" s="274"/>
      <c r="F186" s="274"/>
      <c r="G186" s="274"/>
      <c r="H186" s="275"/>
      <c r="I186" s="184">
        <v>48</v>
      </c>
      <c r="J186" s="184">
        <v>50</v>
      </c>
      <c r="K186" s="184"/>
      <c r="L186" s="184"/>
      <c r="M186" s="184"/>
      <c r="N186" s="184"/>
      <c r="O186" s="184"/>
      <c r="P186" s="184"/>
      <c r="Q186" s="184"/>
      <c r="R186" s="184"/>
      <c r="S186" s="184"/>
      <c r="T186" s="184"/>
      <c r="U186" s="372">
        <f>AVERAGE(I186:T186)</f>
        <v>49</v>
      </c>
      <c r="V186" s="373"/>
      <c r="W186" s="372" t="s">
        <v>62</v>
      </c>
      <c r="X186" s="373"/>
    </row>
    <row r="187" spans="2:24" x14ac:dyDescent="0.3">
      <c r="B187" s="289"/>
      <c r="C187" s="276" t="s">
        <v>10</v>
      </c>
      <c r="D187" s="277"/>
      <c r="E187" s="277"/>
      <c r="F187" s="277"/>
      <c r="G187" s="277"/>
      <c r="H187" s="278"/>
      <c r="I187" s="188">
        <f>I190/I189</f>
        <v>0.18367346938775511</v>
      </c>
      <c r="J187" s="188">
        <f>J190/J189</f>
        <v>0.15957446808510639</v>
      </c>
      <c r="K187" s="188"/>
      <c r="L187" s="188"/>
      <c r="M187" s="188"/>
      <c r="N187" s="188"/>
      <c r="O187" s="188"/>
      <c r="P187" s="188"/>
      <c r="Q187" s="188"/>
      <c r="R187" s="188"/>
      <c r="S187" s="188"/>
      <c r="T187" s="188"/>
      <c r="U187" s="354">
        <f>U190/U189</f>
        <v>0.171875</v>
      </c>
      <c r="V187" s="355"/>
      <c r="W187" s="356" t="s">
        <v>62</v>
      </c>
      <c r="X187" s="357"/>
    </row>
    <row r="188" spans="2:24" x14ac:dyDescent="0.3">
      <c r="B188" s="289"/>
      <c r="C188" s="291" t="s">
        <v>11</v>
      </c>
      <c r="D188" s="292"/>
      <c r="E188" s="292"/>
      <c r="F188" s="292"/>
      <c r="G188" s="292"/>
      <c r="H188" s="293"/>
      <c r="I188" s="192">
        <f>I191/I189</f>
        <v>5.1020408163265307E-2</v>
      </c>
      <c r="J188" s="192">
        <f>J191/J189</f>
        <v>2.1276595744680851E-2</v>
      </c>
      <c r="K188" s="192"/>
      <c r="L188" s="192"/>
      <c r="M188" s="192"/>
      <c r="N188" s="192"/>
      <c r="O188" s="192"/>
      <c r="P188" s="192"/>
      <c r="Q188" s="192"/>
      <c r="R188" s="192"/>
      <c r="S188" s="192"/>
      <c r="T188" s="192"/>
      <c r="U188" s="378">
        <f>U191/U189</f>
        <v>3.6458333333333336E-2</v>
      </c>
      <c r="V188" s="379"/>
      <c r="W188" s="380" t="s">
        <v>62</v>
      </c>
      <c r="X188" s="381"/>
    </row>
    <row r="189" spans="2:24" x14ac:dyDescent="0.3">
      <c r="B189" s="289"/>
      <c r="C189" s="270" t="s">
        <v>65</v>
      </c>
      <c r="D189" s="271"/>
      <c r="E189" s="271"/>
      <c r="F189" s="271"/>
      <c r="G189" s="271"/>
      <c r="H189" s="272"/>
      <c r="I189" s="52">
        <v>98</v>
      </c>
      <c r="J189" s="52">
        <v>94</v>
      </c>
      <c r="K189" s="52"/>
      <c r="L189" s="52"/>
      <c r="M189" s="52"/>
      <c r="N189" s="52"/>
      <c r="O189" s="52"/>
      <c r="P189" s="52"/>
      <c r="Q189" s="52"/>
      <c r="R189" s="52"/>
      <c r="S189" s="52"/>
      <c r="T189" s="52"/>
      <c r="U189" s="311">
        <f>AVERAGE(I189:T189)</f>
        <v>96</v>
      </c>
      <c r="V189" s="312"/>
      <c r="W189" s="311" t="s">
        <v>62</v>
      </c>
      <c r="X189" s="312"/>
    </row>
    <row r="190" spans="2:24" x14ac:dyDescent="0.3">
      <c r="B190" s="289"/>
      <c r="C190" s="270" t="s">
        <v>21</v>
      </c>
      <c r="D190" s="271"/>
      <c r="E190" s="271"/>
      <c r="F190" s="271"/>
      <c r="G190" s="271"/>
      <c r="H190" s="272"/>
      <c r="I190" s="52">
        <v>18</v>
      </c>
      <c r="J190" s="52">
        <v>15</v>
      </c>
      <c r="K190" s="52"/>
      <c r="L190" s="52"/>
      <c r="M190" s="52"/>
      <c r="N190" s="52"/>
      <c r="O190" s="52"/>
      <c r="P190" s="52"/>
      <c r="Q190" s="52"/>
      <c r="R190" s="52"/>
      <c r="S190" s="52"/>
      <c r="T190" s="52"/>
      <c r="U190" s="311">
        <f>AVERAGE(I190:T190)</f>
        <v>16.5</v>
      </c>
      <c r="V190" s="312"/>
      <c r="W190" s="311" t="s">
        <v>62</v>
      </c>
      <c r="X190" s="312"/>
    </row>
    <row r="191" spans="2:24" ht="15" thickBot="1" x14ac:dyDescent="0.35">
      <c r="B191" s="290"/>
      <c r="C191" s="2" t="s">
        <v>22</v>
      </c>
      <c r="D191" s="3"/>
      <c r="E191" s="3"/>
      <c r="F191" s="3"/>
      <c r="G191" s="3"/>
      <c r="H191" s="193"/>
      <c r="I191" s="197">
        <v>5</v>
      </c>
      <c r="J191" s="197">
        <v>2</v>
      </c>
      <c r="K191" s="197"/>
      <c r="L191" s="197"/>
      <c r="M191" s="197"/>
      <c r="N191" s="197"/>
      <c r="O191" s="197"/>
      <c r="P191" s="197"/>
      <c r="Q191" s="197"/>
      <c r="R191" s="197"/>
      <c r="S191" s="197"/>
      <c r="T191" s="197"/>
      <c r="U191" s="366">
        <f>AVERAGE(I191:T191)</f>
        <v>3.5</v>
      </c>
      <c r="V191" s="367"/>
      <c r="W191" s="366" t="s">
        <v>62</v>
      </c>
      <c r="X191" s="367"/>
    </row>
    <row r="192" spans="2:24" x14ac:dyDescent="0.3">
      <c r="R192" s="44"/>
    </row>
    <row r="193" spans="2:24" x14ac:dyDescent="0.3">
      <c r="R193" s="44"/>
    </row>
    <row r="194" spans="2:24" ht="15" thickBot="1" x14ac:dyDescent="0.35"/>
    <row r="195" spans="2:24" ht="15" thickBot="1" x14ac:dyDescent="0.35">
      <c r="B195" s="279">
        <v>2025</v>
      </c>
      <c r="C195" s="280"/>
      <c r="D195" s="280"/>
      <c r="E195" s="280"/>
      <c r="F195" s="280"/>
      <c r="G195" s="280"/>
      <c r="H195" s="281"/>
      <c r="I195" s="5" t="s">
        <v>46</v>
      </c>
      <c r="J195" s="5" t="s">
        <v>168</v>
      </c>
      <c r="K195" s="5" t="s">
        <v>169</v>
      </c>
      <c r="L195" s="5" t="s">
        <v>51</v>
      </c>
      <c r="M195" s="5" t="s">
        <v>52</v>
      </c>
      <c r="N195" s="5" t="s">
        <v>53</v>
      </c>
      <c r="O195" s="5" t="s">
        <v>54</v>
      </c>
      <c r="P195" s="5" t="s">
        <v>55</v>
      </c>
      <c r="Q195" s="5" t="s">
        <v>56</v>
      </c>
      <c r="R195" s="5" t="s">
        <v>57</v>
      </c>
      <c r="S195" s="5" t="s">
        <v>58</v>
      </c>
      <c r="T195" s="5" t="s">
        <v>59</v>
      </c>
      <c r="U195" s="279" t="s">
        <v>60</v>
      </c>
      <c r="V195" s="281"/>
      <c r="W195" s="279" t="s">
        <v>61</v>
      </c>
      <c r="X195" s="281"/>
    </row>
    <row r="196" spans="2:24" ht="15" thickBot="1" x14ac:dyDescent="0.35">
      <c r="B196" s="421"/>
      <c r="C196" s="421"/>
      <c r="D196" s="421"/>
      <c r="E196" s="421"/>
      <c r="F196" s="421"/>
      <c r="G196" s="421"/>
      <c r="H196" s="421"/>
    </row>
    <row r="197" spans="2:24" x14ac:dyDescent="0.3">
      <c r="B197" s="282" t="s">
        <v>4</v>
      </c>
      <c r="C197" s="285" t="s">
        <v>12</v>
      </c>
      <c r="D197" s="286"/>
      <c r="E197" s="286"/>
      <c r="F197" s="286"/>
      <c r="G197" s="286"/>
      <c r="H197" s="287"/>
      <c r="I197" s="45"/>
      <c r="J197" s="46"/>
      <c r="K197" s="47"/>
      <c r="L197" s="47"/>
      <c r="M197" s="47"/>
      <c r="N197" s="47"/>
      <c r="O197" s="47"/>
      <c r="P197" s="47"/>
      <c r="Q197" s="47"/>
      <c r="R197" s="48"/>
      <c r="S197" s="48"/>
      <c r="T197" s="48"/>
      <c r="U197" s="422"/>
      <c r="V197" s="423"/>
      <c r="W197" s="424"/>
      <c r="X197" s="423"/>
    </row>
    <row r="198" spans="2:24" x14ac:dyDescent="0.3">
      <c r="B198" s="283"/>
      <c r="C198" s="270" t="s">
        <v>48</v>
      </c>
      <c r="D198" s="271"/>
      <c r="E198" s="271"/>
      <c r="F198" s="271"/>
      <c r="G198" s="271"/>
      <c r="H198" s="272"/>
      <c r="I198" s="49"/>
      <c r="J198" s="50"/>
      <c r="K198" s="51"/>
      <c r="L198" s="51"/>
      <c r="M198" s="51"/>
      <c r="N198" s="51"/>
      <c r="O198" s="51"/>
      <c r="P198" s="51"/>
      <c r="Q198" s="51"/>
      <c r="R198" s="52">
        <v>12155</v>
      </c>
      <c r="S198" s="52">
        <v>20702</v>
      </c>
      <c r="T198" s="52">
        <v>14374</v>
      </c>
      <c r="U198" s="311">
        <f t="shared" ref="U198:U210" si="23">AVERAGE(I198:T198)</f>
        <v>15743.666666666666</v>
      </c>
      <c r="V198" s="312"/>
      <c r="W198" s="410">
        <f t="shared" ref="W198:W210" si="24">SUM(I198:T198)</f>
        <v>47231</v>
      </c>
      <c r="X198" s="312"/>
    </row>
    <row r="199" spans="2:24" x14ac:dyDescent="0.3">
      <c r="B199" s="283"/>
      <c r="C199" s="270" t="s">
        <v>64</v>
      </c>
      <c r="D199" s="271"/>
      <c r="E199" s="271"/>
      <c r="F199" s="271"/>
      <c r="G199" s="271"/>
      <c r="H199" s="272"/>
      <c r="I199" s="49"/>
      <c r="J199" s="50"/>
      <c r="K199" s="51"/>
      <c r="L199" s="51"/>
      <c r="M199" s="51"/>
      <c r="N199" s="51"/>
      <c r="O199" s="51"/>
      <c r="P199" s="51"/>
      <c r="Q199" s="51"/>
      <c r="R199" s="52">
        <v>3</v>
      </c>
      <c r="S199" s="52">
        <v>51</v>
      </c>
      <c r="T199" s="52">
        <v>111</v>
      </c>
      <c r="U199" s="311">
        <f t="shared" si="23"/>
        <v>55</v>
      </c>
      <c r="V199" s="312"/>
      <c r="W199" s="410">
        <f t="shared" si="24"/>
        <v>165</v>
      </c>
      <c r="X199" s="312"/>
    </row>
    <row r="200" spans="2:24" x14ac:dyDescent="0.3">
      <c r="B200" s="283"/>
      <c r="C200" s="425" t="s">
        <v>0</v>
      </c>
      <c r="D200" s="426"/>
      <c r="E200" s="426"/>
      <c r="F200" s="426"/>
      <c r="G200" s="426"/>
      <c r="H200" s="427"/>
      <c r="I200" s="53"/>
      <c r="J200" s="54"/>
      <c r="K200" s="55"/>
      <c r="L200" s="55"/>
      <c r="M200" s="55"/>
      <c r="N200" s="55"/>
      <c r="O200" s="55"/>
      <c r="P200" s="55"/>
      <c r="Q200" s="55"/>
      <c r="R200" s="56"/>
      <c r="S200" s="56"/>
      <c r="T200" s="56"/>
      <c r="U200" s="428"/>
      <c r="V200" s="420"/>
      <c r="W200" s="419"/>
      <c r="X200" s="420"/>
    </row>
    <row r="201" spans="2:24" x14ac:dyDescent="0.3">
      <c r="B201" s="283"/>
      <c r="C201" s="516" t="s">
        <v>23</v>
      </c>
      <c r="D201" s="517"/>
      <c r="E201" s="517"/>
      <c r="F201" s="517"/>
      <c r="G201" s="517"/>
      <c r="H201" s="518"/>
      <c r="I201" s="57"/>
      <c r="J201" s="58"/>
      <c r="K201" s="59"/>
      <c r="L201" s="59"/>
      <c r="M201" s="59"/>
      <c r="N201" s="59"/>
      <c r="O201" s="59"/>
      <c r="P201" s="59"/>
      <c r="Q201" s="59"/>
      <c r="R201" s="60">
        <v>7340</v>
      </c>
      <c r="S201" s="60">
        <v>12533</v>
      </c>
      <c r="T201" s="60">
        <v>8508</v>
      </c>
      <c r="U201" s="509">
        <f t="shared" si="23"/>
        <v>9460.3333333333339</v>
      </c>
      <c r="V201" s="510"/>
      <c r="W201" s="558">
        <f t="shared" si="24"/>
        <v>28381</v>
      </c>
      <c r="X201" s="512"/>
    </row>
    <row r="202" spans="2:24" x14ac:dyDescent="0.3">
      <c r="B202" s="283"/>
      <c r="C202" s="516" t="s">
        <v>166</v>
      </c>
      <c r="D202" s="517"/>
      <c r="E202" s="517"/>
      <c r="F202" s="517"/>
      <c r="G202" s="517"/>
      <c r="H202" s="518"/>
      <c r="I202" s="61"/>
      <c r="J202" s="62"/>
      <c r="K202" s="63"/>
      <c r="L202" s="63"/>
      <c r="M202" s="63"/>
      <c r="N202" s="63"/>
      <c r="O202" s="63"/>
      <c r="P202" s="63"/>
      <c r="Q202" s="63"/>
      <c r="R202" s="64">
        <v>1</v>
      </c>
      <c r="S202" s="64">
        <v>53</v>
      </c>
      <c r="T202" s="64">
        <v>91</v>
      </c>
      <c r="U202" s="509">
        <f t="shared" si="23"/>
        <v>48.333333333333336</v>
      </c>
      <c r="V202" s="510"/>
      <c r="W202" s="558">
        <f t="shared" si="24"/>
        <v>145</v>
      </c>
      <c r="X202" s="512"/>
    </row>
    <row r="203" spans="2:24" x14ac:dyDescent="0.3">
      <c r="B203" s="283"/>
      <c r="C203" s="506" t="s">
        <v>13</v>
      </c>
      <c r="D203" s="507"/>
      <c r="E203" s="507"/>
      <c r="F203" s="507"/>
      <c r="G203" s="507"/>
      <c r="H203" s="508"/>
      <c r="I203" s="65"/>
      <c r="J203" s="66"/>
      <c r="K203" s="67"/>
      <c r="L203" s="67"/>
      <c r="M203" s="67"/>
      <c r="N203" s="67"/>
      <c r="O203" s="67"/>
      <c r="P203" s="67"/>
      <c r="Q203" s="67"/>
      <c r="R203" s="68">
        <f t="shared" ref="R203:T203" si="25">R202-R204</f>
        <v>0</v>
      </c>
      <c r="S203" s="68">
        <f t="shared" si="25"/>
        <v>33</v>
      </c>
      <c r="T203" s="68">
        <f t="shared" si="25"/>
        <v>62</v>
      </c>
      <c r="U203" s="509">
        <f t="shared" si="23"/>
        <v>31.666666666666668</v>
      </c>
      <c r="V203" s="510"/>
      <c r="W203" s="559">
        <f>W202-W204</f>
        <v>95</v>
      </c>
      <c r="X203" s="510"/>
    </row>
    <row r="204" spans="2:24" x14ac:dyDescent="0.3">
      <c r="B204" s="283"/>
      <c r="C204" s="506" t="s">
        <v>14</v>
      </c>
      <c r="D204" s="507"/>
      <c r="E204" s="507"/>
      <c r="F204" s="507"/>
      <c r="G204" s="507"/>
      <c r="H204" s="508"/>
      <c r="I204" s="65"/>
      <c r="J204" s="66"/>
      <c r="K204" s="69"/>
      <c r="L204" s="69"/>
      <c r="M204" s="69"/>
      <c r="N204" s="69"/>
      <c r="O204" s="69"/>
      <c r="P204" s="69"/>
      <c r="Q204" s="69"/>
      <c r="R204" s="70">
        <v>1</v>
      </c>
      <c r="S204" s="70">
        <v>20</v>
      </c>
      <c r="T204" s="70">
        <v>29</v>
      </c>
      <c r="U204" s="509">
        <f t="shared" si="23"/>
        <v>16.666666666666668</v>
      </c>
      <c r="V204" s="510"/>
      <c r="W204" s="558">
        <f>SUM(I204:T204)</f>
        <v>50</v>
      </c>
      <c r="X204" s="512"/>
    </row>
    <row r="205" spans="2:24" x14ac:dyDescent="0.3">
      <c r="B205" s="283"/>
      <c r="C205" s="513" t="s">
        <v>5</v>
      </c>
      <c r="D205" s="514"/>
      <c r="E205" s="514"/>
      <c r="F205" s="514"/>
      <c r="G205" s="514"/>
      <c r="H205" s="515"/>
      <c r="I205" s="71"/>
      <c r="J205" s="72"/>
      <c r="K205" s="73"/>
      <c r="L205" s="73"/>
      <c r="M205" s="73"/>
      <c r="N205" s="73"/>
      <c r="O205" s="73"/>
      <c r="P205" s="73"/>
      <c r="Q205" s="73"/>
      <c r="R205" s="74"/>
      <c r="S205" s="74">
        <v>10</v>
      </c>
      <c r="T205" s="74">
        <v>17</v>
      </c>
      <c r="U205" s="509">
        <f t="shared" si="23"/>
        <v>13.5</v>
      </c>
      <c r="V205" s="510"/>
      <c r="W205" s="558">
        <f>SUM(I205:T205)</f>
        <v>27</v>
      </c>
      <c r="X205" s="512"/>
    </row>
    <row r="206" spans="2:24" x14ac:dyDescent="0.3">
      <c r="B206" s="283"/>
      <c r="C206" s="560" t="s">
        <v>49</v>
      </c>
      <c r="D206" s="561"/>
      <c r="E206" s="561"/>
      <c r="F206" s="561"/>
      <c r="G206" s="561"/>
      <c r="H206" s="562"/>
      <c r="I206" s="75"/>
      <c r="J206" s="76"/>
      <c r="K206" s="77"/>
      <c r="L206" s="77"/>
      <c r="M206" s="77"/>
      <c r="N206" s="77"/>
      <c r="O206" s="77"/>
      <c r="P206" s="77"/>
      <c r="Q206" s="77"/>
      <c r="R206" s="78">
        <f t="shared" ref="R206:T206" si="26">R202-R203-R205</f>
        <v>1</v>
      </c>
      <c r="S206" s="78">
        <f t="shared" si="26"/>
        <v>10</v>
      </c>
      <c r="T206" s="78">
        <f t="shared" si="26"/>
        <v>12</v>
      </c>
      <c r="U206" s="563">
        <f t="shared" si="23"/>
        <v>7.666666666666667</v>
      </c>
      <c r="V206" s="564"/>
      <c r="W206" s="565">
        <f>SUM(I206:T206)</f>
        <v>23</v>
      </c>
      <c r="X206" s="566"/>
    </row>
    <row r="207" spans="2:24" x14ac:dyDescent="0.3">
      <c r="B207" s="283"/>
      <c r="C207" s="411" t="s">
        <v>107</v>
      </c>
      <c r="D207" s="412"/>
      <c r="E207" s="412"/>
      <c r="F207" s="412"/>
      <c r="G207" s="412"/>
      <c r="H207" s="413"/>
      <c r="I207" s="79"/>
      <c r="J207" s="80"/>
      <c r="K207" s="81"/>
      <c r="L207" s="81"/>
      <c r="M207" s="81"/>
      <c r="N207" s="81"/>
      <c r="O207" s="81"/>
      <c r="P207" s="81"/>
      <c r="Q207" s="81"/>
      <c r="R207" s="82">
        <v>1</v>
      </c>
      <c r="S207" s="82">
        <v>42</v>
      </c>
      <c r="T207" s="82">
        <v>80</v>
      </c>
      <c r="U207" s="414">
        <f t="shared" si="23"/>
        <v>41</v>
      </c>
      <c r="V207" s="415"/>
      <c r="W207" s="416">
        <f>SUM(I207:T207)</f>
        <v>123</v>
      </c>
      <c r="X207" s="415"/>
    </row>
    <row r="208" spans="2:24" x14ac:dyDescent="0.3">
      <c r="B208" s="283"/>
      <c r="C208" s="395" t="s">
        <v>1</v>
      </c>
      <c r="D208" s="396"/>
      <c r="E208" s="396"/>
      <c r="F208" s="396"/>
      <c r="G208" s="396"/>
      <c r="H208" s="397"/>
      <c r="I208" s="83"/>
      <c r="J208" s="84"/>
      <c r="K208" s="85"/>
      <c r="L208" s="85"/>
      <c r="M208" s="85"/>
      <c r="N208" s="85"/>
      <c r="O208" s="85"/>
      <c r="P208" s="85"/>
      <c r="Q208" s="85"/>
      <c r="R208" s="86"/>
      <c r="S208" s="86"/>
      <c r="T208" s="86"/>
      <c r="U208" s="417"/>
      <c r="V208" s="418"/>
      <c r="W208" s="419"/>
      <c r="X208" s="420"/>
    </row>
    <row r="209" spans="2:24" x14ac:dyDescent="0.3">
      <c r="B209" s="283"/>
      <c r="C209" s="347" t="s">
        <v>23</v>
      </c>
      <c r="D209" s="348"/>
      <c r="E209" s="348"/>
      <c r="F209" s="348"/>
      <c r="G209" s="348"/>
      <c r="H209" s="349"/>
      <c r="I209" s="87"/>
      <c r="J209" s="88"/>
      <c r="K209" s="89"/>
      <c r="L209" s="89"/>
      <c r="M209" s="89"/>
      <c r="N209" s="89"/>
      <c r="O209" s="89"/>
      <c r="P209" s="89"/>
      <c r="Q209" s="89"/>
      <c r="R209" s="90">
        <v>3093</v>
      </c>
      <c r="S209" s="90">
        <v>5082</v>
      </c>
      <c r="T209" s="90">
        <v>4916</v>
      </c>
      <c r="U209" s="361">
        <f t="shared" si="23"/>
        <v>4363.666666666667</v>
      </c>
      <c r="V209" s="362"/>
      <c r="W209" s="409">
        <f t="shared" si="24"/>
        <v>13091</v>
      </c>
      <c r="X209" s="362"/>
    </row>
    <row r="210" spans="2:24" x14ac:dyDescent="0.3">
      <c r="B210" s="283"/>
      <c r="C210" s="270" t="s">
        <v>65</v>
      </c>
      <c r="D210" s="271"/>
      <c r="E210" s="271"/>
      <c r="F210" s="271"/>
      <c r="G210" s="271"/>
      <c r="H210" s="272"/>
      <c r="I210" s="49"/>
      <c r="J210" s="50"/>
      <c r="K210" s="51"/>
      <c r="L210" s="51"/>
      <c r="M210" s="51"/>
      <c r="N210" s="51"/>
      <c r="O210" s="51"/>
      <c r="P210" s="51"/>
      <c r="Q210" s="51"/>
      <c r="R210" s="52"/>
      <c r="S210" s="52">
        <v>22</v>
      </c>
      <c r="T210" s="52">
        <v>34</v>
      </c>
      <c r="U210" s="311">
        <f t="shared" si="23"/>
        <v>28</v>
      </c>
      <c r="V210" s="312"/>
      <c r="W210" s="410">
        <f t="shared" si="24"/>
        <v>56</v>
      </c>
      <c r="X210" s="312"/>
    </row>
    <row r="211" spans="2:24" x14ac:dyDescent="0.3">
      <c r="B211" s="283"/>
      <c r="C211" s="306" t="s">
        <v>6</v>
      </c>
      <c r="D211" s="307"/>
      <c r="E211" s="307"/>
      <c r="F211" s="307"/>
      <c r="G211" s="307"/>
      <c r="H211" s="308"/>
      <c r="I211" s="91"/>
      <c r="J211" s="92"/>
      <c r="K211" s="93"/>
      <c r="L211" s="93"/>
      <c r="M211" s="93"/>
      <c r="N211" s="93"/>
      <c r="O211" s="93"/>
      <c r="P211" s="93"/>
      <c r="Q211" s="93"/>
      <c r="R211" s="94"/>
      <c r="S211" s="94"/>
      <c r="T211" s="94"/>
      <c r="U211" s="404"/>
      <c r="V211" s="405"/>
      <c r="W211" s="406"/>
      <c r="X211" s="407"/>
    </row>
    <row r="212" spans="2:24" x14ac:dyDescent="0.3">
      <c r="B212" s="283"/>
      <c r="C212" s="347" t="s">
        <v>23</v>
      </c>
      <c r="D212" s="348"/>
      <c r="E212" s="348"/>
      <c r="F212" s="348"/>
      <c r="G212" s="348"/>
      <c r="H212" s="349"/>
      <c r="I212" s="95"/>
      <c r="J212" s="96"/>
      <c r="K212" s="97"/>
      <c r="L212" s="97"/>
      <c r="M212" s="97"/>
      <c r="N212" s="97"/>
      <c r="O212" s="97"/>
      <c r="P212" s="97"/>
      <c r="Q212" s="97"/>
      <c r="R212" s="98">
        <f t="shared" ref="R212:T213" si="27">R198/R201</f>
        <v>1.6559945504087195</v>
      </c>
      <c r="S212" s="98">
        <f t="shared" si="27"/>
        <v>1.6517992499800527</v>
      </c>
      <c r="T212" s="98">
        <f t="shared" si="27"/>
        <v>1.6894687353079454</v>
      </c>
      <c r="U212" s="361" t="s">
        <v>62</v>
      </c>
      <c r="V212" s="362"/>
      <c r="W212" s="408">
        <f>SUM(I212:T212)</f>
        <v>4.9972625356967182</v>
      </c>
      <c r="X212" s="351"/>
    </row>
    <row r="213" spans="2:24" x14ac:dyDescent="0.3">
      <c r="B213" s="283"/>
      <c r="C213" s="270" t="s">
        <v>167</v>
      </c>
      <c r="D213" s="271"/>
      <c r="E213" s="271"/>
      <c r="F213" s="271"/>
      <c r="G213" s="271"/>
      <c r="H213" s="272"/>
      <c r="I213" s="95"/>
      <c r="J213" s="96"/>
      <c r="K213" s="99"/>
      <c r="L213" s="99"/>
      <c r="M213" s="99"/>
      <c r="N213" s="99"/>
      <c r="O213" s="99"/>
      <c r="P213" s="99"/>
      <c r="Q213" s="99"/>
      <c r="R213" s="100">
        <f t="shared" si="27"/>
        <v>3</v>
      </c>
      <c r="S213" s="100">
        <f t="shared" si="27"/>
        <v>0.96226415094339623</v>
      </c>
      <c r="T213" s="100">
        <f t="shared" si="27"/>
        <v>1.2197802197802199</v>
      </c>
      <c r="U213" s="372" t="s">
        <v>62</v>
      </c>
      <c r="V213" s="373"/>
      <c r="W213" s="408">
        <f>SUM(I213:T213)</f>
        <v>5.1820443707236166</v>
      </c>
      <c r="X213" s="351"/>
    </row>
    <row r="214" spans="2:24" s="231" customFormat="1" x14ac:dyDescent="0.3">
      <c r="B214" s="283"/>
      <c r="C214" s="430" t="s">
        <v>106</v>
      </c>
      <c r="D214" s="431"/>
      <c r="E214" s="431"/>
      <c r="F214" s="431"/>
      <c r="G214" s="431"/>
      <c r="H214" s="432"/>
      <c r="I214" s="101"/>
      <c r="J214" s="102"/>
      <c r="K214" s="229"/>
      <c r="L214" s="229"/>
      <c r="M214" s="229"/>
      <c r="N214" s="229"/>
      <c r="O214" s="229"/>
      <c r="P214" s="229"/>
      <c r="Q214" s="229"/>
      <c r="R214" s="230">
        <f t="shared" ref="R214:T214" si="28">R207/R202</f>
        <v>1</v>
      </c>
      <c r="S214" s="230">
        <f t="shared" si="28"/>
        <v>0.79245283018867929</v>
      </c>
      <c r="T214" s="230">
        <f t="shared" si="28"/>
        <v>0.87912087912087911</v>
      </c>
      <c r="U214" s="433" t="s">
        <v>62</v>
      </c>
      <c r="V214" s="403"/>
      <c r="W214" s="402">
        <f t="shared" ref="W214:X214" si="29">W207/W202</f>
        <v>0.84827586206896555</v>
      </c>
      <c r="X214" s="403" t="e">
        <f t="shared" si="29"/>
        <v>#DIV/0!</v>
      </c>
    </row>
    <row r="215" spans="2:24" x14ac:dyDescent="0.3">
      <c r="B215" s="283"/>
      <c r="C215" s="291" t="s">
        <v>3</v>
      </c>
      <c r="D215" s="292"/>
      <c r="E215" s="292"/>
      <c r="F215" s="292"/>
      <c r="G215" s="292"/>
      <c r="H215" s="293"/>
      <c r="I215" s="105"/>
      <c r="J215" s="106"/>
      <c r="K215" s="107"/>
      <c r="L215" s="107"/>
      <c r="M215" s="107"/>
      <c r="N215" s="107"/>
      <c r="O215" s="107"/>
      <c r="P215" s="107"/>
      <c r="Q215" s="107"/>
      <c r="R215" s="201"/>
      <c r="S215" s="201"/>
      <c r="T215" s="201"/>
      <c r="U215" s="380"/>
      <c r="V215" s="381"/>
      <c r="W215" s="394"/>
      <c r="X215" s="339"/>
    </row>
    <row r="216" spans="2:24" x14ac:dyDescent="0.3">
      <c r="B216" s="283"/>
      <c r="C216" s="347" t="s">
        <v>23</v>
      </c>
      <c r="D216" s="348"/>
      <c r="E216" s="348"/>
      <c r="F216" s="348"/>
      <c r="G216" s="348"/>
      <c r="H216" s="349"/>
      <c r="I216" s="109"/>
      <c r="J216" s="110"/>
      <c r="K216" s="111"/>
      <c r="L216" s="111"/>
      <c r="M216" s="111"/>
      <c r="N216" s="111"/>
      <c r="O216" s="111"/>
      <c r="P216" s="111"/>
      <c r="Q216" s="111"/>
      <c r="R216" s="112">
        <f t="shared" ref="R216:T217" si="30">R209/R201</f>
        <v>0.42138964577656673</v>
      </c>
      <c r="S216" s="112">
        <f t="shared" si="30"/>
        <v>0.40548950769967285</v>
      </c>
      <c r="T216" s="112">
        <f t="shared" si="30"/>
        <v>0.5778091208274565</v>
      </c>
      <c r="U216" s="361" t="s">
        <v>62</v>
      </c>
      <c r="V216" s="362"/>
      <c r="W216" s="392">
        <f>W209/W201</f>
        <v>0.46125929318910541</v>
      </c>
      <c r="X216" s="393"/>
    </row>
    <row r="217" spans="2:24" ht="15" thickBot="1" x14ac:dyDescent="0.35">
      <c r="B217" s="284"/>
      <c r="C217" s="294" t="s">
        <v>65</v>
      </c>
      <c r="D217" s="295"/>
      <c r="E217" s="295"/>
      <c r="F217" s="295"/>
      <c r="G217" s="295"/>
      <c r="H217" s="296"/>
      <c r="I217" s="113"/>
      <c r="J217" s="114"/>
      <c r="K217" s="115"/>
      <c r="L217" s="115"/>
      <c r="M217" s="115"/>
      <c r="N217" s="115"/>
      <c r="O217" s="115"/>
      <c r="P217" s="115"/>
      <c r="Q217" s="115"/>
      <c r="R217" s="116">
        <f t="shared" si="30"/>
        <v>0</v>
      </c>
      <c r="S217" s="116">
        <f t="shared" si="30"/>
        <v>0.41509433962264153</v>
      </c>
      <c r="T217" s="116">
        <f t="shared" si="30"/>
        <v>0.37362637362637363</v>
      </c>
      <c r="U217" s="366" t="s">
        <v>62</v>
      </c>
      <c r="V217" s="367"/>
      <c r="W217" s="392">
        <f>W210/W202</f>
        <v>0.38620689655172413</v>
      </c>
      <c r="X217" s="393"/>
    </row>
    <row r="218" spans="2:24" x14ac:dyDescent="0.3">
      <c r="B218" s="436" t="s">
        <v>7</v>
      </c>
      <c r="C218" s="303" t="s">
        <v>15</v>
      </c>
      <c r="D218" s="304"/>
      <c r="E218" s="304"/>
      <c r="F218" s="304"/>
      <c r="G218" s="304"/>
      <c r="H218" s="305"/>
      <c r="I218" s="117"/>
      <c r="J218" s="118"/>
      <c r="K218" s="119"/>
      <c r="L218" s="119"/>
      <c r="M218" s="119"/>
      <c r="N218" s="119"/>
      <c r="O218" s="119"/>
      <c r="P218" s="119"/>
      <c r="Q218" s="119"/>
      <c r="R218" s="120">
        <v>22</v>
      </c>
      <c r="S218" s="120">
        <v>168</v>
      </c>
      <c r="T218" s="120">
        <v>207</v>
      </c>
      <c r="U218" s="400">
        <f t="shared" ref="U218:U281" si="31">AVERAGE(I218:T218)</f>
        <v>132.33333333333334</v>
      </c>
      <c r="V218" s="401"/>
      <c r="W218" s="400" t="s">
        <v>62</v>
      </c>
      <c r="X218" s="401"/>
    </row>
    <row r="219" spans="2:24" x14ac:dyDescent="0.3">
      <c r="B219" s="437"/>
      <c r="C219" s="395" t="s">
        <v>66</v>
      </c>
      <c r="D219" s="396"/>
      <c r="E219" s="396"/>
      <c r="F219" s="396"/>
      <c r="G219" s="396"/>
      <c r="H219" s="397"/>
      <c r="I219" s="121"/>
      <c r="J219" s="122"/>
      <c r="K219" s="123"/>
      <c r="L219" s="123"/>
      <c r="M219" s="123"/>
      <c r="N219" s="123"/>
      <c r="O219" s="123"/>
      <c r="P219" s="123"/>
      <c r="Q219" s="123"/>
      <c r="R219" s="124">
        <v>2</v>
      </c>
      <c r="S219" s="124">
        <v>204</v>
      </c>
      <c r="T219" s="124">
        <v>359</v>
      </c>
      <c r="U219" s="398">
        <f t="shared" si="31"/>
        <v>188.33333333333334</v>
      </c>
      <c r="V219" s="399"/>
      <c r="W219" s="398">
        <f t="shared" ref="W219:W282" si="32">SUM(I219:T219)</f>
        <v>565</v>
      </c>
      <c r="X219" s="399"/>
    </row>
    <row r="220" spans="2:24" x14ac:dyDescent="0.3">
      <c r="B220" s="437"/>
      <c r="C220" s="387" t="s">
        <v>17</v>
      </c>
      <c r="D220" s="388"/>
      <c r="E220" s="388"/>
      <c r="F220" s="388"/>
      <c r="G220" s="388"/>
      <c r="H220" s="389"/>
      <c r="I220" s="125"/>
      <c r="J220" s="126"/>
      <c r="K220" s="127"/>
      <c r="L220" s="127"/>
      <c r="M220" s="127"/>
      <c r="N220" s="127"/>
      <c r="O220" s="127"/>
      <c r="P220" s="127"/>
      <c r="Q220" s="127"/>
      <c r="R220" s="128"/>
      <c r="S220" s="128">
        <v>6</v>
      </c>
      <c r="T220" s="128">
        <v>19</v>
      </c>
      <c r="U220" s="390">
        <f t="shared" si="31"/>
        <v>12.5</v>
      </c>
      <c r="V220" s="391"/>
      <c r="W220" s="382">
        <f t="shared" si="32"/>
        <v>25</v>
      </c>
      <c r="X220" s="383"/>
    </row>
    <row r="221" spans="2:24" x14ac:dyDescent="0.3">
      <c r="B221" s="437"/>
      <c r="C221" s="438" t="s">
        <v>18</v>
      </c>
      <c r="D221" s="439"/>
      <c r="E221" s="439"/>
      <c r="F221" s="439"/>
      <c r="G221" s="439"/>
      <c r="H221" s="440"/>
      <c r="I221" s="129"/>
      <c r="J221" s="130"/>
      <c r="K221" s="131"/>
      <c r="L221" s="131"/>
      <c r="M221" s="131"/>
      <c r="N221" s="131"/>
      <c r="O221" s="131"/>
      <c r="P221" s="131"/>
      <c r="Q221" s="131"/>
      <c r="R221" s="132">
        <f t="shared" ref="R221:T221" si="33">SUM(R222:R223)</f>
        <v>0</v>
      </c>
      <c r="S221" s="132">
        <f t="shared" si="33"/>
        <v>52</v>
      </c>
      <c r="T221" s="132">
        <f t="shared" si="33"/>
        <v>103</v>
      </c>
      <c r="U221" s="434">
        <f t="shared" si="31"/>
        <v>51.666666666666664</v>
      </c>
      <c r="V221" s="435"/>
      <c r="W221" s="309">
        <f t="shared" si="32"/>
        <v>155</v>
      </c>
      <c r="X221" s="310"/>
    </row>
    <row r="222" spans="2:24" x14ac:dyDescent="0.3">
      <c r="B222" s="437"/>
      <c r="C222" s="300" t="s">
        <v>24</v>
      </c>
      <c r="D222" s="301"/>
      <c r="E222" s="301"/>
      <c r="F222" s="301"/>
      <c r="G222" s="301"/>
      <c r="H222" s="302"/>
      <c r="I222" s="133"/>
      <c r="J222" s="134"/>
      <c r="K222" s="135"/>
      <c r="L222" s="135"/>
      <c r="M222" s="135"/>
      <c r="N222" s="135"/>
      <c r="O222" s="135"/>
      <c r="P222" s="135"/>
      <c r="Q222" s="135"/>
      <c r="R222" s="136"/>
      <c r="S222" s="136">
        <v>5</v>
      </c>
      <c r="T222" s="136">
        <v>8</v>
      </c>
      <c r="U222" s="309">
        <f t="shared" si="31"/>
        <v>6.5</v>
      </c>
      <c r="V222" s="310"/>
      <c r="W222" s="309">
        <f t="shared" si="32"/>
        <v>13</v>
      </c>
      <c r="X222" s="310"/>
    </row>
    <row r="223" spans="2:24" x14ac:dyDescent="0.3">
      <c r="B223" s="437"/>
      <c r="C223" s="363" t="s">
        <v>25</v>
      </c>
      <c r="D223" s="364"/>
      <c r="E223" s="364"/>
      <c r="F223" s="364"/>
      <c r="G223" s="364"/>
      <c r="H223" s="365"/>
      <c r="I223" s="137"/>
      <c r="J223" s="138"/>
      <c r="K223" s="139"/>
      <c r="L223" s="139"/>
      <c r="M223" s="139"/>
      <c r="N223" s="139"/>
      <c r="O223" s="139"/>
      <c r="P223" s="139"/>
      <c r="Q223" s="139"/>
      <c r="R223" s="140"/>
      <c r="S223" s="140">
        <v>47</v>
      </c>
      <c r="T223" s="140">
        <v>95</v>
      </c>
      <c r="U223" s="314">
        <f t="shared" si="31"/>
        <v>71</v>
      </c>
      <c r="V223" s="315"/>
      <c r="W223" s="314">
        <f t="shared" si="32"/>
        <v>142</v>
      </c>
      <c r="X223" s="315"/>
    </row>
    <row r="224" spans="2:24" x14ac:dyDescent="0.3">
      <c r="B224" s="437"/>
      <c r="C224" s="384" t="s">
        <v>19</v>
      </c>
      <c r="D224" s="385"/>
      <c r="E224" s="385"/>
      <c r="F224" s="385"/>
      <c r="G224" s="385"/>
      <c r="H224" s="386"/>
      <c r="I224" s="49"/>
      <c r="J224" s="142"/>
      <c r="K224" s="51"/>
      <c r="L224" s="51"/>
      <c r="M224" s="51"/>
      <c r="N224" s="51"/>
      <c r="O224" s="51"/>
      <c r="P224" s="51"/>
      <c r="Q224" s="51"/>
      <c r="R224" s="52">
        <f t="shared" ref="R224:T224" si="34">SUM(R225+R259)</f>
        <v>0</v>
      </c>
      <c r="S224" s="52">
        <f t="shared" si="34"/>
        <v>44</v>
      </c>
      <c r="T224" s="52">
        <f t="shared" si="34"/>
        <v>17</v>
      </c>
      <c r="U224" s="309">
        <f t="shared" si="31"/>
        <v>20.333333333333332</v>
      </c>
      <c r="V224" s="310"/>
      <c r="W224" s="309">
        <f t="shared" si="32"/>
        <v>61</v>
      </c>
      <c r="X224" s="310"/>
    </row>
    <row r="225" spans="2:24" x14ac:dyDescent="0.3">
      <c r="B225" s="437"/>
      <c r="C225" s="300" t="s">
        <v>24</v>
      </c>
      <c r="D225" s="301"/>
      <c r="E225" s="301"/>
      <c r="F225" s="301"/>
      <c r="G225" s="301"/>
      <c r="H225" s="302"/>
      <c r="I225" s="49"/>
      <c r="J225" s="142"/>
      <c r="K225" s="51"/>
      <c r="L225" s="51"/>
      <c r="M225" s="51"/>
      <c r="N225" s="51"/>
      <c r="O225" s="51"/>
      <c r="P225" s="51"/>
      <c r="Q225" s="51"/>
      <c r="R225" s="52">
        <f t="shared" ref="R225:T225" si="35">R226+R247+R258</f>
        <v>0</v>
      </c>
      <c r="S225" s="52">
        <f t="shared" si="35"/>
        <v>19</v>
      </c>
      <c r="T225" s="52">
        <f t="shared" si="35"/>
        <v>9</v>
      </c>
      <c r="U225" s="309">
        <f t="shared" si="31"/>
        <v>9.3333333333333339</v>
      </c>
      <c r="V225" s="310"/>
      <c r="W225" s="309">
        <f t="shared" si="32"/>
        <v>28</v>
      </c>
      <c r="X225" s="310"/>
    </row>
    <row r="226" spans="2:24" x14ac:dyDescent="0.3">
      <c r="B226" s="437"/>
      <c r="C226" s="300" t="s">
        <v>29</v>
      </c>
      <c r="D226" s="301"/>
      <c r="E226" s="301"/>
      <c r="F226" s="301"/>
      <c r="G226" s="301"/>
      <c r="H226" s="302"/>
      <c r="I226" s="49"/>
      <c r="J226" s="142"/>
      <c r="K226" s="51"/>
      <c r="L226" s="51"/>
      <c r="M226" s="51"/>
      <c r="N226" s="51"/>
      <c r="O226" s="51"/>
      <c r="P226" s="51"/>
      <c r="Q226" s="51"/>
      <c r="R226" s="52">
        <f t="shared" ref="R226:T226" si="36">SUM(R227:R246)</f>
        <v>0</v>
      </c>
      <c r="S226" s="52">
        <f t="shared" si="36"/>
        <v>18</v>
      </c>
      <c r="T226" s="52">
        <f t="shared" si="36"/>
        <v>8</v>
      </c>
      <c r="U226" s="309">
        <f t="shared" si="31"/>
        <v>8.6666666666666661</v>
      </c>
      <c r="V226" s="310"/>
      <c r="W226" s="309">
        <f t="shared" si="32"/>
        <v>26</v>
      </c>
      <c r="X226" s="310"/>
    </row>
    <row r="227" spans="2:24" x14ac:dyDescent="0.3">
      <c r="B227" s="437"/>
      <c r="C227" s="321" t="s">
        <v>67</v>
      </c>
      <c r="D227" s="322"/>
      <c r="E227" s="322"/>
      <c r="F227" s="322"/>
      <c r="G227" s="322"/>
      <c r="H227" s="323"/>
      <c r="I227" s="49"/>
      <c r="J227" s="142"/>
      <c r="K227" s="51"/>
      <c r="L227" s="51"/>
      <c r="M227" s="51"/>
      <c r="N227" s="51"/>
      <c r="O227" s="51"/>
      <c r="P227" s="51"/>
      <c r="Q227" s="51"/>
      <c r="R227" s="52"/>
      <c r="S227" s="52"/>
      <c r="T227" s="52">
        <v>0</v>
      </c>
      <c r="U227" s="309">
        <f t="shared" si="31"/>
        <v>0</v>
      </c>
      <c r="V227" s="310"/>
      <c r="W227" s="309">
        <f t="shared" si="32"/>
        <v>0</v>
      </c>
      <c r="X227" s="310"/>
    </row>
    <row r="228" spans="2:24" x14ac:dyDescent="0.3">
      <c r="B228" s="437"/>
      <c r="C228" s="321" t="s">
        <v>68</v>
      </c>
      <c r="D228" s="322"/>
      <c r="E228" s="322"/>
      <c r="F228" s="322"/>
      <c r="G228" s="322"/>
      <c r="H228" s="323"/>
      <c r="I228" s="49"/>
      <c r="J228" s="142"/>
      <c r="K228" s="51"/>
      <c r="L228" s="51"/>
      <c r="M228" s="51"/>
      <c r="N228" s="51"/>
      <c r="O228" s="51"/>
      <c r="P228" s="51"/>
      <c r="Q228" s="51"/>
      <c r="R228" s="52"/>
      <c r="S228" s="52">
        <v>1</v>
      </c>
      <c r="T228" s="52">
        <v>1</v>
      </c>
      <c r="U228" s="309">
        <f t="shared" si="31"/>
        <v>1</v>
      </c>
      <c r="V228" s="310"/>
      <c r="W228" s="309">
        <f t="shared" si="32"/>
        <v>2</v>
      </c>
      <c r="X228" s="310"/>
    </row>
    <row r="229" spans="2:24" x14ac:dyDescent="0.3">
      <c r="B229" s="437"/>
      <c r="C229" s="321" t="s">
        <v>69</v>
      </c>
      <c r="D229" s="322"/>
      <c r="E229" s="322"/>
      <c r="F229" s="322"/>
      <c r="G229" s="322"/>
      <c r="H229" s="323"/>
      <c r="I229" s="49"/>
      <c r="J229" s="142"/>
      <c r="K229" s="51"/>
      <c r="L229" s="51"/>
      <c r="M229" s="51"/>
      <c r="N229" s="51"/>
      <c r="O229" s="51"/>
      <c r="P229" s="51"/>
      <c r="Q229" s="51"/>
      <c r="R229" s="52"/>
      <c r="S229" s="52">
        <v>1</v>
      </c>
      <c r="T229" s="52">
        <v>0</v>
      </c>
      <c r="U229" s="309">
        <f t="shared" si="31"/>
        <v>0.5</v>
      </c>
      <c r="V229" s="310"/>
      <c r="W229" s="309">
        <f t="shared" si="32"/>
        <v>1</v>
      </c>
      <c r="X229" s="310"/>
    </row>
    <row r="230" spans="2:24" x14ac:dyDescent="0.3">
      <c r="B230" s="437"/>
      <c r="C230" s="321" t="s">
        <v>70</v>
      </c>
      <c r="D230" s="322"/>
      <c r="E230" s="322"/>
      <c r="F230" s="322"/>
      <c r="G230" s="322"/>
      <c r="H230" s="323"/>
      <c r="I230" s="49"/>
      <c r="J230" s="142"/>
      <c r="K230" s="51"/>
      <c r="L230" s="51"/>
      <c r="M230" s="51"/>
      <c r="N230" s="51"/>
      <c r="O230" s="51"/>
      <c r="P230" s="51"/>
      <c r="Q230" s="51"/>
      <c r="R230" s="52"/>
      <c r="S230" s="52">
        <v>1</v>
      </c>
      <c r="T230" s="52">
        <v>0</v>
      </c>
      <c r="U230" s="309">
        <f t="shared" si="31"/>
        <v>0.5</v>
      </c>
      <c r="V230" s="310"/>
      <c r="W230" s="309">
        <f t="shared" si="32"/>
        <v>1</v>
      </c>
      <c r="X230" s="310"/>
    </row>
    <row r="231" spans="2:24" x14ac:dyDescent="0.3">
      <c r="B231" s="437"/>
      <c r="C231" s="321" t="s">
        <v>71</v>
      </c>
      <c r="D231" s="322"/>
      <c r="E231" s="322"/>
      <c r="F231" s="322"/>
      <c r="G231" s="322"/>
      <c r="H231" s="323"/>
      <c r="I231" s="49"/>
      <c r="J231" s="142"/>
      <c r="K231" s="51"/>
      <c r="L231" s="51"/>
      <c r="M231" s="51"/>
      <c r="N231" s="51"/>
      <c r="O231" s="51"/>
      <c r="P231" s="51"/>
      <c r="Q231" s="51"/>
      <c r="R231" s="52"/>
      <c r="S231" s="52">
        <v>1</v>
      </c>
      <c r="T231" s="52">
        <v>0</v>
      </c>
      <c r="U231" s="309">
        <f t="shared" si="31"/>
        <v>0.5</v>
      </c>
      <c r="V231" s="310"/>
      <c r="W231" s="309">
        <f t="shared" si="32"/>
        <v>1</v>
      </c>
      <c r="X231" s="310"/>
    </row>
    <row r="232" spans="2:24" x14ac:dyDescent="0.3">
      <c r="B232" s="437"/>
      <c r="C232" s="321" t="s">
        <v>72</v>
      </c>
      <c r="D232" s="322"/>
      <c r="E232" s="322"/>
      <c r="F232" s="322"/>
      <c r="G232" s="322"/>
      <c r="H232" s="323"/>
      <c r="I232" s="49"/>
      <c r="J232" s="142"/>
      <c r="K232" s="51"/>
      <c r="L232" s="51"/>
      <c r="M232" s="51"/>
      <c r="N232" s="51"/>
      <c r="O232" s="51"/>
      <c r="P232" s="51"/>
      <c r="Q232" s="51"/>
      <c r="R232" s="52"/>
      <c r="S232" s="52">
        <v>1</v>
      </c>
      <c r="T232" s="52">
        <v>0</v>
      </c>
      <c r="U232" s="309">
        <f t="shared" si="31"/>
        <v>0.5</v>
      </c>
      <c r="V232" s="310"/>
      <c r="W232" s="309">
        <f t="shared" si="32"/>
        <v>1</v>
      </c>
      <c r="X232" s="310"/>
    </row>
    <row r="233" spans="2:24" x14ac:dyDescent="0.3">
      <c r="B233" s="437"/>
      <c r="C233" s="321" t="s">
        <v>73</v>
      </c>
      <c r="D233" s="322"/>
      <c r="E233" s="322"/>
      <c r="F233" s="322"/>
      <c r="G233" s="322"/>
      <c r="H233" s="323"/>
      <c r="I233" s="49"/>
      <c r="J233" s="142"/>
      <c r="K233" s="51"/>
      <c r="L233" s="51"/>
      <c r="M233" s="51"/>
      <c r="N233" s="51"/>
      <c r="O233" s="51"/>
      <c r="P233" s="51"/>
      <c r="Q233" s="51"/>
      <c r="R233" s="52"/>
      <c r="S233" s="52">
        <v>1</v>
      </c>
      <c r="T233" s="52">
        <v>0</v>
      </c>
      <c r="U233" s="309">
        <f t="shared" si="31"/>
        <v>0.5</v>
      </c>
      <c r="V233" s="310"/>
      <c r="W233" s="309">
        <f t="shared" si="32"/>
        <v>1</v>
      </c>
      <c r="X233" s="310"/>
    </row>
    <row r="234" spans="2:24" x14ac:dyDescent="0.3">
      <c r="B234" s="437"/>
      <c r="C234" s="321" t="s">
        <v>86</v>
      </c>
      <c r="D234" s="322"/>
      <c r="E234" s="322"/>
      <c r="F234" s="322"/>
      <c r="G234" s="322"/>
      <c r="H234" s="323"/>
      <c r="I234" s="49"/>
      <c r="J234" s="142"/>
      <c r="K234" s="51"/>
      <c r="L234" s="51"/>
      <c r="M234" s="51"/>
      <c r="N234" s="51"/>
      <c r="O234" s="51"/>
      <c r="P234" s="51"/>
      <c r="Q234" s="51"/>
      <c r="R234" s="52"/>
      <c r="S234" s="52">
        <v>1</v>
      </c>
      <c r="T234" s="52">
        <v>0</v>
      </c>
      <c r="U234" s="309">
        <f t="shared" si="31"/>
        <v>0.5</v>
      </c>
      <c r="V234" s="310"/>
      <c r="W234" s="309">
        <f t="shared" si="32"/>
        <v>1</v>
      </c>
      <c r="X234" s="310"/>
    </row>
    <row r="235" spans="2:24" x14ac:dyDescent="0.3">
      <c r="B235" s="437"/>
      <c r="C235" s="321" t="s">
        <v>74</v>
      </c>
      <c r="D235" s="322"/>
      <c r="E235" s="322"/>
      <c r="F235" s="322"/>
      <c r="G235" s="322"/>
      <c r="H235" s="323"/>
      <c r="I235" s="49"/>
      <c r="J235" s="142"/>
      <c r="K235" s="51"/>
      <c r="L235" s="51"/>
      <c r="M235" s="51"/>
      <c r="N235" s="51"/>
      <c r="O235" s="51"/>
      <c r="P235" s="51"/>
      <c r="Q235" s="51"/>
      <c r="R235" s="52"/>
      <c r="S235" s="52">
        <v>1</v>
      </c>
      <c r="T235" s="52">
        <v>0</v>
      </c>
      <c r="U235" s="309">
        <f t="shared" si="31"/>
        <v>0.5</v>
      </c>
      <c r="V235" s="310"/>
      <c r="W235" s="309">
        <f t="shared" si="32"/>
        <v>1</v>
      </c>
      <c r="X235" s="310"/>
    </row>
    <row r="236" spans="2:24" x14ac:dyDescent="0.3">
      <c r="B236" s="437"/>
      <c r="C236" s="321" t="s">
        <v>75</v>
      </c>
      <c r="D236" s="322"/>
      <c r="E236" s="322"/>
      <c r="F236" s="322"/>
      <c r="G236" s="322"/>
      <c r="H236" s="323"/>
      <c r="I236" s="49"/>
      <c r="J236" s="142"/>
      <c r="K236" s="51"/>
      <c r="L236" s="51"/>
      <c r="M236" s="51"/>
      <c r="N236" s="51"/>
      <c r="O236" s="51"/>
      <c r="P236" s="51"/>
      <c r="Q236" s="51"/>
      <c r="R236" s="52"/>
      <c r="S236" s="52">
        <v>1</v>
      </c>
      <c r="T236" s="52">
        <v>0</v>
      </c>
      <c r="U236" s="309">
        <f t="shared" si="31"/>
        <v>0.5</v>
      </c>
      <c r="V236" s="310"/>
      <c r="W236" s="309">
        <f t="shared" si="32"/>
        <v>1</v>
      </c>
      <c r="X236" s="310"/>
    </row>
    <row r="237" spans="2:24" x14ac:dyDescent="0.3">
      <c r="B237" s="437"/>
      <c r="C237" s="321" t="s">
        <v>76</v>
      </c>
      <c r="D237" s="322"/>
      <c r="E237" s="322"/>
      <c r="F237" s="322"/>
      <c r="G237" s="322"/>
      <c r="H237" s="323"/>
      <c r="I237" s="49"/>
      <c r="J237" s="142"/>
      <c r="K237" s="51"/>
      <c r="L237" s="51"/>
      <c r="M237" s="51"/>
      <c r="N237" s="51"/>
      <c r="O237" s="51"/>
      <c r="P237" s="51"/>
      <c r="Q237" s="51"/>
      <c r="R237" s="52"/>
      <c r="S237" s="52">
        <v>2</v>
      </c>
      <c r="T237" s="52">
        <v>1</v>
      </c>
      <c r="U237" s="309">
        <f t="shared" si="31"/>
        <v>1.5</v>
      </c>
      <c r="V237" s="310"/>
      <c r="W237" s="309">
        <f t="shared" si="32"/>
        <v>3</v>
      </c>
      <c r="X237" s="310"/>
    </row>
    <row r="238" spans="2:24" x14ac:dyDescent="0.3">
      <c r="B238" s="437"/>
      <c r="C238" s="321" t="s">
        <v>77</v>
      </c>
      <c r="D238" s="322"/>
      <c r="E238" s="322"/>
      <c r="F238" s="322"/>
      <c r="G238" s="322"/>
      <c r="H238" s="323"/>
      <c r="I238" s="49"/>
      <c r="J238" s="142"/>
      <c r="K238" s="51"/>
      <c r="L238" s="51"/>
      <c r="M238" s="51"/>
      <c r="N238" s="51"/>
      <c r="O238" s="51"/>
      <c r="P238" s="51"/>
      <c r="Q238" s="51"/>
      <c r="R238" s="52"/>
      <c r="S238" s="52">
        <v>1</v>
      </c>
      <c r="T238" s="52">
        <v>6</v>
      </c>
      <c r="U238" s="309">
        <f t="shared" si="31"/>
        <v>3.5</v>
      </c>
      <c r="V238" s="310"/>
      <c r="W238" s="309">
        <f t="shared" si="32"/>
        <v>7</v>
      </c>
      <c r="X238" s="310"/>
    </row>
    <row r="239" spans="2:24" x14ac:dyDescent="0.3">
      <c r="B239" s="437"/>
      <c r="C239" s="321" t="s">
        <v>78</v>
      </c>
      <c r="D239" s="322"/>
      <c r="E239" s="322"/>
      <c r="F239" s="322"/>
      <c r="G239" s="322"/>
      <c r="H239" s="323"/>
      <c r="I239" s="49"/>
      <c r="J239" s="142"/>
      <c r="K239" s="51"/>
      <c r="L239" s="51"/>
      <c r="M239" s="51"/>
      <c r="N239" s="51"/>
      <c r="O239" s="51"/>
      <c r="P239" s="51"/>
      <c r="Q239" s="51"/>
      <c r="R239" s="52"/>
      <c r="S239" s="52">
        <v>1</v>
      </c>
      <c r="T239" s="52">
        <v>0</v>
      </c>
      <c r="U239" s="309">
        <f t="shared" si="31"/>
        <v>0.5</v>
      </c>
      <c r="V239" s="310"/>
      <c r="W239" s="309">
        <f t="shared" si="32"/>
        <v>1</v>
      </c>
      <c r="X239" s="310"/>
    </row>
    <row r="240" spans="2:24" x14ac:dyDescent="0.3">
      <c r="B240" s="437"/>
      <c r="C240" s="321" t="s">
        <v>79</v>
      </c>
      <c r="D240" s="322"/>
      <c r="E240" s="322"/>
      <c r="F240" s="322"/>
      <c r="G240" s="322"/>
      <c r="H240" s="323"/>
      <c r="I240" s="49"/>
      <c r="J240" s="142"/>
      <c r="K240" s="51"/>
      <c r="L240" s="51"/>
      <c r="M240" s="51"/>
      <c r="N240" s="51"/>
      <c r="O240" s="51"/>
      <c r="P240" s="51"/>
      <c r="Q240" s="51"/>
      <c r="R240" s="52"/>
      <c r="S240" s="52">
        <v>1</v>
      </c>
      <c r="T240" s="52">
        <v>0</v>
      </c>
      <c r="U240" s="309">
        <f t="shared" si="31"/>
        <v>0.5</v>
      </c>
      <c r="V240" s="310"/>
      <c r="W240" s="309">
        <f t="shared" si="32"/>
        <v>1</v>
      </c>
      <c r="X240" s="310"/>
    </row>
    <row r="241" spans="2:24" x14ac:dyDescent="0.3">
      <c r="B241" s="437"/>
      <c r="C241" s="321" t="s">
        <v>80</v>
      </c>
      <c r="D241" s="322"/>
      <c r="E241" s="322"/>
      <c r="F241" s="322"/>
      <c r="G241" s="322"/>
      <c r="H241" s="323"/>
      <c r="I241" s="49"/>
      <c r="J241" s="142"/>
      <c r="K241" s="51"/>
      <c r="L241" s="51"/>
      <c r="M241" s="51"/>
      <c r="N241" s="51"/>
      <c r="O241" s="51"/>
      <c r="P241" s="51"/>
      <c r="Q241" s="51"/>
      <c r="R241" s="52"/>
      <c r="S241" s="52">
        <v>1</v>
      </c>
      <c r="T241" s="52">
        <v>0</v>
      </c>
      <c r="U241" s="309">
        <f t="shared" si="31"/>
        <v>0.5</v>
      </c>
      <c r="V241" s="310"/>
      <c r="W241" s="309">
        <f t="shared" si="32"/>
        <v>1</v>
      </c>
      <c r="X241" s="310"/>
    </row>
    <row r="242" spans="2:24" x14ac:dyDescent="0.3">
      <c r="B242" s="437"/>
      <c r="C242" s="321" t="s">
        <v>81</v>
      </c>
      <c r="D242" s="322"/>
      <c r="E242" s="322"/>
      <c r="F242" s="322"/>
      <c r="G242" s="322"/>
      <c r="H242" s="323"/>
      <c r="I242" s="49"/>
      <c r="J242" s="142"/>
      <c r="K242" s="51"/>
      <c r="L242" s="51"/>
      <c r="M242" s="51"/>
      <c r="N242" s="51"/>
      <c r="O242" s="51"/>
      <c r="P242" s="51"/>
      <c r="Q242" s="51"/>
      <c r="R242" s="52"/>
      <c r="S242" s="52">
        <v>1</v>
      </c>
      <c r="T242" s="52">
        <v>0</v>
      </c>
      <c r="U242" s="309">
        <f t="shared" si="31"/>
        <v>0.5</v>
      </c>
      <c r="V242" s="310"/>
      <c r="W242" s="309">
        <f t="shared" si="32"/>
        <v>1</v>
      </c>
      <c r="X242" s="310"/>
    </row>
    <row r="243" spans="2:24" x14ac:dyDescent="0.3">
      <c r="B243" s="437"/>
      <c r="C243" s="321" t="s">
        <v>82</v>
      </c>
      <c r="D243" s="322"/>
      <c r="E243" s="322"/>
      <c r="F243" s="322"/>
      <c r="G243" s="322"/>
      <c r="H243" s="323"/>
      <c r="I243" s="49"/>
      <c r="J243" s="142"/>
      <c r="K243" s="51"/>
      <c r="L243" s="51"/>
      <c r="M243" s="51"/>
      <c r="N243" s="51"/>
      <c r="O243" s="51"/>
      <c r="P243" s="51"/>
      <c r="Q243" s="51"/>
      <c r="R243" s="52"/>
      <c r="S243" s="52"/>
      <c r="T243" s="52">
        <v>0</v>
      </c>
      <c r="U243" s="309">
        <f t="shared" si="31"/>
        <v>0</v>
      </c>
      <c r="V243" s="310"/>
      <c r="W243" s="309">
        <f t="shared" si="32"/>
        <v>0</v>
      </c>
      <c r="X243" s="310"/>
    </row>
    <row r="244" spans="2:24" x14ac:dyDescent="0.3">
      <c r="B244" s="437"/>
      <c r="C244" s="321" t="s">
        <v>83</v>
      </c>
      <c r="D244" s="322"/>
      <c r="E244" s="322"/>
      <c r="F244" s="322"/>
      <c r="G244" s="322"/>
      <c r="H244" s="323"/>
      <c r="I244" s="49"/>
      <c r="J244" s="142"/>
      <c r="K244" s="51"/>
      <c r="L244" s="51"/>
      <c r="M244" s="51"/>
      <c r="N244" s="51"/>
      <c r="O244" s="51"/>
      <c r="P244" s="51"/>
      <c r="Q244" s="51"/>
      <c r="R244" s="52"/>
      <c r="S244" s="52">
        <v>1</v>
      </c>
      <c r="T244" s="52">
        <v>0</v>
      </c>
      <c r="U244" s="309">
        <f t="shared" si="31"/>
        <v>0.5</v>
      </c>
      <c r="V244" s="310"/>
      <c r="W244" s="309">
        <f t="shared" si="32"/>
        <v>1</v>
      </c>
      <c r="X244" s="310"/>
    </row>
    <row r="245" spans="2:24" x14ac:dyDescent="0.3">
      <c r="B245" s="437"/>
      <c r="C245" s="321" t="s">
        <v>84</v>
      </c>
      <c r="D245" s="322"/>
      <c r="E245" s="322"/>
      <c r="F245" s="322"/>
      <c r="G245" s="322"/>
      <c r="H245" s="323"/>
      <c r="I245" s="49"/>
      <c r="J245" s="142"/>
      <c r="K245" s="51"/>
      <c r="L245" s="51"/>
      <c r="M245" s="51"/>
      <c r="N245" s="51"/>
      <c r="O245" s="51"/>
      <c r="P245" s="51"/>
      <c r="Q245" s="51"/>
      <c r="R245" s="52"/>
      <c r="S245" s="52"/>
      <c r="T245" s="52">
        <v>0</v>
      </c>
      <c r="U245" s="309">
        <f t="shared" si="31"/>
        <v>0</v>
      </c>
      <c r="V245" s="310"/>
      <c r="W245" s="309">
        <f t="shared" si="32"/>
        <v>0</v>
      </c>
      <c r="X245" s="310"/>
    </row>
    <row r="246" spans="2:24" x14ac:dyDescent="0.3">
      <c r="B246" s="437"/>
      <c r="C246" s="324" t="s">
        <v>85</v>
      </c>
      <c r="D246" s="325"/>
      <c r="E246" s="325"/>
      <c r="F246" s="325"/>
      <c r="G246" s="325"/>
      <c r="H246" s="326"/>
      <c r="I246" s="125"/>
      <c r="J246" s="207"/>
      <c r="K246" s="127"/>
      <c r="L246" s="127"/>
      <c r="M246" s="127"/>
      <c r="N246" s="127"/>
      <c r="O246" s="127"/>
      <c r="P246" s="127"/>
      <c r="Q246" s="127"/>
      <c r="R246" s="128"/>
      <c r="S246" s="128">
        <v>1</v>
      </c>
      <c r="T246" s="52">
        <v>0</v>
      </c>
      <c r="U246" s="314">
        <f t="shared" si="31"/>
        <v>0.5</v>
      </c>
      <c r="V246" s="315"/>
      <c r="W246" s="314">
        <f t="shared" si="32"/>
        <v>1</v>
      </c>
      <c r="X246" s="315"/>
    </row>
    <row r="247" spans="2:24" x14ac:dyDescent="0.3">
      <c r="B247" s="437"/>
      <c r="C247" s="300" t="s">
        <v>30</v>
      </c>
      <c r="D247" s="301"/>
      <c r="E247" s="301"/>
      <c r="F247" s="301"/>
      <c r="G247" s="301"/>
      <c r="H247" s="302"/>
      <c r="I247" s="133"/>
      <c r="J247" s="134"/>
      <c r="K247" s="135"/>
      <c r="L247" s="135"/>
      <c r="M247" s="135"/>
      <c r="N247" s="135"/>
      <c r="O247" s="135"/>
      <c r="P247" s="135"/>
      <c r="Q247" s="135"/>
      <c r="R247" s="136">
        <f t="shared" ref="R247:T247" si="37">SUM(R248:R257)</f>
        <v>0</v>
      </c>
      <c r="S247" s="136">
        <f t="shared" si="37"/>
        <v>1</v>
      </c>
      <c r="T247" s="136">
        <f t="shared" si="37"/>
        <v>1</v>
      </c>
      <c r="U247" s="309">
        <f t="shared" si="31"/>
        <v>0.66666666666666663</v>
      </c>
      <c r="V247" s="310"/>
      <c r="W247" s="309">
        <f t="shared" si="32"/>
        <v>2</v>
      </c>
      <c r="X247" s="310"/>
    </row>
    <row r="248" spans="2:24" x14ac:dyDescent="0.3">
      <c r="B248" s="437"/>
      <c r="C248" s="321" t="s">
        <v>87</v>
      </c>
      <c r="D248" s="322"/>
      <c r="E248" s="322"/>
      <c r="F248" s="322"/>
      <c r="G248" s="322"/>
      <c r="H248" s="323"/>
      <c r="I248" s="133"/>
      <c r="J248" s="134"/>
      <c r="K248" s="135"/>
      <c r="L248" s="135"/>
      <c r="M248" s="135"/>
      <c r="N248" s="135"/>
      <c r="O248" s="135"/>
      <c r="P248" s="135"/>
      <c r="Q248" s="135"/>
      <c r="R248" s="136"/>
      <c r="S248" s="136"/>
      <c r="T248" s="52">
        <v>0</v>
      </c>
      <c r="U248" s="309">
        <f t="shared" si="31"/>
        <v>0</v>
      </c>
      <c r="V248" s="310"/>
      <c r="W248" s="309">
        <f t="shared" si="32"/>
        <v>0</v>
      </c>
      <c r="X248" s="310"/>
    </row>
    <row r="249" spans="2:24" x14ac:dyDescent="0.3">
      <c r="B249" s="437"/>
      <c r="C249" s="333" t="s">
        <v>31</v>
      </c>
      <c r="D249" s="334"/>
      <c r="E249" s="334"/>
      <c r="F249" s="334"/>
      <c r="G249" s="334"/>
      <c r="H249" s="335"/>
      <c r="I249" s="133"/>
      <c r="J249" s="134"/>
      <c r="K249" s="135"/>
      <c r="L249" s="135"/>
      <c r="M249" s="135"/>
      <c r="N249" s="135"/>
      <c r="O249" s="135"/>
      <c r="P249" s="135"/>
      <c r="Q249" s="135"/>
      <c r="R249" s="136"/>
      <c r="S249" s="136"/>
      <c r="T249" s="52">
        <v>0</v>
      </c>
      <c r="U249" s="309">
        <f t="shared" si="31"/>
        <v>0</v>
      </c>
      <c r="V249" s="310"/>
      <c r="W249" s="309">
        <f t="shared" si="32"/>
        <v>0</v>
      </c>
      <c r="X249" s="310"/>
    </row>
    <row r="250" spans="2:24" x14ac:dyDescent="0.3">
      <c r="B250" s="437"/>
      <c r="C250" s="333" t="s">
        <v>32</v>
      </c>
      <c r="D250" s="334"/>
      <c r="E250" s="334"/>
      <c r="F250" s="334"/>
      <c r="G250" s="334"/>
      <c r="H250" s="335"/>
      <c r="I250" s="133"/>
      <c r="J250" s="134"/>
      <c r="K250" s="135"/>
      <c r="L250" s="135"/>
      <c r="M250" s="135"/>
      <c r="N250" s="135"/>
      <c r="O250" s="135"/>
      <c r="P250" s="135"/>
      <c r="Q250" s="135"/>
      <c r="R250" s="136"/>
      <c r="S250" s="136"/>
      <c r="T250" s="52">
        <v>0</v>
      </c>
      <c r="U250" s="309">
        <f t="shared" si="31"/>
        <v>0</v>
      </c>
      <c r="V250" s="310"/>
      <c r="W250" s="309">
        <f t="shared" si="32"/>
        <v>0</v>
      </c>
      <c r="X250" s="310"/>
    </row>
    <row r="251" spans="2:24" x14ac:dyDescent="0.3">
      <c r="B251" s="437"/>
      <c r="C251" s="321" t="s">
        <v>110</v>
      </c>
      <c r="D251" s="322"/>
      <c r="E251" s="322"/>
      <c r="F251" s="322"/>
      <c r="G251" s="322"/>
      <c r="H251" s="323"/>
      <c r="I251" s="133"/>
      <c r="J251" s="134"/>
      <c r="K251" s="135"/>
      <c r="L251" s="135"/>
      <c r="M251" s="135"/>
      <c r="N251" s="135"/>
      <c r="O251" s="135"/>
      <c r="P251" s="135"/>
      <c r="Q251" s="135"/>
      <c r="R251" s="136"/>
      <c r="S251" s="136"/>
      <c r="T251" s="136">
        <v>1</v>
      </c>
      <c r="U251" s="309">
        <f t="shared" si="31"/>
        <v>1</v>
      </c>
      <c r="V251" s="310"/>
      <c r="W251" s="309">
        <f t="shared" si="32"/>
        <v>1</v>
      </c>
      <c r="X251" s="310"/>
    </row>
    <row r="252" spans="2:24" x14ac:dyDescent="0.3">
      <c r="B252" s="437"/>
      <c r="C252" s="321" t="s">
        <v>111</v>
      </c>
      <c r="D252" s="322"/>
      <c r="E252" s="322"/>
      <c r="F252" s="322"/>
      <c r="G252" s="322"/>
      <c r="H252" s="323"/>
      <c r="I252" s="133"/>
      <c r="J252" s="134"/>
      <c r="K252" s="135"/>
      <c r="L252" s="135"/>
      <c r="M252" s="135"/>
      <c r="N252" s="135"/>
      <c r="O252" s="135"/>
      <c r="P252" s="135"/>
      <c r="Q252" s="135"/>
      <c r="R252" s="136"/>
      <c r="S252" s="136">
        <v>1</v>
      </c>
      <c r="T252" s="52">
        <v>0</v>
      </c>
      <c r="U252" s="309">
        <f t="shared" si="31"/>
        <v>0.5</v>
      </c>
      <c r="V252" s="310"/>
      <c r="W252" s="309">
        <f t="shared" si="32"/>
        <v>1</v>
      </c>
      <c r="X252" s="310"/>
    </row>
    <row r="253" spans="2:24" x14ac:dyDescent="0.3">
      <c r="B253" s="437"/>
      <c r="C253" s="321" t="s">
        <v>112</v>
      </c>
      <c r="D253" s="322"/>
      <c r="E253" s="322"/>
      <c r="F253" s="322"/>
      <c r="G253" s="322"/>
      <c r="H253" s="323"/>
      <c r="I253" s="133"/>
      <c r="J253" s="134"/>
      <c r="K253" s="135"/>
      <c r="L253" s="135"/>
      <c r="M253" s="135"/>
      <c r="N253" s="135"/>
      <c r="O253" s="135"/>
      <c r="P253" s="135"/>
      <c r="Q253" s="135"/>
      <c r="R253" s="136"/>
      <c r="S253" s="136"/>
      <c r="T253" s="52">
        <v>0</v>
      </c>
      <c r="U253" s="309">
        <f t="shared" si="31"/>
        <v>0</v>
      </c>
      <c r="V253" s="310"/>
      <c r="W253" s="309">
        <f t="shared" si="32"/>
        <v>0</v>
      </c>
      <c r="X253" s="310"/>
    </row>
    <row r="254" spans="2:24" x14ac:dyDescent="0.3">
      <c r="B254" s="437"/>
      <c r="C254" s="321" t="s">
        <v>113</v>
      </c>
      <c r="D254" s="322"/>
      <c r="E254" s="322"/>
      <c r="F254" s="322"/>
      <c r="G254" s="322"/>
      <c r="H254" s="323"/>
      <c r="I254" s="133"/>
      <c r="J254" s="134"/>
      <c r="K254" s="135"/>
      <c r="L254" s="135"/>
      <c r="M254" s="135"/>
      <c r="N254" s="135"/>
      <c r="O254" s="135"/>
      <c r="P254" s="135"/>
      <c r="Q254" s="135"/>
      <c r="R254" s="136"/>
      <c r="S254" s="136"/>
      <c r="T254" s="52">
        <v>0</v>
      </c>
      <c r="U254" s="309">
        <f t="shared" si="31"/>
        <v>0</v>
      </c>
      <c r="V254" s="310"/>
      <c r="W254" s="309">
        <f t="shared" si="32"/>
        <v>0</v>
      </c>
      <c r="X254" s="310"/>
    </row>
    <row r="255" spans="2:24" x14ac:dyDescent="0.3">
      <c r="B255" s="437"/>
      <c r="C255" s="321" t="s">
        <v>114</v>
      </c>
      <c r="D255" s="322"/>
      <c r="E255" s="322"/>
      <c r="F255" s="322"/>
      <c r="G255" s="322"/>
      <c r="H255" s="323"/>
      <c r="I255" s="133"/>
      <c r="J255" s="134"/>
      <c r="K255" s="135"/>
      <c r="L255" s="135"/>
      <c r="M255" s="135"/>
      <c r="N255" s="135"/>
      <c r="O255" s="135"/>
      <c r="P255" s="135"/>
      <c r="Q255" s="135"/>
      <c r="R255" s="136"/>
      <c r="S255" s="136"/>
      <c r="T255" s="52">
        <v>0</v>
      </c>
      <c r="U255" s="309">
        <f t="shared" si="31"/>
        <v>0</v>
      </c>
      <c r="V255" s="310"/>
      <c r="W255" s="309">
        <f t="shared" si="32"/>
        <v>0</v>
      </c>
      <c r="X255" s="310"/>
    </row>
    <row r="256" spans="2:24" x14ac:dyDescent="0.3">
      <c r="B256" s="437"/>
      <c r="C256" s="321" t="s">
        <v>115</v>
      </c>
      <c r="D256" s="322"/>
      <c r="E256" s="322"/>
      <c r="F256" s="322"/>
      <c r="G256" s="322"/>
      <c r="H256" s="323"/>
      <c r="I256" s="133"/>
      <c r="J256" s="134"/>
      <c r="K256" s="135"/>
      <c r="L256" s="135"/>
      <c r="M256" s="135"/>
      <c r="N256" s="135"/>
      <c r="O256" s="135"/>
      <c r="P256" s="135"/>
      <c r="Q256" s="135"/>
      <c r="R256" s="136"/>
      <c r="S256" s="136"/>
      <c r="T256" s="52">
        <v>0</v>
      </c>
      <c r="U256" s="309">
        <f t="shared" si="31"/>
        <v>0</v>
      </c>
      <c r="V256" s="310"/>
      <c r="W256" s="309">
        <f t="shared" si="32"/>
        <v>0</v>
      </c>
      <c r="X256" s="310"/>
    </row>
    <row r="257" spans="2:24" x14ac:dyDescent="0.3">
      <c r="B257" s="437"/>
      <c r="C257" s="324" t="s">
        <v>88</v>
      </c>
      <c r="D257" s="325"/>
      <c r="E257" s="325"/>
      <c r="F257" s="325"/>
      <c r="G257" s="325"/>
      <c r="H257" s="326"/>
      <c r="I257" s="137"/>
      <c r="J257" s="138"/>
      <c r="K257" s="139"/>
      <c r="L257" s="139"/>
      <c r="M257" s="139"/>
      <c r="N257" s="139"/>
      <c r="O257" s="139"/>
      <c r="P257" s="139"/>
      <c r="Q257" s="139"/>
      <c r="R257" s="140"/>
      <c r="S257" s="140"/>
      <c r="T257" s="52">
        <v>0</v>
      </c>
      <c r="U257" s="314">
        <f t="shared" si="31"/>
        <v>0</v>
      </c>
      <c r="V257" s="315"/>
      <c r="W257" s="314">
        <f t="shared" si="32"/>
        <v>0</v>
      </c>
      <c r="X257" s="315"/>
    </row>
    <row r="258" spans="2:24" x14ac:dyDescent="0.3">
      <c r="B258" s="437"/>
      <c r="C258" s="300" t="s">
        <v>34</v>
      </c>
      <c r="D258" s="301"/>
      <c r="E258" s="301"/>
      <c r="F258" s="301"/>
      <c r="G258" s="301"/>
      <c r="H258" s="302"/>
      <c r="I258" s="133"/>
      <c r="J258" s="134"/>
      <c r="K258" s="135"/>
      <c r="L258" s="135"/>
      <c r="M258" s="135"/>
      <c r="N258" s="135"/>
      <c r="O258" s="135"/>
      <c r="P258" s="135"/>
      <c r="Q258" s="135"/>
      <c r="R258" s="136"/>
      <c r="S258" s="136"/>
      <c r="T258" s="52">
        <v>0</v>
      </c>
      <c r="U258" s="309">
        <f t="shared" si="31"/>
        <v>0</v>
      </c>
      <c r="V258" s="310"/>
      <c r="W258" s="309">
        <f t="shared" si="32"/>
        <v>0</v>
      </c>
      <c r="X258" s="310"/>
    </row>
    <row r="259" spans="2:24" x14ac:dyDescent="0.3">
      <c r="B259" s="437"/>
      <c r="C259" s="300" t="s">
        <v>25</v>
      </c>
      <c r="D259" s="301"/>
      <c r="E259" s="301"/>
      <c r="F259" s="301"/>
      <c r="G259" s="301"/>
      <c r="H259" s="302"/>
      <c r="I259" s="49"/>
      <c r="J259" s="142"/>
      <c r="K259" s="51"/>
      <c r="L259" s="51"/>
      <c r="M259" s="51"/>
      <c r="N259" s="51"/>
      <c r="O259" s="51"/>
      <c r="P259" s="51"/>
      <c r="Q259" s="51"/>
      <c r="R259" s="52">
        <f t="shared" ref="R259:T259" si="38">R260+R281+R289</f>
        <v>0</v>
      </c>
      <c r="S259" s="52">
        <f t="shared" si="38"/>
        <v>25</v>
      </c>
      <c r="T259" s="52">
        <f t="shared" si="38"/>
        <v>8</v>
      </c>
      <c r="U259" s="309">
        <f t="shared" si="31"/>
        <v>11</v>
      </c>
      <c r="V259" s="310"/>
      <c r="W259" s="309">
        <f t="shared" si="32"/>
        <v>33</v>
      </c>
      <c r="X259" s="310"/>
    </row>
    <row r="260" spans="2:24" x14ac:dyDescent="0.3">
      <c r="B260" s="437"/>
      <c r="C260" s="300" t="s">
        <v>29</v>
      </c>
      <c r="D260" s="301"/>
      <c r="E260" s="301"/>
      <c r="F260" s="301"/>
      <c r="G260" s="301"/>
      <c r="H260" s="302"/>
      <c r="I260" s="49"/>
      <c r="J260" s="142"/>
      <c r="K260" s="51"/>
      <c r="L260" s="51"/>
      <c r="M260" s="51"/>
      <c r="N260" s="51"/>
      <c r="O260" s="51"/>
      <c r="P260" s="51"/>
      <c r="Q260" s="51"/>
      <c r="R260" s="52">
        <f t="shared" ref="R260:T260" si="39">SUM(R261:R280)</f>
        <v>0</v>
      </c>
      <c r="S260" s="52">
        <f t="shared" si="39"/>
        <v>23</v>
      </c>
      <c r="T260" s="52">
        <f t="shared" si="39"/>
        <v>3</v>
      </c>
      <c r="U260" s="309">
        <f t="shared" si="31"/>
        <v>8.6666666666666661</v>
      </c>
      <c r="V260" s="310"/>
      <c r="W260" s="309">
        <f t="shared" si="32"/>
        <v>26</v>
      </c>
      <c r="X260" s="310"/>
    </row>
    <row r="261" spans="2:24" x14ac:dyDescent="0.3">
      <c r="B261" s="437"/>
      <c r="C261" s="321" t="s">
        <v>67</v>
      </c>
      <c r="D261" s="322"/>
      <c r="E261" s="322"/>
      <c r="F261" s="322"/>
      <c r="G261" s="322"/>
      <c r="H261" s="323"/>
      <c r="I261" s="49"/>
      <c r="J261" s="142"/>
      <c r="K261" s="51"/>
      <c r="L261" s="51"/>
      <c r="M261" s="51"/>
      <c r="N261" s="51"/>
      <c r="O261" s="51"/>
      <c r="P261" s="51"/>
      <c r="Q261" s="51"/>
      <c r="R261" s="52"/>
      <c r="S261" s="52">
        <v>1</v>
      </c>
      <c r="T261" s="52">
        <v>0</v>
      </c>
      <c r="U261" s="309">
        <f t="shared" si="31"/>
        <v>0.5</v>
      </c>
      <c r="V261" s="310"/>
      <c r="W261" s="309">
        <f t="shared" si="32"/>
        <v>1</v>
      </c>
      <c r="X261" s="310"/>
    </row>
    <row r="262" spans="2:24" x14ac:dyDescent="0.3">
      <c r="B262" s="437"/>
      <c r="C262" s="321" t="s">
        <v>68</v>
      </c>
      <c r="D262" s="322"/>
      <c r="E262" s="322"/>
      <c r="F262" s="322"/>
      <c r="G262" s="322"/>
      <c r="H262" s="323"/>
      <c r="I262" s="49"/>
      <c r="J262" s="142"/>
      <c r="K262" s="51"/>
      <c r="L262" s="51"/>
      <c r="M262" s="51"/>
      <c r="N262" s="51"/>
      <c r="O262" s="51"/>
      <c r="P262" s="51"/>
      <c r="Q262" s="51"/>
      <c r="R262" s="52"/>
      <c r="S262" s="52">
        <v>3</v>
      </c>
      <c r="T262" s="52">
        <v>1</v>
      </c>
      <c r="U262" s="309">
        <f t="shared" si="31"/>
        <v>2</v>
      </c>
      <c r="V262" s="310"/>
      <c r="W262" s="309">
        <f t="shared" si="32"/>
        <v>4</v>
      </c>
      <c r="X262" s="310"/>
    </row>
    <row r="263" spans="2:24" x14ac:dyDescent="0.3">
      <c r="B263" s="437"/>
      <c r="C263" s="321" t="s">
        <v>89</v>
      </c>
      <c r="D263" s="322"/>
      <c r="E263" s="322"/>
      <c r="F263" s="322"/>
      <c r="G263" s="322"/>
      <c r="H263" s="323"/>
      <c r="I263" s="49"/>
      <c r="J263" s="142"/>
      <c r="K263" s="51"/>
      <c r="L263" s="51"/>
      <c r="M263" s="51"/>
      <c r="N263" s="51"/>
      <c r="O263" s="51"/>
      <c r="P263" s="51"/>
      <c r="Q263" s="51"/>
      <c r="R263" s="52"/>
      <c r="S263" s="52">
        <v>1</v>
      </c>
      <c r="T263" s="52">
        <v>2</v>
      </c>
      <c r="U263" s="309">
        <f t="shared" si="31"/>
        <v>1.5</v>
      </c>
      <c r="V263" s="310"/>
      <c r="W263" s="309">
        <f t="shared" si="32"/>
        <v>3</v>
      </c>
      <c r="X263" s="310"/>
    </row>
    <row r="264" spans="2:24" x14ac:dyDescent="0.3">
      <c r="B264" s="437"/>
      <c r="C264" s="321" t="s">
        <v>85</v>
      </c>
      <c r="D264" s="322"/>
      <c r="E264" s="322"/>
      <c r="F264" s="322"/>
      <c r="G264" s="322"/>
      <c r="H264" s="323"/>
      <c r="I264" s="49"/>
      <c r="J264" s="142"/>
      <c r="K264" s="51"/>
      <c r="L264" s="51"/>
      <c r="M264" s="51"/>
      <c r="N264" s="51"/>
      <c r="O264" s="51"/>
      <c r="P264" s="51"/>
      <c r="Q264" s="51"/>
      <c r="R264" s="52"/>
      <c r="S264" s="52">
        <v>2</v>
      </c>
      <c r="T264" s="52">
        <v>0</v>
      </c>
      <c r="U264" s="309">
        <f t="shared" si="31"/>
        <v>1</v>
      </c>
      <c r="V264" s="310"/>
      <c r="W264" s="309">
        <f t="shared" si="32"/>
        <v>2</v>
      </c>
      <c r="X264" s="310"/>
    </row>
    <row r="265" spans="2:24" x14ac:dyDescent="0.3">
      <c r="B265" s="437"/>
      <c r="C265" s="321" t="s">
        <v>90</v>
      </c>
      <c r="D265" s="322"/>
      <c r="E265" s="322"/>
      <c r="F265" s="322"/>
      <c r="G265" s="322"/>
      <c r="H265" s="323"/>
      <c r="I265" s="49"/>
      <c r="J265" s="142"/>
      <c r="K265" s="51"/>
      <c r="L265" s="51"/>
      <c r="M265" s="51"/>
      <c r="N265" s="51"/>
      <c r="O265" s="51"/>
      <c r="P265" s="51"/>
      <c r="Q265" s="51"/>
      <c r="R265" s="52"/>
      <c r="S265" s="52">
        <v>1</v>
      </c>
      <c r="T265" s="52">
        <v>0</v>
      </c>
      <c r="U265" s="309">
        <f t="shared" si="31"/>
        <v>0.5</v>
      </c>
      <c r="V265" s="310"/>
      <c r="W265" s="309">
        <f t="shared" si="32"/>
        <v>1</v>
      </c>
      <c r="X265" s="310"/>
    </row>
    <row r="266" spans="2:24" x14ac:dyDescent="0.3">
      <c r="B266" s="437"/>
      <c r="C266" s="321" t="s">
        <v>91</v>
      </c>
      <c r="D266" s="322"/>
      <c r="E266" s="322"/>
      <c r="F266" s="322"/>
      <c r="G266" s="322"/>
      <c r="H266" s="323"/>
      <c r="I266" s="49"/>
      <c r="J266" s="142"/>
      <c r="K266" s="51"/>
      <c r="L266" s="51"/>
      <c r="M266" s="51"/>
      <c r="N266" s="51"/>
      <c r="O266" s="51"/>
      <c r="P266" s="51"/>
      <c r="Q266" s="51"/>
      <c r="R266" s="52"/>
      <c r="S266" s="52">
        <v>1</v>
      </c>
      <c r="T266" s="52">
        <v>0</v>
      </c>
      <c r="U266" s="309">
        <f t="shared" si="31"/>
        <v>0.5</v>
      </c>
      <c r="V266" s="310"/>
      <c r="W266" s="309">
        <f t="shared" si="32"/>
        <v>1</v>
      </c>
      <c r="X266" s="310"/>
    </row>
    <row r="267" spans="2:24" x14ac:dyDescent="0.3">
      <c r="B267" s="437"/>
      <c r="C267" s="321" t="s">
        <v>92</v>
      </c>
      <c r="D267" s="322"/>
      <c r="E267" s="322"/>
      <c r="F267" s="322"/>
      <c r="G267" s="322"/>
      <c r="H267" s="323"/>
      <c r="I267" s="49"/>
      <c r="J267" s="142"/>
      <c r="K267" s="51"/>
      <c r="L267" s="51"/>
      <c r="M267" s="51"/>
      <c r="N267" s="51"/>
      <c r="O267" s="51"/>
      <c r="P267" s="51"/>
      <c r="Q267" s="51"/>
      <c r="R267" s="52"/>
      <c r="S267" s="52">
        <v>1</v>
      </c>
      <c r="T267" s="52">
        <v>0</v>
      </c>
      <c r="U267" s="309">
        <f t="shared" si="31"/>
        <v>0.5</v>
      </c>
      <c r="V267" s="310"/>
      <c r="W267" s="309">
        <f t="shared" si="32"/>
        <v>1</v>
      </c>
      <c r="X267" s="310"/>
    </row>
    <row r="268" spans="2:24" x14ac:dyDescent="0.3">
      <c r="B268" s="437"/>
      <c r="C268" s="321" t="s">
        <v>93</v>
      </c>
      <c r="D268" s="322"/>
      <c r="E268" s="322"/>
      <c r="F268" s="322"/>
      <c r="G268" s="322"/>
      <c r="H268" s="323"/>
      <c r="I268" s="49"/>
      <c r="J268" s="142"/>
      <c r="K268" s="51"/>
      <c r="L268" s="51"/>
      <c r="M268" s="51"/>
      <c r="N268" s="51"/>
      <c r="O268" s="51"/>
      <c r="P268" s="51"/>
      <c r="Q268" s="51"/>
      <c r="R268" s="52"/>
      <c r="S268" s="52">
        <v>1</v>
      </c>
      <c r="T268" s="52">
        <v>0</v>
      </c>
      <c r="U268" s="309">
        <f t="shared" si="31"/>
        <v>0.5</v>
      </c>
      <c r="V268" s="310"/>
      <c r="W268" s="309">
        <f t="shared" si="32"/>
        <v>1</v>
      </c>
      <c r="X268" s="310"/>
    </row>
    <row r="269" spans="2:24" x14ac:dyDescent="0.3">
      <c r="B269" s="437"/>
      <c r="C269" s="321" t="s">
        <v>94</v>
      </c>
      <c r="D269" s="322"/>
      <c r="E269" s="322"/>
      <c r="F269" s="322"/>
      <c r="G269" s="322"/>
      <c r="H269" s="323"/>
      <c r="I269" s="49"/>
      <c r="J269" s="142"/>
      <c r="K269" s="51"/>
      <c r="L269" s="51"/>
      <c r="M269" s="51"/>
      <c r="N269" s="51"/>
      <c r="O269" s="51"/>
      <c r="P269" s="51"/>
      <c r="Q269" s="51"/>
      <c r="R269" s="52"/>
      <c r="S269" s="52">
        <v>1</v>
      </c>
      <c r="T269" s="52">
        <v>0</v>
      </c>
      <c r="U269" s="309">
        <f t="shared" si="31"/>
        <v>0.5</v>
      </c>
      <c r="V269" s="310"/>
      <c r="W269" s="309">
        <f t="shared" si="32"/>
        <v>1</v>
      </c>
      <c r="X269" s="310"/>
    </row>
    <row r="270" spans="2:24" x14ac:dyDescent="0.3">
      <c r="B270" s="437"/>
      <c r="C270" s="321" t="s">
        <v>79</v>
      </c>
      <c r="D270" s="322"/>
      <c r="E270" s="322"/>
      <c r="F270" s="322"/>
      <c r="G270" s="322"/>
      <c r="H270" s="323"/>
      <c r="I270" s="49"/>
      <c r="J270" s="142"/>
      <c r="K270" s="51"/>
      <c r="L270" s="51"/>
      <c r="M270" s="51"/>
      <c r="N270" s="51"/>
      <c r="O270" s="51"/>
      <c r="P270" s="51"/>
      <c r="Q270" s="51"/>
      <c r="R270" s="52"/>
      <c r="S270" s="52">
        <v>1</v>
      </c>
      <c r="T270" s="52">
        <v>0</v>
      </c>
      <c r="U270" s="309">
        <f t="shared" si="31"/>
        <v>0.5</v>
      </c>
      <c r="V270" s="310"/>
      <c r="W270" s="309">
        <f t="shared" si="32"/>
        <v>1</v>
      </c>
      <c r="X270" s="310"/>
    </row>
    <row r="271" spans="2:24" x14ac:dyDescent="0.3">
      <c r="B271" s="437"/>
      <c r="C271" s="321" t="s">
        <v>80</v>
      </c>
      <c r="D271" s="322"/>
      <c r="E271" s="322"/>
      <c r="F271" s="322"/>
      <c r="G271" s="322"/>
      <c r="H271" s="323"/>
      <c r="I271" s="49"/>
      <c r="J271" s="142"/>
      <c r="K271" s="51"/>
      <c r="L271" s="51"/>
      <c r="M271" s="51"/>
      <c r="N271" s="51"/>
      <c r="O271" s="51"/>
      <c r="P271" s="51"/>
      <c r="Q271" s="51"/>
      <c r="R271" s="52"/>
      <c r="S271" s="52"/>
      <c r="T271" s="52">
        <v>0</v>
      </c>
      <c r="U271" s="309">
        <f t="shared" si="31"/>
        <v>0</v>
      </c>
      <c r="V271" s="310"/>
      <c r="W271" s="309">
        <f t="shared" si="32"/>
        <v>0</v>
      </c>
      <c r="X271" s="310"/>
    </row>
    <row r="272" spans="2:24" x14ac:dyDescent="0.3">
      <c r="B272" s="437"/>
      <c r="C272" s="321" t="s">
        <v>81</v>
      </c>
      <c r="D272" s="322"/>
      <c r="E272" s="322"/>
      <c r="F272" s="322"/>
      <c r="G272" s="322"/>
      <c r="H272" s="323"/>
      <c r="I272" s="49"/>
      <c r="J272" s="142"/>
      <c r="K272" s="51"/>
      <c r="L272" s="51"/>
      <c r="M272" s="51"/>
      <c r="N272" s="51"/>
      <c r="O272" s="51"/>
      <c r="P272" s="51"/>
      <c r="Q272" s="51"/>
      <c r="R272" s="52"/>
      <c r="S272" s="52">
        <v>1</v>
      </c>
      <c r="T272" s="52">
        <v>0</v>
      </c>
      <c r="U272" s="309">
        <f t="shared" si="31"/>
        <v>0.5</v>
      </c>
      <c r="V272" s="310"/>
      <c r="W272" s="309">
        <f t="shared" si="32"/>
        <v>1</v>
      </c>
      <c r="X272" s="310"/>
    </row>
    <row r="273" spans="2:24" x14ac:dyDescent="0.3">
      <c r="B273" s="437"/>
      <c r="C273" s="321" t="s">
        <v>95</v>
      </c>
      <c r="D273" s="322"/>
      <c r="E273" s="322"/>
      <c r="F273" s="322"/>
      <c r="G273" s="322"/>
      <c r="H273" s="323"/>
      <c r="I273" s="49"/>
      <c r="J273" s="142"/>
      <c r="K273" s="51"/>
      <c r="L273" s="51"/>
      <c r="M273" s="51"/>
      <c r="N273" s="51"/>
      <c r="O273" s="51"/>
      <c r="P273" s="51"/>
      <c r="Q273" s="51"/>
      <c r="R273" s="52"/>
      <c r="S273" s="52">
        <v>3</v>
      </c>
      <c r="T273" s="52">
        <v>0</v>
      </c>
      <c r="U273" s="309">
        <f t="shared" si="31"/>
        <v>1.5</v>
      </c>
      <c r="V273" s="310"/>
      <c r="W273" s="309">
        <f t="shared" si="32"/>
        <v>3</v>
      </c>
      <c r="X273" s="310"/>
    </row>
    <row r="274" spans="2:24" x14ac:dyDescent="0.3">
      <c r="B274" s="437"/>
      <c r="C274" s="321" t="s">
        <v>83</v>
      </c>
      <c r="D274" s="322"/>
      <c r="E274" s="322"/>
      <c r="F274" s="322"/>
      <c r="G274" s="322"/>
      <c r="H274" s="323"/>
      <c r="I274" s="49"/>
      <c r="J274" s="142"/>
      <c r="K274" s="51"/>
      <c r="L274" s="51"/>
      <c r="M274" s="51"/>
      <c r="N274" s="51"/>
      <c r="O274" s="51"/>
      <c r="P274" s="51"/>
      <c r="Q274" s="51"/>
      <c r="R274" s="52"/>
      <c r="S274" s="52">
        <v>1</v>
      </c>
      <c r="T274" s="52">
        <v>0</v>
      </c>
      <c r="U274" s="309">
        <f t="shared" si="31"/>
        <v>0.5</v>
      </c>
      <c r="V274" s="310"/>
      <c r="W274" s="309">
        <f t="shared" si="32"/>
        <v>1</v>
      </c>
      <c r="X274" s="310"/>
    </row>
    <row r="275" spans="2:24" x14ac:dyDescent="0.3">
      <c r="B275" s="437"/>
      <c r="C275" s="321" t="s">
        <v>96</v>
      </c>
      <c r="D275" s="322"/>
      <c r="E275" s="322"/>
      <c r="F275" s="322"/>
      <c r="G275" s="322"/>
      <c r="H275" s="323"/>
      <c r="I275" s="49"/>
      <c r="J275" s="142"/>
      <c r="K275" s="51"/>
      <c r="L275" s="51"/>
      <c r="M275" s="51"/>
      <c r="N275" s="51"/>
      <c r="O275" s="51"/>
      <c r="P275" s="51"/>
      <c r="Q275" s="51"/>
      <c r="R275" s="52"/>
      <c r="S275" s="52"/>
      <c r="T275" s="52">
        <v>0</v>
      </c>
      <c r="U275" s="309">
        <f t="shared" si="31"/>
        <v>0</v>
      </c>
      <c r="V275" s="310"/>
      <c r="W275" s="309">
        <f t="shared" si="32"/>
        <v>0</v>
      </c>
      <c r="X275" s="310"/>
    </row>
    <row r="276" spans="2:24" x14ac:dyDescent="0.3">
      <c r="B276" s="437"/>
      <c r="C276" s="321" t="s">
        <v>97</v>
      </c>
      <c r="D276" s="322"/>
      <c r="E276" s="322"/>
      <c r="F276" s="322"/>
      <c r="G276" s="322"/>
      <c r="H276" s="323"/>
      <c r="I276" s="49"/>
      <c r="J276" s="142"/>
      <c r="K276" s="51"/>
      <c r="L276" s="51"/>
      <c r="M276" s="51"/>
      <c r="N276" s="51"/>
      <c r="O276" s="51"/>
      <c r="P276" s="51"/>
      <c r="Q276" s="51"/>
      <c r="R276" s="52"/>
      <c r="S276" s="52">
        <v>1</v>
      </c>
      <c r="T276" s="52">
        <v>0</v>
      </c>
      <c r="U276" s="309">
        <f t="shared" si="31"/>
        <v>0.5</v>
      </c>
      <c r="V276" s="310"/>
      <c r="W276" s="309">
        <f t="shared" si="32"/>
        <v>1</v>
      </c>
      <c r="X276" s="310"/>
    </row>
    <row r="277" spans="2:24" x14ac:dyDescent="0.3">
      <c r="B277" s="437"/>
      <c r="C277" s="321" t="s">
        <v>71</v>
      </c>
      <c r="D277" s="322"/>
      <c r="E277" s="322"/>
      <c r="F277" s="322"/>
      <c r="G277" s="322"/>
      <c r="H277" s="323"/>
      <c r="I277" s="49"/>
      <c r="J277" s="142"/>
      <c r="K277" s="51"/>
      <c r="L277" s="51"/>
      <c r="M277" s="51"/>
      <c r="N277" s="51"/>
      <c r="O277" s="51"/>
      <c r="P277" s="51"/>
      <c r="Q277" s="51"/>
      <c r="R277" s="52"/>
      <c r="S277" s="52">
        <v>1</v>
      </c>
      <c r="T277" s="52">
        <v>0</v>
      </c>
      <c r="U277" s="309">
        <f t="shared" si="31"/>
        <v>0.5</v>
      </c>
      <c r="V277" s="310"/>
      <c r="W277" s="309">
        <f t="shared" si="32"/>
        <v>1</v>
      </c>
      <c r="X277" s="310"/>
    </row>
    <row r="278" spans="2:24" x14ac:dyDescent="0.3">
      <c r="B278" s="437"/>
      <c r="C278" s="321" t="s">
        <v>72</v>
      </c>
      <c r="D278" s="322"/>
      <c r="E278" s="322"/>
      <c r="F278" s="322"/>
      <c r="G278" s="322"/>
      <c r="H278" s="323"/>
      <c r="I278" s="49"/>
      <c r="J278" s="142"/>
      <c r="K278" s="51"/>
      <c r="L278" s="51"/>
      <c r="M278" s="51"/>
      <c r="N278" s="51"/>
      <c r="O278" s="51"/>
      <c r="P278" s="51"/>
      <c r="Q278" s="51"/>
      <c r="R278" s="52"/>
      <c r="S278" s="52">
        <v>1</v>
      </c>
      <c r="T278" s="52">
        <v>0</v>
      </c>
      <c r="U278" s="309">
        <f t="shared" si="31"/>
        <v>0.5</v>
      </c>
      <c r="V278" s="310"/>
      <c r="W278" s="309">
        <f t="shared" si="32"/>
        <v>1</v>
      </c>
      <c r="X278" s="310"/>
    </row>
    <row r="279" spans="2:24" x14ac:dyDescent="0.3">
      <c r="B279" s="437"/>
      <c r="C279" s="321" t="s">
        <v>86</v>
      </c>
      <c r="D279" s="322"/>
      <c r="E279" s="322"/>
      <c r="F279" s="322"/>
      <c r="G279" s="322"/>
      <c r="H279" s="323"/>
      <c r="I279" s="49"/>
      <c r="J279" s="142"/>
      <c r="K279" s="51"/>
      <c r="L279" s="51"/>
      <c r="M279" s="51"/>
      <c r="N279" s="51"/>
      <c r="O279" s="51"/>
      <c r="P279" s="51"/>
      <c r="Q279" s="51"/>
      <c r="R279" s="52"/>
      <c r="S279" s="52">
        <v>1</v>
      </c>
      <c r="T279" s="52">
        <v>0</v>
      </c>
      <c r="U279" s="309">
        <f t="shared" si="31"/>
        <v>0.5</v>
      </c>
      <c r="V279" s="310"/>
      <c r="W279" s="309">
        <f t="shared" si="32"/>
        <v>1</v>
      </c>
      <c r="X279" s="310"/>
    </row>
    <row r="280" spans="2:24" ht="16.899999999999999" customHeight="1" x14ac:dyDescent="0.3">
      <c r="B280" s="437"/>
      <c r="C280" s="324" t="s">
        <v>73</v>
      </c>
      <c r="D280" s="325"/>
      <c r="E280" s="325"/>
      <c r="F280" s="325"/>
      <c r="G280" s="325"/>
      <c r="H280" s="326"/>
      <c r="I280" s="125"/>
      <c r="J280" s="207"/>
      <c r="K280" s="127"/>
      <c r="L280" s="127"/>
      <c r="M280" s="127"/>
      <c r="N280" s="127"/>
      <c r="O280" s="127"/>
      <c r="P280" s="127"/>
      <c r="Q280" s="127"/>
      <c r="R280" s="128"/>
      <c r="S280" s="128">
        <v>1</v>
      </c>
      <c r="T280" s="52">
        <v>0</v>
      </c>
      <c r="U280" s="314">
        <f t="shared" si="31"/>
        <v>0.5</v>
      </c>
      <c r="V280" s="315"/>
      <c r="W280" s="314">
        <f t="shared" si="32"/>
        <v>1</v>
      </c>
      <c r="X280" s="315"/>
    </row>
    <row r="281" spans="2:24" x14ac:dyDescent="0.3">
      <c r="B281" s="437"/>
      <c r="C281" s="300" t="s">
        <v>30</v>
      </c>
      <c r="D281" s="301"/>
      <c r="E281" s="301"/>
      <c r="F281" s="301"/>
      <c r="G281" s="301"/>
      <c r="H281" s="302"/>
      <c r="I281" s="133"/>
      <c r="J281" s="134"/>
      <c r="K281" s="135"/>
      <c r="L281" s="135"/>
      <c r="M281" s="135"/>
      <c r="N281" s="135"/>
      <c r="O281" s="135"/>
      <c r="P281" s="135"/>
      <c r="Q281" s="135"/>
      <c r="R281" s="136">
        <f t="shared" ref="R281:T281" si="40">SUM(R282:R288)</f>
        <v>0</v>
      </c>
      <c r="S281" s="136">
        <f t="shared" si="40"/>
        <v>2</v>
      </c>
      <c r="T281" s="136">
        <f t="shared" si="40"/>
        <v>5</v>
      </c>
      <c r="U281" s="309">
        <f t="shared" si="31"/>
        <v>2.3333333333333335</v>
      </c>
      <c r="V281" s="310"/>
      <c r="W281" s="309">
        <f t="shared" si="32"/>
        <v>7</v>
      </c>
      <c r="X281" s="310"/>
    </row>
    <row r="282" spans="2:24" x14ac:dyDescent="0.3">
      <c r="B282" s="437"/>
      <c r="C282" s="321" t="s">
        <v>87</v>
      </c>
      <c r="D282" s="322"/>
      <c r="E282" s="322"/>
      <c r="F282" s="322"/>
      <c r="G282" s="322"/>
      <c r="H282" s="323"/>
      <c r="I282" s="133"/>
      <c r="J282" s="134"/>
      <c r="K282" s="135"/>
      <c r="L282" s="135"/>
      <c r="M282" s="135"/>
      <c r="N282" s="135"/>
      <c r="O282" s="135"/>
      <c r="P282" s="135"/>
      <c r="Q282" s="135"/>
      <c r="R282" s="136"/>
      <c r="S282" s="136"/>
      <c r="T282" s="52">
        <v>0</v>
      </c>
      <c r="U282" s="309">
        <f t="shared" ref="U282:U292" si="41">AVERAGE(I282:T282)</f>
        <v>0</v>
      </c>
      <c r="V282" s="310"/>
      <c r="W282" s="309">
        <f t="shared" si="32"/>
        <v>0</v>
      </c>
      <c r="X282" s="310"/>
    </row>
    <row r="283" spans="2:24" x14ac:dyDescent="0.3">
      <c r="B283" s="437"/>
      <c r="C283" s="333" t="s">
        <v>31</v>
      </c>
      <c r="D283" s="334"/>
      <c r="E283" s="334"/>
      <c r="F283" s="334"/>
      <c r="G283" s="334"/>
      <c r="H283" s="335"/>
      <c r="I283" s="133"/>
      <c r="J283" s="134"/>
      <c r="K283" s="135"/>
      <c r="L283" s="135"/>
      <c r="M283" s="135"/>
      <c r="N283" s="135"/>
      <c r="O283" s="135"/>
      <c r="P283" s="135"/>
      <c r="Q283" s="135"/>
      <c r="R283" s="136"/>
      <c r="S283" s="136">
        <v>1</v>
      </c>
      <c r="T283" s="52">
        <v>0</v>
      </c>
      <c r="U283" s="309">
        <f t="shared" si="41"/>
        <v>0.5</v>
      </c>
      <c r="V283" s="310"/>
      <c r="W283" s="309">
        <f t="shared" ref="W283:W292" si="42">SUM(I283:T283)</f>
        <v>1</v>
      </c>
      <c r="X283" s="310"/>
    </row>
    <row r="284" spans="2:24" x14ac:dyDescent="0.3">
      <c r="B284" s="437"/>
      <c r="C284" s="333" t="s">
        <v>33</v>
      </c>
      <c r="D284" s="334"/>
      <c r="E284" s="334"/>
      <c r="F284" s="334"/>
      <c r="G284" s="334"/>
      <c r="H284" s="335"/>
      <c r="I284" s="133"/>
      <c r="J284" s="134"/>
      <c r="K284" s="135"/>
      <c r="L284" s="135"/>
      <c r="M284" s="135"/>
      <c r="N284" s="135"/>
      <c r="O284" s="135"/>
      <c r="P284" s="135"/>
      <c r="Q284" s="135"/>
      <c r="R284" s="136"/>
      <c r="S284" s="136"/>
      <c r="T284" s="52">
        <v>0</v>
      </c>
      <c r="U284" s="309">
        <f t="shared" si="41"/>
        <v>0</v>
      </c>
      <c r="V284" s="310"/>
      <c r="W284" s="309">
        <f t="shared" si="42"/>
        <v>0</v>
      </c>
      <c r="X284" s="310"/>
    </row>
    <row r="285" spans="2:24" x14ac:dyDescent="0.3">
      <c r="B285" s="437"/>
      <c r="C285" s="321" t="s">
        <v>98</v>
      </c>
      <c r="D285" s="322"/>
      <c r="E285" s="322"/>
      <c r="F285" s="322"/>
      <c r="G285" s="322"/>
      <c r="H285" s="323"/>
      <c r="I285" s="133"/>
      <c r="J285" s="134"/>
      <c r="K285" s="135"/>
      <c r="L285" s="135"/>
      <c r="M285" s="135"/>
      <c r="N285" s="135"/>
      <c r="O285" s="135"/>
      <c r="P285" s="135"/>
      <c r="Q285" s="135"/>
      <c r="R285" s="136"/>
      <c r="S285" s="136"/>
      <c r="T285" s="136">
        <v>1</v>
      </c>
      <c r="U285" s="309">
        <f t="shared" si="41"/>
        <v>1</v>
      </c>
      <c r="V285" s="310"/>
      <c r="W285" s="309">
        <f t="shared" si="42"/>
        <v>1</v>
      </c>
      <c r="X285" s="310"/>
    </row>
    <row r="286" spans="2:24" x14ac:dyDescent="0.3">
      <c r="B286" s="437"/>
      <c r="C286" s="321" t="s">
        <v>99</v>
      </c>
      <c r="D286" s="322"/>
      <c r="E286" s="322"/>
      <c r="F286" s="322"/>
      <c r="G286" s="322"/>
      <c r="H286" s="323"/>
      <c r="I286" s="133"/>
      <c r="J286" s="134"/>
      <c r="K286" s="135"/>
      <c r="L286" s="135"/>
      <c r="M286" s="135"/>
      <c r="N286" s="135"/>
      <c r="O286" s="135"/>
      <c r="P286" s="135"/>
      <c r="Q286" s="135"/>
      <c r="R286" s="136"/>
      <c r="S286" s="136"/>
      <c r="T286" s="136">
        <v>2</v>
      </c>
      <c r="U286" s="309">
        <f t="shared" si="41"/>
        <v>2</v>
      </c>
      <c r="V286" s="310"/>
      <c r="W286" s="309">
        <f t="shared" si="42"/>
        <v>2</v>
      </c>
      <c r="X286" s="310"/>
    </row>
    <row r="287" spans="2:24" x14ac:dyDescent="0.3">
      <c r="B287" s="437"/>
      <c r="C287" s="321" t="s">
        <v>100</v>
      </c>
      <c r="D287" s="322"/>
      <c r="E287" s="322"/>
      <c r="F287" s="322"/>
      <c r="G287" s="322"/>
      <c r="H287" s="323"/>
      <c r="I287" s="133"/>
      <c r="J287" s="134"/>
      <c r="K287" s="135"/>
      <c r="L287" s="135"/>
      <c r="M287" s="135"/>
      <c r="N287" s="135"/>
      <c r="O287" s="135"/>
      <c r="P287" s="135"/>
      <c r="Q287" s="135"/>
      <c r="R287" s="136"/>
      <c r="S287" s="136">
        <v>1</v>
      </c>
      <c r="T287" s="136">
        <v>2</v>
      </c>
      <c r="U287" s="309">
        <f t="shared" si="41"/>
        <v>1.5</v>
      </c>
      <c r="V287" s="310"/>
      <c r="W287" s="309">
        <f t="shared" si="42"/>
        <v>3</v>
      </c>
      <c r="X287" s="310"/>
    </row>
    <row r="288" spans="2:24" x14ac:dyDescent="0.3">
      <c r="B288" s="437"/>
      <c r="C288" s="324" t="s">
        <v>101</v>
      </c>
      <c r="D288" s="325"/>
      <c r="E288" s="325"/>
      <c r="F288" s="325"/>
      <c r="G288" s="325"/>
      <c r="H288" s="326"/>
      <c r="I288" s="137"/>
      <c r="J288" s="138"/>
      <c r="K288" s="139"/>
      <c r="L288" s="139"/>
      <c r="M288" s="139"/>
      <c r="N288" s="139"/>
      <c r="O288" s="139"/>
      <c r="P288" s="139"/>
      <c r="Q288" s="139"/>
      <c r="R288" s="140"/>
      <c r="S288" s="140"/>
      <c r="T288" s="52">
        <v>0</v>
      </c>
      <c r="U288" s="314">
        <f t="shared" si="41"/>
        <v>0</v>
      </c>
      <c r="V288" s="315"/>
      <c r="W288" s="314">
        <f t="shared" si="42"/>
        <v>0</v>
      </c>
      <c r="X288" s="315"/>
    </row>
    <row r="289" spans="2:24" x14ac:dyDescent="0.3">
      <c r="B289" s="437"/>
      <c r="C289" s="300" t="s">
        <v>34</v>
      </c>
      <c r="D289" s="301"/>
      <c r="E289" s="301"/>
      <c r="F289" s="301"/>
      <c r="G289" s="301"/>
      <c r="H289" s="302"/>
      <c r="I289" s="133"/>
      <c r="J289" s="134"/>
      <c r="K289" s="135"/>
      <c r="L289" s="135"/>
      <c r="M289" s="135"/>
      <c r="N289" s="135"/>
      <c r="O289" s="135"/>
      <c r="P289" s="135"/>
      <c r="Q289" s="135"/>
      <c r="R289" s="136"/>
      <c r="S289" s="136"/>
      <c r="T289" s="52">
        <v>0</v>
      </c>
      <c r="U289" s="309">
        <f t="shared" si="41"/>
        <v>0</v>
      </c>
      <c r="V289" s="310"/>
      <c r="W289" s="309">
        <f t="shared" si="42"/>
        <v>0</v>
      </c>
      <c r="X289" s="310"/>
    </row>
    <row r="290" spans="2:24" x14ac:dyDescent="0.3">
      <c r="B290" s="437"/>
      <c r="C290" s="327" t="s">
        <v>26</v>
      </c>
      <c r="D290" s="328"/>
      <c r="E290" s="328"/>
      <c r="F290" s="328"/>
      <c r="G290" s="328"/>
      <c r="H290" s="329"/>
      <c r="I290" s="152"/>
      <c r="J290" s="153"/>
      <c r="K290" s="154"/>
      <c r="L290" s="154"/>
      <c r="M290" s="154"/>
      <c r="N290" s="154"/>
      <c r="O290" s="154"/>
      <c r="P290" s="154"/>
      <c r="Q290" s="154"/>
      <c r="R290" s="155"/>
      <c r="S290" s="155">
        <v>2</v>
      </c>
      <c r="T290" s="155">
        <v>1</v>
      </c>
      <c r="U290" s="316">
        <f t="shared" si="41"/>
        <v>1.5</v>
      </c>
      <c r="V290" s="317"/>
      <c r="W290" s="316">
        <f t="shared" si="42"/>
        <v>3</v>
      </c>
      <c r="X290" s="317"/>
    </row>
    <row r="291" spans="2:24" x14ac:dyDescent="0.3">
      <c r="B291" s="437"/>
      <c r="C291" s="330" t="s">
        <v>161</v>
      </c>
      <c r="D291" s="331"/>
      <c r="E291" s="331"/>
      <c r="F291" s="331"/>
      <c r="G291" s="331"/>
      <c r="H291" s="332"/>
      <c r="I291" s="143"/>
      <c r="J291" s="144"/>
      <c r="K291" s="145"/>
      <c r="L291" s="145"/>
      <c r="M291" s="145"/>
      <c r="N291" s="145"/>
      <c r="O291" s="145"/>
      <c r="P291" s="145"/>
      <c r="Q291" s="145"/>
      <c r="R291" s="146">
        <f t="shared" ref="R291:T291" si="43">SUM(R292:R292)</f>
        <v>1</v>
      </c>
      <c r="S291" s="146">
        <f t="shared" si="43"/>
        <v>2</v>
      </c>
      <c r="T291" s="146">
        <f t="shared" si="43"/>
        <v>13</v>
      </c>
      <c r="U291" s="309">
        <f t="shared" si="41"/>
        <v>5.333333333333333</v>
      </c>
      <c r="V291" s="310"/>
      <c r="W291" s="309">
        <f t="shared" si="42"/>
        <v>16</v>
      </c>
      <c r="X291" s="310"/>
    </row>
    <row r="292" spans="2:24" x14ac:dyDescent="0.3">
      <c r="B292" s="437"/>
      <c r="C292" s="300" t="s">
        <v>30</v>
      </c>
      <c r="D292" s="301"/>
      <c r="E292" s="301"/>
      <c r="F292" s="301"/>
      <c r="G292" s="301"/>
      <c r="H292" s="302"/>
      <c r="I292" s="143"/>
      <c r="J292" s="144"/>
      <c r="K292" s="145"/>
      <c r="L292" s="145"/>
      <c r="M292" s="145"/>
      <c r="N292" s="145"/>
      <c r="O292" s="145"/>
      <c r="P292" s="145"/>
      <c r="Q292" s="145"/>
      <c r="R292" s="146">
        <v>1</v>
      </c>
      <c r="S292" s="146">
        <v>2</v>
      </c>
      <c r="T292" s="146">
        <v>13</v>
      </c>
      <c r="U292" s="309">
        <f t="shared" si="41"/>
        <v>5.333333333333333</v>
      </c>
      <c r="V292" s="310"/>
      <c r="W292" s="309">
        <f t="shared" si="42"/>
        <v>16</v>
      </c>
      <c r="X292" s="310"/>
    </row>
    <row r="293" spans="2:24" x14ac:dyDescent="0.3">
      <c r="B293" s="437"/>
      <c r="C293" s="340" t="s">
        <v>2</v>
      </c>
      <c r="D293" s="341"/>
      <c r="E293" s="341"/>
      <c r="F293" s="341"/>
      <c r="G293" s="341"/>
      <c r="H293" s="342"/>
      <c r="I293" s="156"/>
      <c r="J293" s="157"/>
      <c r="K293" s="158"/>
      <c r="L293" s="158"/>
      <c r="M293" s="158"/>
      <c r="N293" s="158"/>
      <c r="O293" s="158"/>
      <c r="P293" s="158"/>
      <c r="Q293" s="158"/>
      <c r="R293" s="159"/>
      <c r="S293" s="159"/>
      <c r="T293" s="159"/>
      <c r="U293" s="343"/>
      <c r="V293" s="344"/>
      <c r="W293" s="345"/>
      <c r="X293" s="346"/>
    </row>
    <row r="294" spans="2:24" x14ac:dyDescent="0.3">
      <c r="B294" s="437"/>
      <c r="C294" s="347" t="s">
        <v>102</v>
      </c>
      <c r="D294" s="348"/>
      <c r="E294" s="348"/>
      <c r="F294" s="348"/>
      <c r="G294" s="348"/>
      <c r="H294" s="349"/>
      <c r="I294" s="160"/>
      <c r="J294" s="161"/>
      <c r="K294" s="162"/>
      <c r="L294" s="162"/>
      <c r="M294" s="162"/>
      <c r="N294" s="162"/>
      <c r="O294" s="162"/>
      <c r="P294" s="162"/>
      <c r="Q294" s="162"/>
      <c r="R294" s="163">
        <f t="shared" ref="R294:T294" si="44">R219/R202</f>
        <v>2</v>
      </c>
      <c r="S294" s="163">
        <f t="shared" si="44"/>
        <v>3.8490566037735849</v>
      </c>
      <c r="T294" s="163">
        <f t="shared" si="44"/>
        <v>3.9450549450549453</v>
      </c>
      <c r="U294" s="350" t="s">
        <v>62</v>
      </c>
      <c r="V294" s="351"/>
      <c r="W294" s="350">
        <f t="shared" ref="W294:X294" si="45">W219/W202</f>
        <v>3.896551724137931</v>
      </c>
      <c r="X294" s="351" t="e">
        <f t="shared" si="45"/>
        <v>#DIV/0!</v>
      </c>
    </row>
    <row r="295" spans="2:24" x14ac:dyDescent="0.3">
      <c r="B295" s="437"/>
      <c r="C295" s="273" t="s">
        <v>103</v>
      </c>
      <c r="D295" s="274"/>
      <c r="E295" s="274"/>
      <c r="F295" s="274"/>
      <c r="G295" s="274"/>
      <c r="H295" s="275"/>
      <c r="I295" s="164"/>
      <c r="J295" s="165"/>
      <c r="K295" s="166"/>
      <c r="L295" s="166"/>
      <c r="M295" s="166"/>
      <c r="N295" s="166"/>
      <c r="O295" s="166"/>
      <c r="P295" s="166"/>
      <c r="Q295" s="166"/>
      <c r="R295" s="167">
        <f t="shared" ref="R295:T295" si="46">(R221+R225+R259+R290+R291)/R202</f>
        <v>1</v>
      </c>
      <c r="S295" s="167">
        <f t="shared" si="46"/>
        <v>1.8867924528301887</v>
      </c>
      <c r="T295" s="167">
        <f t="shared" si="46"/>
        <v>1.4725274725274726</v>
      </c>
      <c r="U295" s="352" t="s">
        <v>62</v>
      </c>
      <c r="V295" s="353"/>
      <c r="W295" s="352">
        <f t="shared" ref="W295:X295" si="47">(W221+W225+W259+W290+W291)/W202</f>
        <v>1.6206896551724137</v>
      </c>
      <c r="X295" s="353" t="e">
        <f t="shared" si="47"/>
        <v>#DIV/0!</v>
      </c>
    </row>
    <row r="296" spans="2:24" x14ac:dyDescent="0.3">
      <c r="B296" s="437"/>
      <c r="C296" s="291" t="s">
        <v>8</v>
      </c>
      <c r="D296" s="292"/>
      <c r="E296" s="292"/>
      <c r="F296" s="292"/>
      <c r="G296" s="292"/>
      <c r="H296" s="293"/>
      <c r="I296" s="105"/>
      <c r="J296" s="106"/>
      <c r="K296" s="168"/>
      <c r="L296" s="168"/>
      <c r="M296" s="168"/>
      <c r="N296" s="168"/>
      <c r="O296" s="168"/>
      <c r="P296" s="168"/>
      <c r="Q296" s="168"/>
      <c r="R296" s="169">
        <f t="shared" ref="R296:T296" si="48">R298/R297</f>
        <v>0</v>
      </c>
      <c r="S296" s="169">
        <f t="shared" si="48"/>
        <v>0</v>
      </c>
      <c r="T296" s="169">
        <f t="shared" si="48"/>
        <v>0</v>
      </c>
      <c r="U296" s="336" t="s">
        <v>62</v>
      </c>
      <c r="V296" s="337"/>
      <c r="W296" s="338">
        <f>W298/W297</f>
        <v>0</v>
      </c>
      <c r="X296" s="339"/>
    </row>
    <row r="297" spans="2:24" x14ac:dyDescent="0.3">
      <c r="B297" s="437"/>
      <c r="C297" s="358" t="s">
        <v>20</v>
      </c>
      <c r="D297" s="359"/>
      <c r="E297" s="359"/>
      <c r="F297" s="359"/>
      <c r="G297" s="359"/>
      <c r="H297" s="360"/>
      <c r="I297" s="170"/>
      <c r="J297" s="171"/>
      <c r="K297" s="89"/>
      <c r="L297" s="89"/>
      <c r="M297" s="89"/>
      <c r="N297" s="89"/>
      <c r="O297" s="89"/>
      <c r="P297" s="89"/>
      <c r="Q297" s="89"/>
      <c r="R297" s="90">
        <f t="shared" ref="R297:T297" si="49">R202</f>
        <v>1</v>
      </c>
      <c r="S297" s="90">
        <f t="shared" si="49"/>
        <v>53</v>
      </c>
      <c r="T297" s="90">
        <f t="shared" si="49"/>
        <v>91</v>
      </c>
      <c r="U297" s="361" t="s">
        <v>62</v>
      </c>
      <c r="V297" s="362"/>
      <c r="W297" s="361">
        <f>SUM(I297:T297)</f>
        <v>145</v>
      </c>
      <c r="X297" s="362"/>
    </row>
    <row r="298" spans="2:24" ht="15" thickBot="1" x14ac:dyDescent="0.35">
      <c r="B298" s="437"/>
      <c r="C298" s="358" t="s">
        <v>104</v>
      </c>
      <c r="D298" s="359"/>
      <c r="E298" s="359"/>
      <c r="F298" s="359"/>
      <c r="G298" s="359"/>
      <c r="H298" s="360"/>
      <c r="I298" s="172"/>
      <c r="J298" s="50"/>
      <c r="K298" s="51"/>
      <c r="L298" s="51"/>
      <c r="M298" s="51"/>
      <c r="N298" s="51"/>
      <c r="O298" s="51"/>
      <c r="P298" s="51"/>
      <c r="Q298" s="51"/>
      <c r="R298" s="52"/>
      <c r="S298" s="52"/>
      <c r="T298" s="52"/>
      <c r="U298" s="366" t="s">
        <v>62</v>
      </c>
      <c r="V298" s="367"/>
      <c r="W298" s="311">
        <f>SUM(I298:T298)</f>
        <v>0</v>
      </c>
      <c r="X298" s="312"/>
    </row>
    <row r="299" spans="2:24" ht="15" thickBot="1" x14ac:dyDescent="0.35">
      <c r="B299" s="288" t="s">
        <v>9</v>
      </c>
      <c r="C299" s="297" t="s">
        <v>108</v>
      </c>
      <c r="D299" s="298"/>
      <c r="E299" s="298"/>
      <c r="F299" s="298"/>
      <c r="G299" s="298"/>
      <c r="H299" s="299"/>
      <c r="I299" s="173"/>
      <c r="J299" s="174"/>
      <c r="K299" s="175"/>
      <c r="L299" s="175"/>
      <c r="M299" s="175"/>
      <c r="N299" s="175"/>
      <c r="O299" s="175"/>
      <c r="P299" s="175"/>
      <c r="Q299" s="175"/>
      <c r="R299" s="176">
        <f t="shared" ref="R299:V299" si="50">R302/R301</f>
        <v>0</v>
      </c>
      <c r="S299" s="176">
        <f t="shared" si="50"/>
        <v>0.31707317073170732</v>
      </c>
      <c r="T299" s="176">
        <f t="shared" si="50"/>
        <v>0.64</v>
      </c>
      <c r="U299" s="484">
        <f t="shared" si="50"/>
        <v>0.78205128205128205</v>
      </c>
      <c r="V299" s="485" t="e">
        <f t="shared" si="50"/>
        <v>#DIV/0!</v>
      </c>
      <c r="W299" s="370" t="s">
        <v>62</v>
      </c>
      <c r="X299" s="371"/>
    </row>
    <row r="300" spans="2:24" x14ac:dyDescent="0.3">
      <c r="B300" s="289"/>
      <c r="C300" s="297" t="s">
        <v>43</v>
      </c>
      <c r="D300" s="298"/>
      <c r="E300" s="298"/>
      <c r="F300" s="298"/>
      <c r="G300" s="298"/>
      <c r="H300" s="299"/>
      <c r="I300" s="177"/>
      <c r="J300" s="178"/>
      <c r="K300" s="179"/>
      <c r="L300" s="179"/>
      <c r="M300" s="179"/>
      <c r="N300" s="179"/>
      <c r="O300" s="179"/>
      <c r="P300" s="179"/>
      <c r="Q300" s="179"/>
      <c r="R300" s="180">
        <f t="shared" ref="R300:V300" si="51">R303/R301</f>
        <v>0</v>
      </c>
      <c r="S300" s="180">
        <f t="shared" si="51"/>
        <v>0.26829268292682928</v>
      </c>
      <c r="T300" s="180">
        <f t="shared" si="51"/>
        <v>0.49333333333333335</v>
      </c>
      <c r="U300" s="484">
        <f t="shared" si="51"/>
        <v>0.61538461538461542</v>
      </c>
      <c r="V300" s="485" t="e">
        <f t="shared" si="51"/>
        <v>#DIV/0!</v>
      </c>
      <c r="W300" s="370" t="s">
        <v>62</v>
      </c>
      <c r="X300" s="371"/>
    </row>
    <row r="301" spans="2:24" x14ac:dyDescent="0.3">
      <c r="B301" s="289"/>
      <c r="C301" s="270" t="s">
        <v>65</v>
      </c>
      <c r="D301" s="271"/>
      <c r="E301" s="271"/>
      <c r="F301" s="271"/>
      <c r="G301" s="271"/>
      <c r="H301" s="272"/>
      <c r="I301" s="172"/>
      <c r="J301" s="50"/>
      <c r="K301" s="51"/>
      <c r="L301" s="51"/>
      <c r="M301" s="51"/>
      <c r="N301" s="51"/>
      <c r="O301" s="51"/>
      <c r="P301" s="51"/>
      <c r="Q301" s="51"/>
      <c r="R301" s="52">
        <v>1</v>
      </c>
      <c r="S301" s="52">
        <v>41</v>
      </c>
      <c r="T301" s="52">
        <v>75</v>
      </c>
      <c r="U301" s="361">
        <f>AVERAGE(I301:T301)</f>
        <v>39</v>
      </c>
      <c r="V301" s="362"/>
      <c r="W301" s="481" t="s">
        <v>62</v>
      </c>
      <c r="X301" s="482"/>
    </row>
    <row r="302" spans="2:24" x14ac:dyDescent="0.3">
      <c r="B302" s="289"/>
      <c r="C302" s="300" t="s">
        <v>27</v>
      </c>
      <c r="D302" s="301"/>
      <c r="E302" s="301"/>
      <c r="F302" s="301"/>
      <c r="G302" s="301"/>
      <c r="H302" s="302"/>
      <c r="I302" s="142"/>
      <c r="J302" s="50"/>
      <c r="K302" s="51"/>
      <c r="L302" s="51"/>
      <c r="M302" s="51"/>
      <c r="N302" s="51"/>
      <c r="O302" s="51"/>
      <c r="P302" s="51"/>
      <c r="Q302" s="51"/>
      <c r="R302" s="52"/>
      <c r="S302" s="52">
        <v>13</v>
      </c>
      <c r="T302" s="52">
        <v>48</v>
      </c>
      <c r="U302" s="361">
        <f>AVERAGE(I302:T302)</f>
        <v>30.5</v>
      </c>
      <c r="V302" s="362"/>
      <c r="W302" s="361" t="s">
        <v>62</v>
      </c>
      <c r="X302" s="362"/>
    </row>
    <row r="303" spans="2:24" x14ac:dyDescent="0.3">
      <c r="B303" s="289"/>
      <c r="C303" s="273" t="s">
        <v>28</v>
      </c>
      <c r="D303" s="274"/>
      <c r="E303" s="274"/>
      <c r="F303" s="274"/>
      <c r="G303" s="274"/>
      <c r="H303" s="275"/>
      <c r="I303" s="181"/>
      <c r="J303" s="182"/>
      <c r="K303" s="183"/>
      <c r="L303" s="183"/>
      <c r="M303" s="183"/>
      <c r="N303" s="183"/>
      <c r="O303" s="183"/>
      <c r="P303" s="183"/>
      <c r="Q303" s="183"/>
      <c r="R303" s="184"/>
      <c r="S303" s="184">
        <v>11</v>
      </c>
      <c r="T303" s="184">
        <v>37</v>
      </c>
      <c r="U303" s="372">
        <f>AVERAGE(I303:T303)</f>
        <v>24</v>
      </c>
      <c r="V303" s="373"/>
      <c r="W303" s="372" t="s">
        <v>62</v>
      </c>
      <c r="X303" s="373"/>
    </row>
    <row r="304" spans="2:24" x14ac:dyDescent="0.3">
      <c r="B304" s="289"/>
      <c r="C304" s="276" t="s">
        <v>10</v>
      </c>
      <c r="D304" s="277"/>
      <c r="E304" s="277"/>
      <c r="F304" s="277"/>
      <c r="G304" s="277"/>
      <c r="H304" s="278"/>
      <c r="I304" s="185"/>
      <c r="J304" s="186"/>
      <c r="K304" s="187"/>
      <c r="L304" s="187"/>
      <c r="M304" s="187"/>
      <c r="N304" s="187"/>
      <c r="O304" s="187"/>
      <c r="P304" s="187"/>
      <c r="Q304" s="187"/>
      <c r="R304" s="188">
        <f t="shared" ref="R304:T304" si="52">R307/R306</f>
        <v>0</v>
      </c>
      <c r="S304" s="188">
        <f t="shared" si="52"/>
        <v>7.3170731707317069E-2</v>
      </c>
      <c r="T304" s="188">
        <f t="shared" si="52"/>
        <v>6.6666666666666666E-2</v>
      </c>
      <c r="U304" s="354">
        <f>U307/U306</f>
        <v>6.8376068376068369E-2</v>
      </c>
      <c r="V304" s="355"/>
      <c r="W304" s="356" t="s">
        <v>62</v>
      </c>
      <c r="X304" s="357"/>
    </row>
    <row r="305" spans="2:24" x14ac:dyDescent="0.3">
      <c r="B305" s="289"/>
      <c r="C305" s="291" t="s">
        <v>11</v>
      </c>
      <c r="D305" s="292"/>
      <c r="E305" s="292"/>
      <c r="F305" s="292"/>
      <c r="G305" s="292"/>
      <c r="H305" s="293"/>
      <c r="I305" s="189"/>
      <c r="J305" s="190"/>
      <c r="K305" s="191"/>
      <c r="L305" s="191"/>
      <c r="M305" s="191"/>
      <c r="N305" s="191"/>
      <c r="O305" s="191"/>
      <c r="P305" s="191"/>
      <c r="Q305" s="191"/>
      <c r="R305" s="192">
        <f t="shared" ref="R305:T305" si="53">R308/R306</f>
        <v>0</v>
      </c>
      <c r="S305" s="192">
        <f t="shared" si="53"/>
        <v>2.4390243902439025E-2</v>
      </c>
      <c r="T305" s="192">
        <f t="shared" si="53"/>
        <v>0</v>
      </c>
      <c r="U305" s="378">
        <f>U308/U306</f>
        <v>8.5470085470085461E-3</v>
      </c>
      <c r="V305" s="379"/>
      <c r="W305" s="380" t="s">
        <v>62</v>
      </c>
      <c r="X305" s="381"/>
    </row>
    <row r="306" spans="2:24" x14ac:dyDescent="0.3">
      <c r="B306" s="289"/>
      <c r="C306" s="270" t="s">
        <v>65</v>
      </c>
      <c r="D306" s="271"/>
      <c r="E306" s="271"/>
      <c r="F306" s="271"/>
      <c r="G306" s="271"/>
      <c r="H306" s="272"/>
      <c r="I306" s="172"/>
      <c r="J306" s="50"/>
      <c r="K306" s="51"/>
      <c r="L306" s="51"/>
      <c r="M306" s="51"/>
      <c r="N306" s="51"/>
      <c r="O306" s="51"/>
      <c r="P306" s="51"/>
      <c r="Q306" s="51"/>
      <c r="R306" s="52">
        <v>1</v>
      </c>
      <c r="S306" s="52">
        <v>41</v>
      </c>
      <c r="T306" s="52">
        <v>75</v>
      </c>
      <c r="U306" s="311">
        <f>AVERAGE(I306:T306)</f>
        <v>39</v>
      </c>
      <c r="V306" s="312"/>
      <c r="W306" s="311" t="s">
        <v>62</v>
      </c>
      <c r="X306" s="312"/>
    </row>
    <row r="307" spans="2:24" x14ac:dyDescent="0.3">
      <c r="B307" s="289"/>
      <c r="C307" s="270" t="s">
        <v>21</v>
      </c>
      <c r="D307" s="271"/>
      <c r="E307" s="271"/>
      <c r="F307" s="271"/>
      <c r="G307" s="271"/>
      <c r="H307" s="272"/>
      <c r="I307" s="172"/>
      <c r="J307" s="50"/>
      <c r="K307" s="51"/>
      <c r="L307" s="51"/>
      <c r="M307" s="51"/>
      <c r="N307" s="51"/>
      <c r="O307" s="51"/>
      <c r="P307" s="51"/>
      <c r="Q307" s="51"/>
      <c r="R307" s="52">
        <v>0</v>
      </c>
      <c r="S307" s="52">
        <v>3</v>
      </c>
      <c r="T307" s="52">
        <v>5</v>
      </c>
      <c r="U307" s="311">
        <f>AVERAGE(I307:T307)</f>
        <v>2.6666666666666665</v>
      </c>
      <c r="V307" s="312"/>
      <c r="W307" s="311" t="s">
        <v>62</v>
      </c>
      <c r="X307" s="312"/>
    </row>
    <row r="308" spans="2:24" ht="15" thickBot="1" x14ac:dyDescent="0.35">
      <c r="B308" s="290"/>
      <c r="C308" s="2" t="s">
        <v>22</v>
      </c>
      <c r="D308" s="3"/>
      <c r="E308" s="3"/>
      <c r="F308" s="3"/>
      <c r="G308" s="3"/>
      <c r="H308" s="193"/>
      <c r="I308" s="194"/>
      <c r="J308" s="195"/>
      <c r="K308" s="196"/>
      <c r="L308" s="196"/>
      <c r="M308" s="196"/>
      <c r="N308" s="196"/>
      <c r="O308" s="196"/>
      <c r="P308" s="196"/>
      <c r="Q308" s="196"/>
      <c r="R308" s="197">
        <v>0</v>
      </c>
      <c r="S308" s="197">
        <v>1</v>
      </c>
      <c r="T308" s="197">
        <v>0</v>
      </c>
      <c r="U308" s="366">
        <f>AVERAGE(I308:T308)</f>
        <v>0.33333333333333331</v>
      </c>
      <c r="V308" s="367"/>
      <c r="W308" s="366" t="s">
        <v>62</v>
      </c>
      <c r="X308" s="367"/>
    </row>
  </sheetData>
  <mergeCells count="684">
    <mergeCell ref="B299:B308"/>
    <mergeCell ref="C299:H299"/>
    <mergeCell ref="U299:V299"/>
    <mergeCell ref="W299:X299"/>
    <mergeCell ref="C300:H300"/>
    <mergeCell ref="U300:V300"/>
    <mergeCell ref="W300:X300"/>
    <mergeCell ref="C301:H301"/>
    <mergeCell ref="U301:V301"/>
    <mergeCell ref="W301:X301"/>
    <mergeCell ref="C306:H306"/>
    <mergeCell ref="U306:V306"/>
    <mergeCell ref="W306:X306"/>
    <mergeCell ref="C307:H307"/>
    <mergeCell ref="U307:V307"/>
    <mergeCell ref="W307:X307"/>
    <mergeCell ref="C304:H304"/>
    <mergeCell ref="U304:V304"/>
    <mergeCell ref="W304:X304"/>
    <mergeCell ref="C305:H305"/>
    <mergeCell ref="U305:V305"/>
    <mergeCell ref="W305:X305"/>
    <mergeCell ref="U308:V308"/>
    <mergeCell ref="W308:X308"/>
    <mergeCell ref="C303:H303"/>
    <mergeCell ref="U303:V303"/>
    <mergeCell ref="W303:X303"/>
    <mergeCell ref="C295:H295"/>
    <mergeCell ref="U295:V295"/>
    <mergeCell ref="W295:X295"/>
    <mergeCell ref="C296:H296"/>
    <mergeCell ref="U296:V296"/>
    <mergeCell ref="W296:X296"/>
    <mergeCell ref="C297:H297"/>
    <mergeCell ref="U297:V297"/>
    <mergeCell ref="W297:X297"/>
    <mergeCell ref="C298:H298"/>
    <mergeCell ref="U298:V298"/>
    <mergeCell ref="W298:X298"/>
    <mergeCell ref="C302:H302"/>
    <mergeCell ref="U302:V302"/>
    <mergeCell ref="W302:X302"/>
    <mergeCell ref="C293:H293"/>
    <mergeCell ref="U293:V293"/>
    <mergeCell ref="W293:X293"/>
    <mergeCell ref="C294:H294"/>
    <mergeCell ref="U294:V294"/>
    <mergeCell ref="W294:X294"/>
    <mergeCell ref="C291:H291"/>
    <mergeCell ref="U291:V291"/>
    <mergeCell ref="W291:X291"/>
    <mergeCell ref="C292:H292"/>
    <mergeCell ref="U292:V292"/>
    <mergeCell ref="W292:X292"/>
    <mergeCell ref="C289:H289"/>
    <mergeCell ref="U289:V289"/>
    <mergeCell ref="W289:X289"/>
    <mergeCell ref="C290:H290"/>
    <mergeCell ref="U290:V290"/>
    <mergeCell ref="W290:X290"/>
    <mergeCell ref="C287:H287"/>
    <mergeCell ref="U287:V287"/>
    <mergeCell ref="W287:X287"/>
    <mergeCell ref="C288:H288"/>
    <mergeCell ref="U288:V288"/>
    <mergeCell ref="W288:X288"/>
    <mergeCell ref="C285:H285"/>
    <mergeCell ref="U285:V285"/>
    <mergeCell ref="W285:X285"/>
    <mergeCell ref="C286:H286"/>
    <mergeCell ref="U286:V286"/>
    <mergeCell ref="W286:X286"/>
    <mergeCell ref="C283:H283"/>
    <mergeCell ref="U283:V283"/>
    <mergeCell ref="W283:X283"/>
    <mergeCell ref="C284:H284"/>
    <mergeCell ref="U284:V284"/>
    <mergeCell ref="W284:X284"/>
    <mergeCell ref="C281:H281"/>
    <mergeCell ref="U281:V281"/>
    <mergeCell ref="W281:X281"/>
    <mergeCell ref="C282:H282"/>
    <mergeCell ref="U282:V282"/>
    <mergeCell ref="W282:X282"/>
    <mergeCell ref="C279:H279"/>
    <mergeCell ref="U279:V279"/>
    <mergeCell ref="W279:X279"/>
    <mergeCell ref="C280:H280"/>
    <mergeCell ref="U280:V280"/>
    <mergeCell ref="W280:X280"/>
    <mergeCell ref="C277:H277"/>
    <mergeCell ref="U277:V277"/>
    <mergeCell ref="W277:X277"/>
    <mergeCell ref="C278:H278"/>
    <mergeCell ref="U278:V278"/>
    <mergeCell ref="W278:X278"/>
    <mergeCell ref="C275:H275"/>
    <mergeCell ref="U275:V275"/>
    <mergeCell ref="W275:X275"/>
    <mergeCell ref="C276:H276"/>
    <mergeCell ref="U276:V276"/>
    <mergeCell ref="W276:X276"/>
    <mergeCell ref="C273:H273"/>
    <mergeCell ref="U273:V273"/>
    <mergeCell ref="W273:X273"/>
    <mergeCell ref="C274:H274"/>
    <mergeCell ref="U274:V274"/>
    <mergeCell ref="W274:X274"/>
    <mergeCell ref="C271:H271"/>
    <mergeCell ref="U271:V271"/>
    <mergeCell ref="W271:X271"/>
    <mergeCell ref="C272:H272"/>
    <mergeCell ref="U272:V272"/>
    <mergeCell ref="W272:X272"/>
    <mergeCell ref="C269:H269"/>
    <mergeCell ref="U269:V269"/>
    <mergeCell ref="W269:X269"/>
    <mergeCell ref="C270:H270"/>
    <mergeCell ref="U270:V270"/>
    <mergeCell ref="W270:X270"/>
    <mergeCell ref="C267:H267"/>
    <mergeCell ref="U267:V267"/>
    <mergeCell ref="W267:X267"/>
    <mergeCell ref="C268:H268"/>
    <mergeCell ref="U268:V268"/>
    <mergeCell ref="W268:X268"/>
    <mergeCell ref="C265:H265"/>
    <mergeCell ref="U265:V265"/>
    <mergeCell ref="W265:X265"/>
    <mergeCell ref="C266:H266"/>
    <mergeCell ref="U266:V266"/>
    <mergeCell ref="W266:X266"/>
    <mergeCell ref="C263:H263"/>
    <mergeCell ref="U263:V263"/>
    <mergeCell ref="W263:X263"/>
    <mergeCell ref="C264:H264"/>
    <mergeCell ref="U264:V264"/>
    <mergeCell ref="W264:X264"/>
    <mergeCell ref="C261:H261"/>
    <mergeCell ref="U261:V261"/>
    <mergeCell ref="W261:X261"/>
    <mergeCell ref="C262:H262"/>
    <mergeCell ref="U262:V262"/>
    <mergeCell ref="W262:X262"/>
    <mergeCell ref="C259:H259"/>
    <mergeCell ref="U259:V259"/>
    <mergeCell ref="W259:X259"/>
    <mergeCell ref="C260:H260"/>
    <mergeCell ref="U260:V260"/>
    <mergeCell ref="W260:X260"/>
    <mergeCell ref="C257:H257"/>
    <mergeCell ref="U257:V257"/>
    <mergeCell ref="W257:X257"/>
    <mergeCell ref="C258:H258"/>
    <mergeCell ref="U258:V258"/>
    <mergeCell ref="W258:X258"/>
    <mergeCell ref="C255:H255"/>
    <mergeCell ref="U255:V255"/>
    <mergeCell ref="W255:X255"/>
    <mergeCell ref="C256:H256"/>
    <mergeCell ref="U256:V256"/>
    <mergeCell ref="W256:X256"/>
    <mergeCell ref="C253:H253"/>
    <mergeCell ref="U253:V253"/>
    <mergeCell ref="W253:X253"/>
    <mergeCell ref="C254:H254"/>
    <mergeCell ref="U254:V254"/>
    <mergeCell ref="W254:X254"/>
    <mergeCell ref="C251:H251"/>
    <mergeCell ref="U251:V251"/>
    <mergeCell ref="W251:X251"/>
    <mergeCell ref="C252:H252"/>
    <mergeCell ref="U252:V252"/>
    <mergeCell ref="W252:X252"/>
    <mergeCell ref="C249:H249"/>
    <mergeCell ref="U249:V249"/>
    <mergeCell ref="W249:X249"/>
    <mergeCell ref="C250:H250"/>
    <mergeCell ref="U250:V250"/>
    <mergeCell ref="W250:X250"/>
    <mergeCell ref="C247:H247"/>
    <mergeCell ref="U247:V247"/>
    <mergeCell ref="W247:X247"/>
    <mergeCell ref="C248:H248"/>
    <mergeCell ref="U248:V248"/>
    <mergeCell ref="W248:X248"/>
    <mergeCell ref="C245:H245"/>
    <mergeCell ref="U245:V245"/>
    <mergeCell ref="W245:X245"/>
    <mergeCell ref="C246:H246"/>
    <mergeCell ref="U246:V246"/>
    <mergeCell ref="W246:X246"/>
    <mergeCell ref="C243:H243"/>
    <mergeCell ref="U243:V243"/>
    <mergeCell ref="W243:X243"/>
    <mergeCell ref="C244:H244"/>
    <mergeCell ref="U244:V244"/>
    <mergeCell ref="W244:X244"/>
    <mergeCell ref="C241:H241"/>
    <mergeCell ref="U241:V241"/>
    <mergeCell ref="W241:X241"/>
    <mergeCell ref="C242:H242"/>
    <mergeCell ref="U242:V242"/>
    <mergeCell ref="W242:X242"/>
    <mergeCell ref="C239:H239"/>
    <mergeCell ref="U239:V239"/>
    <mergeCell ref="W239:X239"/>
    <mergeCell ref="C240:H240"/>
    <mergeCell ref="U240:V240"/>
    <mergeCell ref="W240:X240"/>
    <mergeCell ref="C237:H237"/>
    <mergeCell ref="U237:V237"/>
    <mergeCell ref="W237:X237"/>
    <mergeCell ref="C238:H238"/>
    <mergeCell ref="U238:V238"/>
    <mergeCell ref="W238:X238"/>
    <mergeCell ref="C235:H235"/>
    <mergeCell ref="U235:V235"/>
    <mergeCell ref="W235:X235"/>
    <mergeCell ref="C236:H236"/>
    <mergeCell ref="U236:V236"/>
    <mergeCell ref="W236:X236"/>
    <mergeCell ref="C233:H233"/>
    <mergeCell ref="U233:V233"/>
    <mergeCell ref="W233:X233"/>
    <mergeCell ref="C234:H234"/>
    <mergeCell ref="U234:V234"/>
    <mergeCell ref="W234:X234"/>
    <mergeCell ref="C231:H231"/>
    <mergeCell ref="U231:V231"/>
    <mergeCell ref="W231:X231"/>
    <mergeCell ref="C232:H232"/>
    <mergeCell ref="U232:V232"/>
    <mergeCell ref="W232:X232"/>
    <mergeCell ref="W223:X223"/>
    <mergeCell ref="C224:H224"/>
    <mergeCell ref="U224:V224"/>
    <mergeCell ref="W224:X224"/>
    <mergeCell ref="C229:H229"/>
    <mergeCell ref="U229:V229"/>
    <mergeCell ref="W229:X229"/>
    <mergeCell ref="C230:H230"/>
    <mergeCell ref="U230:V230"/>
    <mergeCell ref="W230:X230"/>
    <mergeCell ref="C227:H227"/>
    <mergeCell ref="U227:V227"/>
    <mergeCell ref="W227:X227"/>
    <mergeCell ref="C228:H228"/>
    <mergeCell ref="U228:V228"/>
    <mergeCell ref="W228:X228"/>
    <mergeCell ref="C221:H221"/>
    <mergeCell ref="U221:V221"/>
    <mergeCell ref="W221:X221"/>
    <mergeCell ref="C222:H222"/>
    <mergeCell ref="U222:V222"/>
    <mergeCell ref="W222:X222"/>
    <mergeCell ref="B218:B298"/>
    <mergeCell ref="C218:H218"/>
    <mergeCell ref="U218:V218"/>
    <mergeCell ref="W218:X218"/>
    <mergeCell ref="C219:H219"/>
    <mergeCell ref="U219:V219"/>
    <mergeCell ref="W219:X219"/>
    <mergeCell ref="C220:H220"/>
    <mergeCell ref="U220:V220"/>
    <mergeCell ref="W220:X220"/>
    <mergeCell ref="C225:H225"/>
    <mergeCell ref="U225:V225"/>
    <mergeCell ref="W225:X225"/>
    <mergeCell ref="C226:H226"/>
    <mergeCell ref="U226:V226"/>
    <mergeCell ref="W226:X226"/>
    <mergeCell ref="C223:H223"/>
    <mergeCell ref="U223:V223"/>
    <mergeCell ref="C216:H216"/>
    <mergeCell ref="U216:V216"/>
    <mergeCell ref="W216:X216"/>
    <mergeCell ref="C217:H217"/>
    <mergeCell ref="U217:V217"/>
    <mergeCell ref="W217:X217"/>
    <mergeCell ref="C214:H214"/>
    <mergeCell ref="U214:V214"/>
    <mergeCell ref="W214:X214"/>
    <mergeCell ref="C215:H215"/>
    <mergeCell ref="U215:V215"/>
    <mergeCell ref="W215:X215"/>
    <mergeCell ref="C212:H212"/>
    <mergeCell ref="U212:V212"/>
    <mergeCell ref="W212:X212"/>
    <mergeCell ref="C213:H213"/>
    <mergeCell ref="U213:V213"/>
    <mergeCell ref="W213:X213"/>
    <mergeCell ref="C210:H210"/>
    <mergeCell ref="U210:V210"/>
    <mergeCell ref="W210:X210"/>
    <mergeCell ref="C211:H211"/>
    <mergeCell ref="U211:V211"/>
    <mergeCell ref="W211:X211"/>
    <mergeCell ref="U202:V202"/>
    <mergeCell ref="W202:X202"/>
    <mergeCell ref="C203:H203"/>
    <mergeCell ref="U203:V203"/>
    <mergeCell ref="W203:X203"/>
    <mergeCell ref="C208:H208"/>
    <mergeCell ref="U208:V208"/>
    <mergeCell ref="W208:X208"/>
    <mergeCell ref="C209:H209"/>
    <mergeCell ref="U209:V209"/>
    <mergeCell ref="W209:X209"/>
    <mergeCell ref="C206:H206"/>
    <mergeCell ref="U206:V206"/>
    <mergeCell ref="W206:X206"/>
    <mergeCell ref="C207:H207"/>
    <mergeCell ref="U207:V207"/>
    <mergeCell ref="W207:X207"/>
    <mergeCell ref="W199:X199"/>
    <mergeCell ref="C200:H200"/>
    <mergeCell ref="U200:V200"/>
    <mergeCell ref="W200:X200"/>
    <mergeCell ref="C201:H201"/>
    <mergeCell ref="U201:V201"/>
    <mergeCell ref="W201:X201"/>
    <mergeCell ref="B196:H196"/>
    <mergeCell ref="B197:B217"/>
    <mergeCell ref="C197:H197"/>
    <mergeCell ref="U197:V197"/>
    <mergeCell ref="W197:X197"/>
    <mergeCell ref="C198:H198"/>
    <mergeCell ref="U198:V198"/>
    <mergeCell ref="W198:X198"/>
    <mergeCell ref="C199:H199"/>
    <mergeCell ref="U199:V199"/>
    <mergeCell ref="C204:H204"/>
    <mergeCell ref="U204:V204"/>
    <mergeCell ref="W204:X204"/>
    <mergeCell ref="C205:H205"/>
    <mergeCell ref="U205:V205"/>
    <mergeCell ref="W205:X205"/>
    <mergeCell ref="C202:H202"/>
    <mergeCell ref="U190:V190"/>
    <mergeCell ref="W190:X190"/>
    <mergeCell ref="U191:V191"/>
    <mergeCell ref="W191:X191"/>
    <mergeCell ref="B195:H195"/>
    <mergeCell ref="U195:V195"/>
    <mergeCell ref="W195:X195"/>
    <mergeCell ref="C188:H188"/>
    <mergeCell ref="U188:V188"/>
    <mergeCell ref="W188:X188"/>
    <mergeCell ref="C189:H189"/>
    <mergeCell ref="U189:V189"/>
    <mergeCell ref="W189:X189"/>
    <mergeCell ref="C181:H181"/>
    <mergeCell ref="U181:V181"/>
    <mergeCell ref="W181:X181"/>
    <mergeCell ref="B182:B191"/>
    <mergeCell ref="C182:H182"/>
    <mergeCell ref="U182:V182"/>
    <mergeCell ref="W182:X182"/>
    <mergeCell ref="C183:H183"/>
    <mergeCell ref="U183:V183"/>
    <mergeCell ref="W183:X183"/>
    <mergeCell ref="B101:B181"/>
    <mergeCell ref="C186:H186"/>
    <mergeCell ref="U186:V186"/>
    <mergeCell ref="W186:X186"/>
    <mergeCell ref="C187:H187"/>
    <mergeCell ref="U187:V187"/>
    <mergeCell ref="W187:X187"/>
    <mergeCell ref="C184:H184"/>
    <mergeCell ref="U184:V184"/>
    <mergeCell ref="W184:X184"/>
    <mergeCell ref="C185:H185"/>
    <mergeCell ref="U185:V185"/>
    <mergeCell ref="W185:X185"/>
    <mergeCell ref="C190:H190"/>
    <mergeCell ref="C179:H179"/>
    <mergeCell ref="U179:V179"/>
    <mergeCell ref="W179:X179"/>
    <mergeCell ref="C180:H180"/>
    <mergeCell ref="U180:V180"/>
    <mergeCell ref="W180:X180"/>
    <mergeCell ref="C177:H177"/>
    <mergeCell ref="U177:V177"/>
    <mergeCell ref="W177:X177"/>
    <mergeCell ref="C178:H178"/>
    <mergeCell ref="U178:V178"/>
    <mergeCell ref="W178:X178"/>
    <mergeCell ref="C175:H175"/>
    <mergeCell ref="U175:V175"/>
    <mergeCell ref="W175:X175"/>
    <mergeCell ref="C176:H176"/>
    <mergeCell ref="U176:V176"/>
    <mergeCell ref="W176:X176"/>
    <mergeCell ref="C173:H173"/>
    <mergeCell ref="U173:V173"/>
    <mergeCell ref="W173:X173"/>
    <mergeCell ref="C174:H174"/>
    <mergeCell ref="U174:V174"/>
    <mergeCell ref="W174:X174"/>
    <mergeCell ref="C171:H171"/>
    <mergeCell ref="U171:V171"/>
    <mergeCell ref="W171:X171"/>
    <mergeCell ref="C172:H172"/>
    <mergeCell ref="U172:V172"/>
    <mergeCell ref="W172:X172"/>
    <mergeCell ref="C169:H169"/>
    <mergeCell ref="U169:V169"/>
    <mergeCell ref="W169:X169"/>
    <mergeCell ref="C170:H170"/>
    <mergeCell ref="U170:V170"/>
    <mergeCell ref="W170:X170"/>
    <mergeCell ref="C167:H167"/>
    <mergeCell ref="U167:V167"/>
    <mergeCell ref="W167:X167"/>
    <mergeCell ref="C168:H168"/>
    <mergeCell ref="U168:V168"/>
    <mergeCell ref="W168:X168"/>
    <mergeCell ref="C165:H165"/>
    <mergeCell ref="U165:V165"/>
    <mergeCell ref="W165:X165"/>
    <mergeCell ref="C166:H166"/>
    <mergeCell ref="U166:V166"/>
    <mergeCell ref="W166:X166"/>
    <mergeCell ref="C163:H163"/>
    <mergeCell ref="U163:V163"/>
    <mergeCell ref="W163:X163"/>
    <mergeCell ref="C164:H164"/>
    <mergeCell ref="U164:V164"/>
    <mergeCell ref="W164:X164"/>
    <mergeCell ref="C161:H161"/>
    <mergeCell ref="U161:V161"/>
    <mergeCell ref="W161:X161"/>
    <mergeCell ref="C162:H162"/>
    <mergeCell ref="U162:V162"/>
    <mergeCell ref="W162:X162"/>
    <mergeCell ref="C159:H159"/>
    <mergeCell ref="U159:V159"/>
    <mergeCell ref="W159:X159"/>
    <mergeCell ref="C160:H160"/>
    <mergeCell ref="U160:V160"/>
    <mergeCell ref="W160:X160"/>
    <mergeCell ref="C157:H157"/>
    <mergeCell ref="U157:V157"/>
    <mergeCell ref="W157:X157"/>
    <mergeCell ref="C158:H158"/>
    <mergeCell ref="U158:V158"/>
    <mergeCell ref="W158:X158"/>
    <mergeCell ref="C155:H155"/>
    <mergeCell ref="U155:V155"/>
    <mergeCell ref="W155:X155"/>
    <mergeCell ref="C156:H156"/>
    <mergeCell ref="U156:V156"/>
    <mergeCell ref="W156:X156"/>
    <mergeCell ref="C153:H153"/>
    <mergeCell ref="U153:V153"/>
    <mergeCell ref="W153:X153"/>
    <mergeCell ref="C154:H154"/>
    <mergeCell ref="U154:V154"/>
    <mergeCell ref="W154:X154"/>
    <mergeCell ref="C151:H151"/>
    <mergeCell ref="U151:V151"/>
    <mergeCell ref="W151:X151"/>
    <mergeCell ref="C152:H152"/>
    <mergeCell ref="U152:V152"/>
    <mergeCell ref="W152:X152"/>
    <mergeCell ref="C149:H149"/>
    <mergeCell ref="U149:V149"/>
    <mergeCell ref="W149:X149"/>
    <mergeCell ref="C150:H150"/>
    <mergeCell ref="U150:V150"/>
    <mergeCell ref="W150:X150"/>
    <mergeCell ref="C147:H147"/>
    <mergeCell ref="U147:V147"/>
    <mergeCell ref="W147:X147"/>
    <mergeCell ref="C148:H148"/>
    <mergeCell ref="U148:V148"/>
    <mergeCell ref="W148:X148"/>
    <mergeCell ref="C145:H145"/>
    <mergeCell ref="U145:V145"/>
    <mergeCell ref="W145:X145"/>
    <mergeCell ref="C146:H146"/>
    <mergeCell ref="U146:V146"/>
    <mergeCell ref="W146:X146"/>
    <mergeCell ref="C143:H143"/>
    <mergeCell ref="U143:V143"/>
    <mergeCell ref="W143:X143"/>
    <mergeCell ref="C144:H144"/>
    <mergeCell ref="U144:V144"/>
    <mergeCell ref="W144:X144"/>
    <mergeCell ref="C141:H141"/>
    <mergeCell ref="U141:V141"/>
    <mergeCell ref="W141:X141"/>
    <mergeCell ref="C142:H142"/>
    <mergeCell ref="U142:V142"/>
    <mergeCell ref="W142:X142"/>
    <mergeCell ref="C139:H139"/>
    <mergeCell ref="U139:V139"/>
    <mergeCell ref="W139:X139"/>
    <mergeCell ref="C140:H140"/>
    <mergeCell ref="U140:V140"/>
    <mergeCell ref="W140:X140"/>
    <mergeCell ref="C137:H137"/>
    <mergeCell ref="U137:V137"/>
    <mergeCell ref="W137:X137"/>
    <mergeCell ref="C138:H138"/>
    <mergeCell ref="U138:V138"/>
    <mergeCell ref="W138:X138"/>
    <mergeCell ref="C135:H135"/>
    <mergeCell ref="U135:V135"/>
    <mergeCell ref="W135:X135"/>
    <mergeCell ref="C136:H136"/>
    <mergeCell ref="U136:V136"/>
    <mergeCell ref="W136:X136"/>
    <mergeCell ref="C133:H133"/>
    <mergeCell ref="U133:V133"/>
    <mergeCell ref="W133:X133"/>
    <mergeCell ref="C134:H134"/>
    <mergeCell ref="U134:V134"/>
    <mergeCell ref="W134:X134"/>
    <mergeCell ref="C131:H131"/>
    <mergeCell ref="U131:V131"/>
    <mergeCell ref="W131:X131"/>
    <mergeCell ref="C132:H132"/>
    <mergeCell ref="U132:V132"/>
    <mergeCell ref="W132:X132"/>
    <mergeCell ref="C129:H129"/>
    <mergeCell ref="U129:V129"/>
    <mergeCell ref="W129:X129"/>
    <mergeCell ref="C130:H130"/>
    <mergeCell ref="U130:V130"/>
    <mergeCell ref="W130:X130"/>
    <mergeCell ref="C127:H127"/>
    <mergeCell ref="U127:V127"/>
    <mergeCell ref="W127:X127"/>
    <mergeCell ref="C128:H128"/>
    <mergeCell ref="U128:V128"/>
    <mergeCell ref="W128:X128"/>
    <mergeCell ref="C125:H125"/>
    <mergeCell ref="U125:V125"/>
    <mergeCell ref="W125:X125"/>
    <mergeCell ref="C126:H126"/>
    <mergeCell ref="U126:V126"/>
    <mergeCell ref="W126:X126"/>
    <mergeCell ref="C123:H123"/>
    <mergeCell ref="U123:V123"/>
    <mergeCell ref="W123:X123"/>
    <mergeCell ref="C124:H124"/>
    <mergeCell ref="U124:V124"/>
    <mergeCell ref="W124:X124"/>
    <mergeCell ref="C121:H121"/>
    <mergeCell ref="U121:V121"/>
    <mergeCell ref="W121:X121"/>
    <mergeCell ref="C122:H122"/>
    <mergeCell ref="U122:V122"/>
    <mergeCell ref="W122:X122"/>
    <mergeCell ref="C119:H119"/>
    <mergeCell ref="U119:V119"/>
    <mergeCell ref="W119:X119"/>
    <mergeCell ref="C120:H120"/>
    <mergeCell ref="U120:V120"/>
    <mergeCell ref="W120:X120"/>
    <mergeCell ref="C117:H117"/>
    <mergeCell ref="U117:V117"/>
    <mergeCell ref="W117:X117"/>
    <mergeCell ref="C118:H118"/>
    <mergeCell ref="U118:V118"/>
    <mergeCell ref="W118:X118"/>
    <mergeCell ref="C115:H115"/>
    <mergeCell ref="U115:V115"/>
    <mergeCell ref="W115:X115"/>
    <mergeCell ref="C116:H116"/>
    <mergeCell ref="U116:V116"/>
    <mergeCell ref="W116:X116"/>
    <mergeCell ref="C113:H113"/>
    <mergeCell ref="U113:V113"/>
    <mergeCell ref="W113:X113"/>
    <mergeCell ref="C114:H114"/>
    <mergeCell ref="U114:V114"/>
    <mergeCell ref="W114:X114"/>
    <mergeCell ref="C111:H111"/>
    <mergeCell ref="U111:V111"/>
    <mergeCell ref="W111:X111"/>
    <mergeCell ref="C112:H112"/>
    <mergeCell ref="U112:V112"/>
    <mergeCell ref="W112:X112"/>
    <mergeCell ref="C109:H109"/>
    <mergeCell ref="U109:V109"/>
    <mergeCell ref="W109:X109"/>
    <mergeCell ref="C110:H110"/>
    <mergeCell ref="U110:V110"/>
    <mergeCell ref="W110:X110"/>
    <mergeCell ref="C107:H107"/>
    <mergeCell ref="U107:V107"/>
    <mergeCell ref="W107:X107"/>
    <mergeCell ref="C108:H108"/>
    <mergeCell ref="U108:V108"/>
    <mergeCell ref="W108:X108"/>
    <mergeCell ref="C105:H105"/>
    <mergeCell ref="U105:V105"/>
    <mergeCell ref="W105:X105"/>
    <mergeCell ref="C106:H106"/>
    <mergeCell ref="U106:V106"/>
    <mergeCell ref="W106:X106"/>
    <mergeCell ref="C103:H103"/>
    <mergeCell ref="U103:V103"/>
    <mergeCell ref="W103:X103"/>
    <mergeCell ref="C104:H104"/>
    <mergeCell ref="U104:V104"/>
    <mergeCell ref="W104:X104"/>
    <mergeCell ref="C100:H100"/>
    <mergeCell ref="U100:V100"/>
    <mergeCell ref="W100:X100"/>
    <mergeCell ref="C101:H101"/>
    <mergeCell ref="U101:V101"/>
    <mergeCell ref="W101:X101"/>
    <mergeCell ref="C102:H102"/>
    <mergeCell ref="U102:V102"/>
    <mergeCell ref="W102:X102"/>
    <mergeCell ref="C98:H98"/>
    <mergeCell ref="U98:V98"/>
    <mergeCell ref="W98:X98"/>
    <mergeCell ref="C99:H99"/>
    <mergeCell ref="U99:V99"/>
    <mergeCell ref="W99:X99"/>
    <mergeCell ref="C96:H96"/>
    <mergeCell ref="U96:V96"/>
    <mergeCell ref="W96:X96"/>
    <mergeCell ref="C97:H97"/>
    <mergeCell ref="U97:V97"/>
    <mergeCell ref="W97:X97"/>
    <mergeCell ref="C94:H94"/>
    <mergeCell ref="U94:V94"/>
    <mergeCell ref="W94:X94"/>
    <mergeCell ref="C95:H95"/>
    <mergeCell ref="U95:V95"/>
    <mergeCell ref="W95:X95"/>
    <mergeCell ref="C92:H92"/>
    <mergeCell ref="U92:V92"/>
    <mergeCell ref="W92:X92"/>
    <mergeCell ref="C93:H93"/>
    <mergeCell ref="U93:V93"/>
    <mergeCell ref="W93:X93"/>
    <mergeCell ref="U84:V84"/>
    <mergeCell ref="W84:X84"/>
    <mergeCell ref="C85:H85"/>
    <mergeCell ref="U85:V85"/>
    <mergeCell ref="W85:X85"/>
    <mergeCell ref="C90:H90"/>
    <mergeCell ref="U90:V90"/>
    <mergeCell ref="W90:X90"/>
    <mergeCell ref="C91:H91"/>
    <mergeCell ref="U91:V91"/>
    <mergeCell ref="W91:X91"/>
    <mergeCell ref="C88:H88"/>
    <mergeCell ref="U88:V88"/>
    <mergeCell ref="W88:X88"/>
    <mergeCell ref="C89:H89"/>
    <mergeCell ref="U89:V89"/>
    <mergeCell ref="W89:X89"/>
    <mergeCell ref="W81:X81"/>
    <mergeCell ref="C82:H82"/>
    <mergeCell ref="U82:V82"/>
    <mergeCell ref="W82:X82"/>
    <mergeCell ref="C83:H83"/>
    <mergeCell ref="U83:V83"/>
    <mergeCell ref="W83:X83"/>
    <mergeCell ref="B78:H78"/>
    <mergeCell ref="U78:V78"/>
    <mergeCell ref="W78:X78"/>
    <mergeCell ref="B79:H79"/>
    <mergeCell ref="B80:B100"/>
    <mergeCell ref="C80:H80"/>
    <mergeCell ref="U80:V80"/>
    <mergeCell ref="W80:X80"/>
    <mergeCell ref="C81:H81"/>
    <mergeCell ref="U81:V81"/>
    <mergeCell ref="C86:H86"/>
    <mergeCell ref="U86:V86"/>
    <mergeCell ref="W86:X86"/>
    <mergeCell ref="C87:H87"/>
    <mergeCell ref="U87:V87"/>
    <mergeCell ref="W87:X87"/>
    <mergeCell ref="C84:H84"/>
  </mergeCells>
  <phoneticPr fontId="2" type="noConversion"/>
  <conditionalFormatting sqref="H20:H21 J20:J21">
    <cfRule type="cellIs" dxfId="19" priority="3" operator="lessThan">
      <formula>0</formula>
    </cfRule>
    <cfRule type="cellIs" dxfId="18" priority="4" operator="greaterThan">
      <formula>0</formula>
    </cfRule>
    <cfRule type="cellIs" dxfId="17" priority="5" operator="greaterThan">
      <formula>0</formula>
    </cfRule>
    <cfRule type="cellIs" dxfId="16" priority="6" operator="lessThan">
      <formula>0</formula>
    </cfRule>
  </conditionalFormatting>
  <conditionalFormatting sqref="R11:R21">
    <cfRule type="cellIs" dxfId="15" priority="7" operator="greaterThan">
      <formula>0</formula>
    </cfRule>
    <cfRule type="cellIs" dxfId="14" priority="8" operator="lessThan">
      <formula>0</formula>
    </cfRule>
  </conditionalFormatting>
  <pageMargins left="0.7" right="0.7" top="0.75" bottom="0.75" header="0.3" footer="0.3"/>
  <pageSetup paperSize="9" orientation="portrait" r:id="rId1"/>
  <drawing r:id="rId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A28CE5-0E65-439D-95F7-E4EE5AAC5EA2}">
  <dimension ref="B1:X307"/>
  <sheetViews>
    <sheetView showGridLines="0" topLeftCell="A9" zoomScale="70" zoomScaleNormal="70" workbookViewId="0">
      <selection activeCell="T20" sqref="T20"/>
    </sheetView>
  </sheetViews>
  <sheetFormatPr defaultColWidth="8.75" defaultRowHeight="14.25" x14ac:dyDescent="0.3"/>
  <cols>
    <col min="1" max="1" width="3.375" style="1" customWidth="1"/>
    <col min="2" max="2" width="13.75" style="1" customWidth="1"/>
    <col min="3" max="5" width="8.75" style="1"/>
    <col min="6" max="6" width="10.125" style="1" bestFit="1" customWidth="1"/>
    <col min="7" max="8" width="8.75" style="1"/>
    <col min="9" max="20" width="13.625" style="1" customWidth="1"/>
    <col min="21" max="16384" width="8.75" style="1"/>
  </cols>
  <sheetData>
    <row r="1" spans="2:21" ht="15.75" customHeight="1" x14ac:dyDescent="0.3"/>
    <row r="2" spans="2:21" ht="20.25" x14ac:dyDescent="0.3">
      <c r="B2" s="7" t="s">
        <v>321</v>
      </c>
      <c r="C2" s="7"/>
      <c r="D2" s="7"/>
      <c r="E2" s="7"/>
      <c r="F2" s="7"/>
    </row>
    <row r="3" spans="2:21" x14ac:dyDescent="0.3">
      <c r="B3" s="8" t="s">
        <v>320</v>
      </c>
    </row>
    <row r="4" spans="2:21" x14ac:dyDescent="0.3">
      <c r="B4" s="9" t="s">
        <v>332</v>
      </c>
    </row>
    <row r="5" spans="2:21" x14ac:dyDescent="0.3">
      <c r="B5" s="9" t="s">
        <v>37</v>
      </c>
    </row>
    <row r="6" spans="2:21" x14ac:dyDescent="0.3">
      <c r="B6" s="9" t="s">
        <v>38</v>
      </c>
    </row>
    <row r="7" spans="2:21" x14ac:dyDescent="0.3">
      <c r="B7" s="9" t="s">
        <v>39</v>
      </c>
    </row>
    <row r="8" spans="2:21" ht="8.1" customHeight="1" x14ac:dyDescent="0.3">
      <c r="H8" s="10"/>
      <c r="J8" s="8"/>
      <c r="K8" s="11"/>
      <c r="L8" s="12"/>
      <c r="P8" s="8"/>
      <c r="Q8" s="8"/>
      <c r="R8" s="8"/>
      <c r="S8" s="8"/>
      <c r="T8" s="8"/>
      <c r="U8" s="8"/>
    </row>
    <row r="9" spans="2:21" ht="18" customHeight="1" x14ac:dyDescent="0.3"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</row>
    <row r="10" spans="2:21" x14ac:dyDescent="0.3">
      <c r="B10" s="250" t="s">
        <v>288</v>
      </c>
      <c r="C10" s="250"/>
      <c r="D10" s="250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</row>
    <row r="11" spans="2:21" x14ac:dyDescent="0.3"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</row>
    <row r="12" spans="2:21" x14ac:dyDescent="0.3"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</row>
    <row r="13" spans="2:21" ht="17.45" customHeight="1" x14ac:dyDescent="0.3"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</row>
    <row r="14" spans="2:21" ht="17.45" customHeight="1" x14ac:dyDescent="0.3"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</row>
    <row r="15" spans="2:21" ht="18" customHeight="1" x14ac:dyDescent="0.3"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</row>
    <row r="16" spans="2:21" x14ac:dyDescent="0.3"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</row>
    <row r="17" spans="2:21" ht="17.45" customHeight="1" x14ac:dyDescent="0.3"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</row>
    <row r="18" spans="2:21" ht="17.45" customHeight="1" x14ac:dyDescent="0.3"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</row>
    <row r="19" spans="2:21" ht="18" customHeight="1" x14ac:dyDescent="0.3"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</row>
    <row r="20" spans="2:21" x14ac:dyDescent="0.3"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</row>
    <row r="21" spans="2:21" x14ac:dyDescent="0.3">
      <c r="B21" s="43" t="s">
        <v>162</v>
      </c>
    </row>
    <row r="22" spans="2:21" x14ac:dyDescent="0.3">
      <c r="B22" s="1" t="s">
        <v>163</v>
      </c>
    </row>
    <row r="23" spans="2:21" x14ac:dyDescent="0.3">
      <c r="B23" s="1" t="s">
        <v>164</v>
      </c>
    </row>
    <row r="24" spans="2:21" x14ac:dyDescent="0.3">
      <c r="B24" s="1" t="s">
        <v>165</v>
      </c>
    </row>
    <row r="72" spans="2:24" ht="15" thickBot="1" x14ac:dyDescent="0.35"/>
    <row r="73" spans="2:24" ht="15" thickBot="1" x14ac:dyDescent="0.35">
      <c r="B73" s="279">
        <v>2026</v>
      </c>
      <c r="C73" s="280"/>
      <c r="D73" s="280"/>
      <c r="E73" s="280"/>
      <c r="F73" s="280"/>
      <c r="G73" s="280"/>
      <c r="H73" s="281"/>
      <c r="I73" s="5" t="s">
        <v>46</v>
      </c>
      <c r="J73" s="6" t="s">
        <v>47</v>
      </c>
      <c r="K73" s="6" t="s">
        <v>50</v>
      </c>
      <c r="L73" s="6" t="s">
        <v>51</v>
      </c>
      <c r="M73" s="6" t="s">
        <v>52</v>
      </c>
      <c r="N73" s="6" t="s">
        <v>53</v>
      </c>
      <c r="O73" s="6" t="s">
        <v>54</v>
      </c>
      <c r="P73" s="6" t="s">
        <v>55</v>
      </c>
      <c r="Q73" s="6" t="s">
        <v>56</v>
      </c>
      <c r="R73" s="6" t="s">
        <v>57</v>
      </c>
      <c r="S73" s="6" t="s">
        <v>58</v>
      </c>
      <c r="T73" s="6" t="s">
        <v>59</v>
      </c>
      <c r="U73" s="279" t="s">
        <v>60</v>
      </c>
      <c r="V73" s="281"/>
      <c r="W73" s="279" t="s">
        <v>61</v>
      </c>
      <c r="X73" s="281"/>
    </row>
    <row r="74" spans="2:24" ht="15" thickBot="1" x14ac:dyDescent="0.35">
      <c r="B74" s="421"/>
      <c r="C74" s="421"/>
      <c r="D74" s="421"/>
      <c r="E74" s="421"/>
      <c r="F74" s="421"/>
      <c r="G74" s="421"/>
      <c r="H74" s="421"/>
    </row>
    <row r="75" spans="2:24" x14ac:dyDescent="0.3">
      <c r="B75" s="282" t="s">
        <v>4</v>
      </c>
      <c r="C75" s="285" t="s">
        <v>12</v>
      </c>
      <c r="D75" s="286"/>
      <c r="E75" s="286"/>
      <c r="F75" s="286"/>
      <c r="G75" s="286"/>
      <c r="H75" s="287"/>
      <c r="I75" s="48"/>
      <c r="J75" s="48"/>
      <c r="K75" s="48"/>
      <c r="L75" s="48"/>
      <c r="M75" s="48"/>
      <c r="N75" s="48"/>
      <c r="O75" s="48"/>
      <c r="P75" s="48"/>
      <c r="Q75" s="48"/>
      <c r="R75" s="48"/>
      <c r="S75" s="48"/>
      <c r="T75" s="48"/>
      <c r="U75" s="422"/>
      <c r="V75" s="423"/>
      <c r="W75" s="424"/>
      <c r="X75" s="423"/>
    </row>
    <row r="76" spans="2:24" x14ac:dyDescent="0.3">
      <c r="B76" s="283"/>
      <c r="C76" s="270" t="s">
        <v>48</v>
      </c>
      <c r="D76" s="271"/>
      <c r="E76" s="271"/>
      <c r="F76" s="271"/>
      <c r="G76" s="271"/>
      <c r="H76" s="272"/>
      <c r="I76" s="52">
        <v>1801</v>
      </c>
      <c r="J76" s="52">
        <v>1707</v>
      </c>
      <c r="K76" s="52"/>
      <c r="L76" s="52"/>
      <c r="M76" s="52"/>
      <c r="N76" s="52"/>
      <c r="O76" s="52"/>
      <c r="P76" s="52"/>
      <c r="Q76" s="52"/>
      <c r="R76" s="52"/>
      <c r="S76" s="52"/>
      <c r="T76" s="52"/>
      <c r="U76" s="311">
        <f t="shared" ref="U76:U88" si="0">AVERAGE(I76:T76)</f>
        <v>1754</v>
      </c>
      <c r="V76" s="312"/>
      <c r="W76" s="410">
        <f t="shared" ref="W76:W80" si="1">SUM(I76:T76)</f>
        <v>3508</v>
      </c>
      <c r="X76" s="312"/>
    </row>
    <row r="77" spans="2:24" x14ac:dyDescent="0.3">
      <c r="B77" s="283"/>
      <c r="C77" s="270" t="s">
        <v>117</v>
      </c>
      <c r="D77" s="271"/>
      <c r="E77" s="271"/>
      <c r="F77" s="271"/>
      <c r="G77" s="271"/>
      <c r="H77" s="272"/>
      <c r="I77" s="52">
        <v>12</v>
      </c>
      <c r="J77" s="52">
        <v>29</v>
      </c>
      <c r="K77" s="52"/>
      <c r="L77" s="52"/>
      <c r="M77" s="52"/>
      <c r="N77" s="52"/>
      <c r="O77" s="52"/>
      <c r="P77" s="52"/>
      <c r="Q77" s="52"/>
      <c r="R77" s="52"/>
      <c r="S77" s="52"/>
      <c r="T77" s="52"/>
      <c r="U77" s="311">
        <f t="shared" si="0"/>
        <v>20.5</v>
      </c>
      <c r="V77" s="312"/>
      <c r="W77" s="410">
        <f t="shared" si="1"/>
        <v>41</v>
      </c>
      <c r="X77" s="312"/>
    </row>
    <row r="78" spans="2:24" x14ac:dyDescent="0.3">
      <c r="B78" s="283"/>
      <c r="C78" s="425" t="s">
        <v>0</v>
      </c>
      <c r="D78" s="426"/>
      <c r="E78" s="426"/>
      <c r="F78" s="426"/>
      <c r="G78" s="426"/>
      <c r="H78" s="427"/>
      <c r="I78" s="56"/>
      <c r="J78" s="56"/>
      <c r="K78" s="56"/>
      <c r="L78" s="56"/>
      <c r="M78" s="56"/>
      <c r="N78" s="56"/>
      <c r="O78" s="56"/>
      <c r="P78" s="56"/>
      <c r="Q78" s="56"/>
      <c r="R78" s="56"/>
      <c r="S78" s="56"/>
      <c r="T78" s="56"/>
      <c r="U78" s="428"/>
      <c r="V78" s="420"/>
      <c r="W78" s="419"/>
      <c r="X78" s="420"/>
    </row>
    <row r="79" spans="2:24" x14ac:dyDescent="0.3">
      <c r="B79" s="283"/>
      <c r="C79" s="318" t="s">
        <v>23</v>
      </c>
      <c r="D79" s="319"/>
      <c r="E79" s="319"/>
      <c r="F79" s="319"/>
      <c r="G79" s="319"/>
      <c r="H79" s="320"/>
      <c r="I79" s="219">
        <v>1323</v>
      </c>
      <c r="J79" s="219">
        <v>1204</v>
      </c>
      <c r="K79" s="219"/>
      <c r="L79" s="219"/>
      <c r="M79" s="219"/>
      <c r="N79" s="219"/>
      <c r="O79" s="219"/>
      <c r="P79" s="219"/>
      <c r="Q79" s="219"/>
      <c r="R79" s="219"/>
      <c r="S79" s="219"/>
      <c r="T79" s="219"/>
      <c r="U79" s="461">
        <f t="shared" si="0"/>
        <v>1263.5</v>
      </c>
      <c r="V79" s="462"/>
      <c r="W79" s="483">
        <f t="shared" si="1"/>
        <v>2527</v>
      </c>
      <c r="X79" s="462"/>
    </row>
    <row r="80" spans="2:24" x14ac:dyDescent="0.3">
      <c r="B80" s="283"/>
      <c r="C80" s="318" t="s">
        <v>170</v>
      </c>
      <c r="D80" s="319"/>
      <c r="E80" s="319"/>
      <c r="F80" s="319"/>
      <c r="G80" s="319"/>
      <c r="H80" s="320"/>
      <c r="I80" s="220">
        <v>12</v>
      </c>
      <c r="J80" s="220">
        <v>26</v>
      </c>
      <c r="K80" s="220"/>
      <c r="L80" s="220"/>
      <c r="M80" s="220"/>
      <c r="N80" s="220"/>
      <c r="O80" s="220"/>
      <c r="P80" s="220"/>
      <c r="Q80" s="220"/>
      <c r="R80" s="220"/>
      <c r="S80" s="220"/>
      <c r="T80" s="220"/>
      <c r="U80" s="461">
        <f t="shared" si="0"/>
        <v>19</v>
      </c>
      <c r="V80" s="462"/>
      <c r="W80" s="483">
        <f t="shared" si="1"/>
        <v>38</v>
      </c>
      <c r="X80" s="462"/>
    </row>
    <row r="81" spans="2:24" x14ac:dyDescent="0.3">
      <c r="B81" s="283"/>
      <c r="C81" s="270" t="s">
        <v>13</v>
      </c>
      <c r="D81" s="271"/>
      <c r="E81" s="271"/>
      <c r="F81" s="271"/>
      <c r="G81" s="271"/>
      <c r="H81" s="272"/>
      <c r="I81" s="221">
        <f>I80-I82</f>
        <v>9</v>
      </c>
      <c r="J81" s="221">
        <f>J80-J82</f>
        <v>18</v>
      </c>
      <c r="K81" s="221"/>
      <c r="L81" s="221"/>
      <c r="M81" s="221"/>
      <c r="N81" s="221"/>
      <c r="O81" s="221"/>
      <c r="P81" s="221"/>
      <c r="Q81" s="221"/>
      <c r="R81" s="221"/>
      <c r="S81" s="221"/>
      <c r="T81" s="221"/>
      <c r="U81" s="311">
        <f t="shared" si="0"/>
        <v>13.5</v>
      </c>
      <c r="V81" s="312"/>
      <c r="W81" s="410">
        <f>W80-W82</f>
        <v>27</v>
      </c>
      <c r="X81" s="312"/>
    </row>
    <row r="82" spans="2:24" x14ac:dyDescent="0.3">
      <c r="B82" s="283"/>
      <c r="C82" s="270" t="s">
        <v>14</v>
      </c>
      <c r="D82" s="271"/>
      <c r="E82" s="271"/>
      <c r="F82" s="271"/>
      <c r="G82" s="271"/>
      <c r="H82" s="272"/>
      <c r="I82" s="52">
        <v>3</v>
      </c>
      <c r="J82" s="52">
        <v>8</v>
      </c>
      <c r="K82" s="52"/>
      <c r="L82" s="52"/>
      <c r="M82" s="52"/>
      <c r="N82" s="52"/>
      <c r="O82" s="52"/>
      <c r="P82" s="52"/>
      <c r="Q82" s="52"/>
      <c r="R82" s="52"/>
      <c r="S82" s="52"/>
      <c r="T82" s="52"/>
      <c r="U82" s="311">
        <f t="shared" si="0"/>
        <v>5.5</v>
      </c>
      <c r="V82" s="312"/>
      <c r="W82" s="313">
        <f t="shared" ref="W82:W88" si="2">SUM(I82:T82)</f>
        <v>11</v>
      </c>
      <c r="X82" s="310"/>
    </row>
    <row r="83" spans="2:24" x14ac:dyDescent="0.3">
      <c r="B83" s="283"/>
      <c r="C83" s="300" t="s">
        <v>5</v>
      </c>
      <c r="D83" s="301"/>
      <c r="E83" s="301"/>
      <c r="F83" s="301"/>
      <c r="G83" s="301"/>
      <c r="H83" s="302"/>
      <c r="I83" s="136">
        <v>2</v>
      </c>
      <c r="J83" s="136">
        <v>3</v>
      </c>
      <c r="K83" s="136"/>
      <c r="L83" s="136"/>
      <c r="M83" s="136"/>
      <c r="N83" s="136"/>
      <c r="O83" s="136"/>
      <c r="P83" s="136"/>
      <c r="Q83" s="136"/>
      <c r="R83" s="136"/>
      <c r="S83" s="136"/>
      <c r="T83" s="136"/>
      <c r="U83" s="311">
        <f t="shared" si="0"/>
        <v>2.5</v>
      </c>
      <c r="V83" s="312"/>
      <c r="W83" s="313">
        <f t="shared" si="2"/>
        <v>5</v>
      </c>
      <c r="X83" s="310"/>
    </row>
    <row r="84" spans="2:24" x14ac:dyDescent="0.3">
      <c r="B84" s="283"/>
      <c r="C84" s="363" t="s">
        <v>49</v>
      </c>
      <c r="D84" s="364"/>
      <c r="E84" s="364"/>
      <c r="F84" s="364"/>
      <c r="G84" s="364"/>
      <c r="H84" s="365"/>
      <c r="I84" s="140">
        <f>I80-I81-I83</f>
        <v>1</v>
      </c>
      <c r="J84" s="140">
        <f>J80-J81-J83</f>
        <v>5</v>
      </c>
      <c r="K84" s="140"/>
      <c r="L84" s="140"/>
      <c r="M84" s="140"/>
      <c r="N84" s="140"/>
      <c r="O84" s="140"/>
      <c r="P84" s="140"/>
      <c r="Q84" s="140"/>
      <c r="R84" s="140"/>
      <c r="S84" s="140"/>
      <c r="T84" s="140"/>
      <c r="U84" s="390">
        <f t="shared" si="0"/>
        <v>3</v>
      </c>
      <c r="V84" s="391"/>
      <c r="W84" s="429">
        <f t="shared" si="2"/>
        <v>6</v>
      </c>
      <c r="X84" s="315"/>
    </row>
    <row r="85" spans="2:24" x14ac:dyDescent="0.3">
      <c r="B85" s="283"/>
      <c r="C85" s="411" t="s">
        <v>107</v>
      </c>
      <c r="D85" s="412"/>
      <c r="E85" s="412"/>
      <c r="F85" s="412"/>
      <c r="G85" s="412"/>
      <c r="H85" s="413"/>
      <c r="I85" s="82">
        <v>12</v>
      </c>
      <c r="J85" s="82">
        <v>20</v>
      </c>
      <c r="K85" s="82"/>
      <c r="L85" s="82"/>
      <c r="M85" s="82"/>
      <c r="N85" s="82"/>
      <c r="O85" s="82"/>
      <c r="P85" s="82"/>
      <c r="Q85" s="82"/>
      <c r="R85" s="82"/>
      <c r="S85" s="82"/>
      <c r="T85" s="82"/>
      <c r="U85" s="585">
        <f t="shared" si="0"/>
        <v>16</v>
      </c>
      <c r="V85" s="586"/>
      <c r="W85" s="587">
        <f t="shared" si="2"/>
        <v>32</v>
      </c>
      <c r="X85" s="586"/>
    </row>
    <row r="86" spans="2:24" x14ac:dyDescent="0.3">
      <c r="B86" s="283"/>
      <c r="C86" s="395" t="s">
        <v>1</v>
      </c>
      <c r="D86" s="396"/>
      <c r="E86" s="396"/>
      <c r="F86" s="396"/>
      <c r="G86" s="396"/>
      <c r="H86" s="397"/>
      <c r="I86" s="86"/>
      <c r="J86" s="86"/>
      <c r="K86" s="86"/>
      <c r="L86" s="86"/>
      <c r="M86" s="86"/>
      <c r="N86" s="86"/>
      <c r="O86" s="86"/>
      <c r="P86" s="86"/>
      <c r="Q86" s="86"/>
      <c r="R86" s="86"/>
      <c r="S86" s="86"/>
      <c r="T86" s="86"/>
      <c r="U86" s="417"/>
      <c r="V86" s="418"/>
      <c r="W86" s="419"/>
      <c r="X86" s="420"/>
    </row>
    <row r="87" spans="2:24" x14ac:dyDescent="0.3">
      <c r="B87" s="283"/>
      <c r="C87" s="347" t="s">
        <v>23</v>
      </c>
      <c r="D87" s="348"/>
      <c r="E87" s="348"/>
      <c r="F87" s="348"/>
      <c r="G87" s="348"/>
      <c r="H87" s="349"/>
      <c r="I87" s="90">
        <v>443</v>
      </c>
      <c r="J87" s="90">
        <v>364</v>
      </c>
      <c r="K87" s="90"/>
      <c r="L87" s="90"/>
      <c r="M87" s="90"/>
      <c r="N87" s="90"/>
      <c r="O87" s="90"/>
      <c r="P87" s="90"/>
      <c r="Q87" s="90"/>
      <c r="R87" s="90"/>
      <c r="S87" s="90"/>
      <c r="T87" s="90"/>
      <c r="U87" s="361">
        <f t="shared" si="0"/>
        <v>403.5</v>
      </c>
      <c r="V87" s="362"/>
      <c r="W87" s="409">
        <f t="shared" si="2"/>
        <v>807</v>
      </c>
      <c r="X87" s="362"/>
    </row>
    <row r="88" spans="2:24" x14ac:dyDescent="0.3">
      <c r="B88" s="283"/>
      <c r="C88" s="270" t="s">
        <v>118</v>
      </c>
      <c r="D88" s="271"/>
      <c r="E88" s="271"/>
      <c r="F88" s="271"/>
      <c r="G88" s="271"/>
      <c r="H88" s="272"/>
      <c r="I88" s="52">
        <v>4</v>
      </c>
      <c r="J88" s="52">
        <v>12</v>
      </c>
      <c r="K88" s="52"/>
      <c r="L88" s="52"/>
      <c r="M88" s="52"/>
      <c r="N88" s="52"/>
      <c r="O88" s="52"/>
      <c r="P88" s="52"/>
      <c r="Q88" s="52"/>
      <c r="R88" s="52"/>
      <c r="S88" s="52"/>
      <c r="T88" s="52"/>
      <c r="U88" s="311">
        <f t="shared" si="0"/>
        <v>8</v>
      </c>
      <c r="V88" s="312"/>
      <c r="W88" s="410">
        <f t="shared" si="2"/>
        <v>16</v>
      </c>
      <c r="X88" s="312"/>
    </row>
    <row r="89" spans="2:24" x14ac:dyDescent="0.3">
      <c r="B89" s="283"/>
      <c r="C89" s="306" t="s">
        <v>6</v>
      </c>
      <c r="D89" s="307"/>
      <c r="E89" s="307"/>
      <c r="F89" s="307"/>
      <c r="G89" s="307"/>
      <c r="H89" s="308"/>
      <c r="I89" s="94"/>
      <c r="J89" s="94"/>
      <c r="K89" s="94"/>
      <c r="L89" s="94"/>
      <c r="M89" s="94"/>
      <c r="N89" s="94"/>
      <c r="O89" s="94"/>
      <c r="P89" s="94"/>
      <c r="Q89" s="94"/>
      <c r="R89" s="94"/>
      <c r="S89" s="94"/>
      <c r="T89" s="94"/>
      <c r="U89" s="404"/>
      <c r="V89" s="405"/>
      <c r="W89" s="406"/>
      <c r="X89" s="407"/>
    </row>
    <row r="90" spans="2:24" x14ac:dyDescent="0.3">
      <c r="B90" s="283"/>
      <c r="C90" s="347" t="s">
        <v>23</v>
      </c>
      <c r="D90" s="348"/>
      <c r="E90" s="348"/>
      <c r="F90" s="348"/>
      <c r="G90" s="348"/>
      <c r="H90" s="349"/>
      <c r="I90" s="98">
        <f t="shared" ref="I90:J91" si="3">I76/I79</f>
        <v>1.3613000755857898</v>
      </c>
      <c r="J90" s="98">
        <f t="shared" si="3"/>
        <v>1.4177740863787376</v>
      </c>
      <c r="K90" s="98"/>
      <c r="L90" s="98"/>
      <c r="M90" s="98"/>
      <c r="N90" s="98"/>
      <c r="O90" s="98"/>
      <c r="P90" s="98"/>
      <c r="Q90" s="98"/>
      <c r="R90" s="98"/>
      <c r="S90" s="98"/>
      <c r="T90" s="98"/>
      <c r="U90" s="361" t="s">
        <v>62</v>
      </c>
      <c r="V90" s="362"/>
      <c r="W90" s="408">
        <f>W76/W79</f>
        <v>1.3882073605065295</v>
      </c>
      <c r="X90" s="351"/>
    </row>
    <row r="91" spans="2:24" x14ac:dyDescent="0.3">
      <c r="B91" s="283"/>
      <c r="C91" s="270" t="s">
        <v>171</v>
      </c>
      <c r="D91" s="271"/>
      <c r="E91" s="271"/>
      <c r="F91" s="271"/>
      <c r="G91" s="271"/>
      <c r="H91" s="272"/>
      <c r="I91" s="100">
        <f t="shared" si="3"/>
        <v>1</v>
      </c>
      <c r="J91" s="100">
        <f t="shared" si="3"/>
        <v>1.1153846153846154</v>
      </c>
      <c r="K91" s="100"/>
      <c r="L91" s="100"/>
      <c r="M91" s="100"/>
      <c r="N91" s="100"/>
      <c r="O91" s="100"/>
      <c r="P91" s="100"/>
      <c r="Q91" s="100"/>
      <c r="R91" s="100"/>
      <c r="S91" s="100"/>
      <c r="T91" s="100"/>
      <c r="U91" s="311" t="s">
        <v>62</v>
      </c>
      <c r="V91" s="312"/>
      <c r="W91" s="494">
        <f>W77/W80</f>
        <v>1.0789473684210527</v>
      </c>
      <c r="X91" s="495"/>
    </row>
    <row r="92" spans="2:24" s="231" customFormat="1" x14ac:dyDescent="0.3">
      <c r="B92" s="283"/>
      <c r="C92" s="430" t="s">
        <v>106</v>
      </c>
      <c r="D92" s="431"/>
      <c r="E92" s="431"/>
      <c r="F92" s="431"/>
      <c r="G92" s="431"/>
      <c r="H92" s="432"/>
      <c r="I92" s="230">
        <f>I85/I80</f>
        <v>1</v>
      </c>
      <c r="J92" s="104">
        <f>J85/J80</f>
        <v>0.76923076923076927</v>
      </c>
      <c r="K92" s="230"/>
      <c r="L92" s="230"/>
      <c r="M92" s="230"/>
      <c r="N92" s="230"/>
      <c r="O92" s="230"/>
      <c r="P92" s="230"/>
      <c r="Q92" s="230"/>
      <c r="R92" s="230"/>
      <c r="S92" s="230"/>
      <c r="T92" s="230"/>
      <c r="U92" s="433" t="s">
        <v>62</v>
      </c>
      <c r="V92" s="403"/>
      <c r="W92" s="402">
        <f t="shared" ref="W92:X92" si="4">W85/W80</f>
        <v>0.84210526315789469</v>
      </c>
      <c r="X92" s="403" t="e">
        <f t="shared" si="4"/>
        <v>#DIV/0!</v>
      </c>
    </row>
    <row r="93" spans="2:24" x14ac:dyDescent="0.3">
      <c r="B93" s="283"/>
      <c r="C93" s="291" t="s">
        <v>3</v>
      </c>
      <c r="D93" s="292"/>
      <c r="E93" s="292"/>
      <c r="F93" s="292"/>
      <c r="G93" s="292"/>
      <c r="H93" s="293"/>
      <c r="I93" s="201"/>
      <c r="J93" s="201"/>
      <c r="K93" s="201"/>
      <c r="L93" s="201"/>
      <c r="M93" s="201"/>
      <c r="N93" s="201"/>
      <c r="O93" s="201"/>
      <c r="P93" s="201"/>
      <c r="Q93" s="201"/>
      <c r="R93" s="201"/>
      <c r="S93" s="201"/>
      <c r="T93" s="201"/>
      <c r="U93" s="380"/>
      <c r="V93" s="381"/>
      <c r="W93" s="394"/>
      <c r="X93" s="339"/>
    </row>
    <row r="94" spans="2:24" x14ac:dyDescent="0.3">
      <c r="B94" s="283"/>
      <c r="C94" s="347" t="s">
        <v>23</v>
      </c>
      <c r="D94" s="348"/>
      <c r="E94" s="348"/>
      <c r="F94" s="348"/>
      <c r="G94" s="348"/>
      <c r="H94" s="349"/>
      <c r="I94" s="112">
        <f t="shared" ref="I94:J95" si="5">I87/I79</f>
        <v>0.33484504913076341</v>
      </c>
      <c r="J94" s="112">
        <f t="shared" si="5"/>
        <v>0.30232558139534882</v>
      </c>
      <c r="K94" s="112"/>
      <c r="L94" s="112"/>
      <c r="M94" s="112"/>
      <c r="N94" s="112"/>
      <c r="O94" s="112"/>
      <c r="P94" s="112"/>
      <c r="Q94" s="112"/>
      <c r="R94" s="112"/>
      <c r="S94" s="112"/>
      <c r="T94" s="112"/>
      <c r="U94" s="361" t="s">
        <v>62</v>
      </c>
      <c r="V94" s="362"/>
      <c r="W94" s="496">
        <f>W87/W79</f>
        <v>0.31935100910170161</v>
      </c>
      <c r="X94" s="467"/>
    </row>
    <row r="95" spans="2:24" ht="15" thickBot="1" x14ac:dyDescent="0.35">
      <c r="B95" s="284"/>
      <c r="C95" s="294" t="s">
        <v>118</v>
      </c>
      <c r="D95" s="295"/>
      <c r="E95" s="295"/>
      <c r="F95" s="295"/>
      <c r="G95" s="295"/>
      <c r="H95" s="296"/>
      <c r="I95" s="116">
        <f t="shared" si="5"/>
        <v>0.33333333333333331</v>
      </c>
      <c r="J95" s="116">
        <f>J88/J80</f>
        <v>0.46153846153846156</v>
      </c>
      <c r="K95" s="116"/>
      <c r="L95" s="116"/>
      <c r="M95" s="116"/>
      <c r="N95" s="116"/>
      <c r="O95" s="116"/>
      <c r="P95" s="116"/>
      <c r="Q95" s="116"/>
      <c r="R95" s="116"/>
      <c r="S95" s="116"/>
      <c r="T95" s="116"/>
      <c r="U95" s="366" t="s">
        <v>62</v>
      </c>
      <c r="V95" s="367"/>
      <c r="W95" s="497">
        <f>W88/W80</f>
        <v>0.42105263157894735</v>
      </c>
      <c r="X95" s="472"/>
    </row>
    <row r="96" spans="2:24" x14ac:dyDescent="0.3">
      <c r="B96" s="436" t="s">
        <v>7</v>
      </c>
      <c r="C96" s="303" t="s">
        <v>15</v>
      </c>
      <c r="D96" s="304"/>
      <c r="E96" s="304"/>
      <c r="F96" s="304"/>
      <c r="G96" s="304"/>
      <c r="H96" s="305"/>
      <c r="I96" s="120">
        <v>34</v>
      </c>
      <c r="J96" s="120">
        <v>73</v>
      </c>
      <c r="K96" s="120"/>
      <c r="L96" s="120"/>
      <c r="M96" s="120"/>
      <c r="N96" s="120"/>
      <c r="O96" s="120"/>
      <c r="P96" s="120"/>
      <c r="Q96" s="120"/>
      <c r="R96" s="120"/>
      <c r="S96" s="120"/>
      <c r="T96" s="120"/>
      <c r="U96" s="400">
        <f t="shared" ref="U96:U159" si="6">AVERAGE(I96:T96)</f>
        <v>53.5</v>
      </c>
      <c r="V96" s="401"/>
      <c r="W96" s="400" t="s">
        <v>62</v>
      </c>
      <c r="X96" s="401"/>
    </row>
    <row r="97" spans="2:24" x14ac:dyDescent="0.3">
      <c r="B97" s="437"/>
      <c r="C97" s="395" t="s">
        <v>119</v>
      </c>
      <c r="D97" s="396"/>
      <c r="E97" s="396"/>
      <c r="F97" s="396"/>
      <c r="G97" s="396"/>
      <c r="H97" s="397"/>
      <c r="I97" s="124">
        <v>48</v>
      </c>
      <c r="J97" s="124">
        <v>72</v>
      </c>
      <c r="K97" s="124"/>
      <c r="L97" s="124"/>
      <c r="M97" s="124"/>
      <c r="N97" s="124"/>
      <c r="O97" s="124"/>
      <c r="P97" s="124"/>
      <c r="Q97" s="124"/>
      <c r="R97" s="124"/>
      <c r="S97" s="124"/>
      <c r="T97" s="124"/>
      <c r="U97" s="398">
        <f t="shared" si="6"/>
        <v>60</v>
      </c>
      <c r="V97" s="399"/>
      <c r="W97" s="398">
        <f t="shared" ref="W97:W101" si="7">SUM(I97:T97)</f>
        <v>120</v>
      </c>
      <c r="X97" s="399"/>
    </row>
    <row r="98" spans="2:24" x14ac:dyDescent="0.3">
      <c r="B98" s="437"/>
      <c r="C98" s="387" t="s">
        <v>17</v>
      </c>
      <c r="D98" s="388"/>
      <c r="E98" s="388"/>
      <c r="F98" s="388"/>
      <c r="G98" s="388"/>
      <c r="H98" s="389"/>
      <c r="I98" s="128">
        <v>4</v>
      </c>
      <c r="J98" s="128">
        <v>6</v>
      </c>
      <c r="K98" s="128"/>
      <c r="L98" s="128"/>
      <c r="M98" s="128"/>
      <c r="N98" s="128"/>
      <c r="O98" s="128"/>
      <c r="P98" s="128"/>
      <c r="Q98" s="128"/>
      <c r="R98" s="128"/>
      <c r="S98" s="128"/>
      <c r="T98" s="128"/>
      <c r="U98" s="390">
        <f t="shared" si="6"/>
        <v>5</v>
      </c>
      <c r="V98" s="391"/>
      <c r="W98" s="390">
        <f t="shared" si="7"/>
        <v>10</v>
      </c>
      <c r="X98" s="391"/>
    </row>
    <row r="99" spans="2:24" x14ac:dyDescent="0.3">
      <c r="B99" s="437"/>
      <c r="C99" s="438" t="s">
        <v>18</v>
      </c>
      <c r="D99" s="439"/>
      <c r="E99" s="439"/>
      <c r="F99" s="439"/>
      <c r="G99" s="439"/>
      <c r="H99" s="440"/>
      <c r="I99" s="132">
        <f>SUM(I100:I101)</f>
        <v>9</v>
      </c>
      <c r="J99" s="132">
        <f>SUM(J100:J101)</f>
        <v>26</v>
      </c>
      <c r="K99" s="132"/>
      <c r="L99" s="132"/>
      <c r="M99" s="132"/>
      <c r="N99" s="132"/>
      <c r="O99" s="132"/>
      <c r="P99" s="132"/>
      <c r="Q99" s="132"/>
      <c r="R99" s="132"/>
      <c r="S99" s="132"/>
      <c r="T99" s="132"/>
      <c r="U99" s="434">
        <f t="shared" si="6"/>
        <v>17.5</v>
      </c>
      <c r="V99" s="435"/>
      <c r="W99" s="434">
        <f t="shared" si="7"/>
        <v>35</v>
      </c>
      <c r="X99" s="435"/>
    </row>
    <row r="100" spans="2:24" x14ac:dyDescent="0.3">
      <c r="B100" s="437"/>
      <c r="C100" s="300" t="s">
        <v>122</v>
      </c>
      <c r="D100" s="301"/>
      <c r="E100" s="301"/>
      <c r="F100" s="301"/>
      <c r="G100" s="301"/>
      <c r="H100" s="302"/>
      <c r="I100" s="136">
        <v>8</v>
      </c>
      <c r="J100" s="136">
        <v>25</v>
      </c>
      <c r="K100" s="136"/>
      <c r="L100" s="136"/>
      <c r="M100" s="136"/>
      <c r="N100" s="136"/>
      <c r="O100" s="136"/>
      <c r="P100" s="136"/>
      <c r="Q100" s="136"/>
      <c r="R100" s="136"/>
      <c r="S100" s="136"/>
      <c r="T100" s="136"/>
      <c r="U100" s="309">
        <f t="shared" si="6"/>
        <v>16.5</v>
      </c>
      <c r="V100" s="310"/>
      <c r="W100" s="309">
        <f t="shared" si="7"/>
        <v>33</v>
      </c>
      <c r="X100" s="310"/>
    </row>
    <row r="101" spans="2:24" x14ac:dyDescent="0.3">
      <c r="B101" s="437"/>
      <c r="C101" s="363" t="s">
        <v>123</v>
      </c>
      <c r="D101" s="364"/>
      <c r="E101" s="364"/>
      <c r="F101" s="364"/>
      <c r="G101" s="364"/>
      <c r="H101" s="365"/>
      <c r="I101" s="140">
        <v>1</v>
      </c>
      <c r="J101" s="140">
        <v>1</v>
      </c>
      <c r="K101" s="140"/>
      <c r="L101" s="140"/>
      <c r="M101" s="140"/>
      <c r="N101" s="140"/>
      <c r="O101" s="140"/>
      <c r="P101" s="140"/>
      <c r="Q101" s="140"/>
      <c r="R101" s="140"/>
      <c r="S101" s="140"/>
      <c r="T101" s="140"/>
      <c r="U101" s="314">
        <f t="shared" si="6"/>
        <v>1</v>
      </c>
      <c r="V101" s="315"/>
      <c r="W101" s="314">
        <f t="shared" si="7"/>
        <v>2</v>
      </c>
      <c r="X101" s="315"/>
    </row>
    <row r="102" spans="2:24" x14ac:dyDescent="0.3">
      <c r="B102" s="437"/>
      <c r="C102" s="384" t="s">
        <v>19</v>
      </c>
      <c r="D102" s="385"/>
      <c r="E102" s="385"/>
      <c r="F102" s="385"/>
      <c r="G102" s="385"/>
      <c r="H102" s="386"/>
      <c r="I102" s="52">
        <f t="shared" ref="I102:J102" si="8">SUM(I103+I142)</f>
        <v>3</v>
      </c>
      <c r="J102" s="52">
        <f t="shared" si="8"/>
        <v>3</v>
      </c>
      <c r="K102" s="52"/>
      <c r="L102" s="52"/>
      <c r="M102" s="52"/>
      <c r="N102" s="52"/>
      <c r="O102" s="52"/>
      <c r="P102" s="52"/>
      <c r="Q102" s="52"/>
      <c r="R102" s="52"/>
      <c r="S102" s="52"/>
      <c r="T102" s="52"/>
      <c r="U102" s="309">
        <f t="shared" si="6"/>
        <v>3</v>
      </c>
      <c r="V102" s="310"/>
      <c r="W102" s="309">
        <f t="shared" ref="W102:W162" si="9">SUM(I102:T102)</f>
        <v>6</v>
      </c>
      <c r="X102" s="310"/>
    </row>
    <row r="103" spans="2:24" x14ac:dyDescent="0.3">
      <c r="B103" s="437"/>
      <c r="C103" s="300" t="s">
        <v>123</v>
      </c>
      <c r="D103" s="301"/>
      <c r="E103" s="301"/>
      <c r="F103" s="301"/>
      <c r="G103" s="301"/>
      <c r="H103" s="302"/>
      <c r="I103" s="52">
        <f>SUM(I104+I110+I114+I116+I124+I126+I129+I134+I138+I140)</f>
        <v>0</v>
      </c>
      <c r="J103" s="52">
        <f>SUM(J104+J110+J114+J116+J124+J126+J129+J134+J138+J140)</f>
        <v>2</v>
      </c>
      <c r="K103" s="52"/>
      <c r="L103" s="52"/>
      <c r="M103" s="52"/>
      <c r="N103" s="52"/>
      <c r="O103" s="52"/>
      <c r="P103" s="52"/>
      <c r="Q103" s="52"/>
      <c r="R103" s="52"/>
      <c r="S103" s="52"/>
      <c r="T103" s="52"/>
      <c r="U103" s="309">
        <f t="shared" si="6"/>
        <v>1</v>
      </c>
      <c r="V103" s="310"/>
      <c r="W103" s="309">
        <f t="shared" si="9"/>
        <v>2</v>
      </c>
      <c r="X103" s="310"/>
    </row>
    <row r="104" spans="2:24" x14ac:dyDescent="0.3">
      <c r="B104" s="437"/>
      <c r="C104" s="300" t="s">
        <v>129</v>
      </c>
      <c r="D104" s="301"/>
      <c r="E104" s="301"/>
      <c r="F104" s="301"/>
      <c r="G104" s="301"/>
      <c r="H104" s="302"/>
      <c r="I104" s="52">
        <f>SUM(I105:I109)</f>
        <v>0</v>
      </c>
      <c r="J104" s="52">
        <f>SUM(J105:J109)</f>
        <v>2</v>
      </c>
      <c r="K104" s="52"/>
      <c r="L104" s="52"/>
      <c r="M104" s="52"/>
      <c r="N104" s="52"/>
      <c r="O104" s="52"/>
      <c r="P104" s="52"/>
      <c r="Q104" s="52"/>
      <c r="R104" s="52"/>
      <c r="S104" s="52"/>
      <c r="T104" s="52"/>
      <c r="U104" s="309">
        <f t="shared" si="6"/>
        <v>1</v>
      </c>
      <c r="V104" s="310"/>
      <c r="W104" s="309">
        <f t="shared" si="9"/>
        <v>2</v>
      </c>
      <c r="X104" s="310"/>
    </row>
    <row r="105" spans="2:24" x14ac:dyDescent="0.3">
      <c r="B105" s="437"/>
      <c r="C105" s="321" t="s">
        <v>124</v>
      </c>
      <c r="D105" s="322"/>
      <c r="E105" s="322"/>
      <c r="F105" s="322"/>
      <c r="G105" s="322"/>
      <c r="H105" s="323"/>
      <c r="I105" s="52">
        <v>0</v>
      </c>
      <c r="J105" s="52">
        <v>1</v>
      </c>
      <c r="K105" s="52"/>
      <c r="L105" s="52"/>
      <c r="M105" s="52"/>
      <c r="N105" s="52"/>
      <c r="O105" s="52"/>
      <c r="P105" s="52"/>
      <c r="Q105" s="52"/>
      <c r="R105" s="52"/>
      <c r="S105" s="52"/>
      <c r="T105" s="52"/>
      <c r="U105" s="309">
        <f t="shared" si="6"/>
        <v>0.5</v>
      </c>
      <c r="V105" s="310"/>
      <c r="W105" s="309">
        <f t="shared" si="9"/>
        <v>1</v>
      </c>
      <c r="X105" s="310"/>
    </row>
    <row r="106" spans="2:24" x14ac:dyDescent="0.3">
      <c r="B106" s="437"/>
      <c r="C106" s="321" t="s">
        <v>125</v>
      </c>
      <c r="D106" s="322"/>
      <c r="E106" s="322"/>
      <c r="F106" s="322"/>
      <c r="G106" s="322"/>
      <c r="H106" s="323"/>
      <c r="I106" s="52">
        <v>0</v>
      </c>
      <c r="J106" s="52"/>
      <c r="K106" s="52"/>
      <c r="L106" s="52"/>
      <c r="M106" s="52"/>
      <c r="N106" s="52"/>
      <c r="O106" s="52"/>
      <c r="P106" s="52"/>
      <c r="Q106" s="52"/>
      <c r="R106" s="52"/>
      <c r="S106" s="52"/>
      <c r="T106" s="52"/>
      <c r="U106" s="309">
        <f t="shared" si="6"/>
        <v>0</v>
      </c>
      <c r="V106" s="310"/>
      <c r="W106" s="309">
        <f t="shared" si="9"/>
        <v>0</v>
      </c>
      <c r="X106" s="310"/>
    </row>
    <row r="107" spans="2:24" x14ac:dyDescent="0.3">
      <c r="B107" s="437"/>
      <c r="C107" s="321" t="s">
        <v>94</v>
      </c>
      <c r="D107" s="322"/>
      <c r="E107" s="322"/>
      <c r="F107" s="322"/>
      <c r="G107" s="322"/>
      <c r="H107" s="323"/>
      <c r="I107" s="52">
        <v>0</v>
      </c>
      <c r="J107" s="52"/>
      <c r="K107" s="52"/>
      <c r="L107" s="52"/>
      <c r="M107" s="52"/>
      <c r="N107" s="52"/>
      <c r="O107" s="52"/>
      <c r="P107" s="52"/>
      <c r="Q107" s="52"/>
      <c r="R107" s="52"/>
      <c r="S107" s="52"/>
      <c r="T107" s="52"/>
      <c r="U107" s="309">
        <f t="shared" si="6"/>
        <v>0</v>
      </c>
      <c r="V107" s="310"/>
      <c r="W107" s="309">
        <f t="shared" si="9"/>
        <v>0</v>
      </c>
      <c r="X107" s="310"/>
    </row>
    <row r="108" spans="2:24" x14ac:dyDescent="0.3">
      <c r="B108" s="437"/>
      <c r="C108" s="321" t="s">
        <v>127</v>
      </c>
      <c r="D108" s="322"/>
      <c r="E108" s="322"/>
      <c r="F108" s="322"/>
      <c r="G108" s="322"/>
      <c r="H108" s="323"/>
      <c r="I108" s="52">
        <v>0</v>
      </c>
      <c r="J108" s="52"/>
      <c r="K108" s="52"/>
      <c r="L108" s="52"/>
      <c r="M108" s="52"/>
      <c r="N108" s="52"/>
      <c r="O108" s="52"/>
      <c r="P108" s="52"/>
      <c r="Q108" s="52"/>
      <c r="R108" s="52"/>
      <c r="S108" s="52"/>
      <c r="T108" s="52"/>
      <c r="U108" s="309">
        <f t="shared" si="6"/>
        <v>0</v>
      </c>
      <c r="V108" s="310"/>
      <c r="W108" s="309">
        <f t="shared" si="9"/>
        <v>0</v>
      </c>
      <c r="X108" s="310"/>
    </row>
    <row r="109" spans="2:24" x14ac:dyDescent="0.3">
      <c r="B109" s="437"/>
      <c r="C109" s="321" t="s">
        <v>128</v>
      </c>
      <c r="D109" s="322"/>
      <c r="E109" s="322"/>
      <c r="F109" s="322"/>
      <c r="G109" s="322"/>
      <c r="H109" s="323"/>
      <c r="I109" s="52">
        <v>0</v>
      </c>
      <c r="J109" s="52">
        <v>1</v>
      </c>
      <c r="K109" s="52"/>
      <c r="L109" s="52"/>
      <c r="M109" s="52"/>
      <c r="N109" s="52"/>
      <c r="O109" s="52"/>
      <c r="P109" s="52"/>
      <c r="Q109" s="52"/>
      <c r="R109" s="52"/>
      <c r="S109" s="52"/>
      <c r="T109" s="52"/>
      <c r="U109" s="309">
        <f t="shared" si="6"/>
        <v>0.5</v>
      </c>
      <c r="V109" s="310"/>
      <c r="W109" s="309">
        <f t="shared" si="9"/>
        <v>1</v>
      </c>
      <c r="X109" s="310"/>
    </row>
    <row r="110" spans="2:24" x14ac:dyDescent="0.3">
      <c r="B110" s="437"/>
      <c r="C110" s="300" t="s">
        <v>130</v>
      </c>
      <c r="D110" s="301"/>
      <c r="E110" s="301"/>
      <c r="F110" s="301"/>
      <c r="G110" s="301"/>
      <c r="H110" s="302"/>
      <c r="I110" s="52">
        <f>SUM(I111:I113)</f>
        <v>0</v>
      </c>
      <c r="J110" s="52">
        <f>SUM(J111:J113)</f>
        <v>0</v>
      </c>
      <c r="K110" s="52"/>
      <c r="L110" s="52"/>
      <c r="M110" s="52"/>
      <c r="N110" s="52"/>
      <c r="O110" s="52"/>
      <c r="P110" s="52"/>
      <c r="Q110" s="52"/>
      <c r="R110" s="52"/>
      <c r="S110" s="52"/>
      <c r="T110" s="52"/>
      <c r="U110" s="309">
        <f t="shared" si="6"/>
        <v>0</v>
      </c>
      <c r="V110" s="310"/>
      <c r="W110" s="309">
        <f t="shared" si="9"/>
        <v>0</v>
      </c>
      <c r="X110" s="310"/>
    </row>
    <row r="111" spans="2:24" x14ac:dyDescent="0.3">
      <c r="B111" s="437"/>
      <c r="C111" s="321" t="s">
        <v>132</v>
      </c>
      <c r="D111" s="322"/>
      <c r="E111" s="322"/>
      <c r="F111" s="322"/>
      <c r="G111" s="322"/>
      <c r="H111" s="323"/>
      <c r="I111" s="52">
        <v>0</v>
      </c>
      <c r="J111" s="52"/>
      <c r="K111" s="52"/>
      <c r="L111" s="52"/>
      <c r="M111" s="52"/>
      <c r="N111" s="52"/>
      <c r="O111" s="52"/>
      <c r="P111" s="52"/>
      <c r="Q111" s="52"/>
      <c r="R111" s="52"/>
      <c r="S111" s="52"/>
      <c r="T111" s="52"/>
      <c r="U111" s="309">
        <f t="shared" si="6"/>
        <v>0</v>
      </c>
      <c r="V111" s="310"/>
      <c r="W111" s="309">
        <f t="shared" si="9"/>
        <v>0</v>
      </c>
      <c r="X111" s="310"/>
    </row>
    <row r="112" spans="2:24" x14ac:dyDescent="0.3">
      <c r="B112" s="437"/>
      <c r="C112" s="321" t="s">
        <v>131</v>
      </c>
      <c r="D112" s="322"/>
      <c r="E112" s="322"/>
      <c r="F112" s="322"/>
      <c r="G112" s="322"/>
      <c r="H112" s="323"/>
      <c r="I112" s="52">
        <v>0</v>
      </c>
      <c r="J112" s="52"/>
      <c r="K112" s="52"/>
      <c r="L112" s="52"/>
      <c r="M112" s="52"/>
      <c r="N112" s="52"/>
      <c r="O112" s="52"/>
      <c r="P112" s="52"/>
      <c r="Q112" s="52"/>
      <c r="R112" s="52"/>
      <c r="S112" s="52"/>
      <c r="T112" s="52"/>
      <c r="U112" s="309">
        <f t="shared" si="6"/>
        <v>0</v>
      </c>
      <c r="V112" s="310"/>
      <c r="W112" s="309">
        <f t="shared" si="9"/>
        <v>0</v>
      </c>
      <c r="X112" s="310"/>
    </row>
    <row r="113" spans="2:24" x14ac:dyDescent="0.3">
      <c r="B113" s="437"/>
      <c r="C113" s="321" t="s">
        <v>133</v>
      </c>
      <c r="D113" s="322"/>
      <c r="E113" s="322"/>
      <c r="F113" s="322"/>
      <c r="G113" s="322"/>
      <c r="H113" s="323"/>
      <c r="I113" s="52">
        <v>0</v>
      </c>
      <c r="J113" s="52"/>
      <c r="K113" s="52"/>
      <c r="L113" s="52"/>
      <c r="M113" s="52"/>
      <c r="N113" s="52"/>
      <c r="O113" s="52"/>
      <c r="P113" s="52"/>
      <c r="Q113" s="52"/>
      <c r="R113" s="52"/>
      <c r="S113" s="52"/>
      <c r="T113" s="52"/>
      <c r="U113" s="309">
        <f t="shared" si="6"/>
        <v>0</v>
      </c>
      <c r="V113" s="310"/>
      <c r="W113" s="309">
        <f t="shared" si="9"/>
        <v>0</v>
      </c>
      <c r="X113" s="310"/>
    </row>
    <row r="114" spans="2:24" x14ac:dyDescent="0.3">
      <c r="B114" s="437"/>
      <c r="C114" s="300" t="s">
        <v>135</v>
      </c>
      <c r="D114" s="301"/>
      <c r="E114" s="301"/>
      <c r="F114" s="301"/>
      <c r="G114" s="301"/>
      <c r="H114" s="302"/>
      <c r="I114" s="52">
        <f>SUM(I115)</f>
        <v>0</v>
      </c>
      <c r="J114" s="52">
        <f>SUM(J115)</f>
        <v>0</v>
      </c>
      <c r="K114" s="52"/>
      <c r="L114" s="52"/>
      <c r="M114" s="52"/>
      <c r="N114" s="52"/>
      <c r="O114" s="52"/>
      <c r="P114" s="52"/>
      <c r="Q114" s="52"/>
      <c r="R114" s="52"/>
      <c r="S114" s="52"/>
      <c r="T114" s="52"/>
      <c r="U114" s="309">
        <f t="shared" si="6"/>
        <v>0</v>
      </c>
      <c r="V114" s="310"/>
      <c r="W114" s="309">
        <f t="shared" si="9"/>
        <v>0</v>
      </c>
      <c r="X114" s="310"/>
    </row>
    <row r="115" spans="2:24" x14ac:dyDescent="0.3">
      <c r="B115" s="437"/>
      <c r="C115" s="321" t="s">
        <v>134</v>
      </c>
      <c r="D115" s="322"/>
      <c r="E115" s="322"/>
      <c r="F115" s="322"/>
      <c r="G115" s="322"/>
      <c r="H115" s="323"/>
      <c r="I115" s="52">
        <v>0</v>
      </c>
      <c r="J115" s="52"/>
      <c r="K115" s="52"/>
      <c r="L115" s="52"/>
      <c r="M115" s="52"/>
      <c r="N115" s="52"/>
      <c r="O115" s="52"/>
      <c r="P115" s="52"/>
      <c r="Q115" s="52"/>
      <c r="R115" s="52"/>
      <c r="S115" s="52"/>
      <c r="T115" s="52"/>
      <c r="U115" s="309">
        <f t="shared" si="6"/>
        <v>0</v>
      </c>
      <c r="V115" s="310"/>
      <c r="W115" s="309">
        <f t="shared" si="9"/>
        <v>0</v>
      </c>
      <c r="X115" s="310"/>
    </row>
    <row r="116" spans="2:24" x14ac:dyDescent="0.3">
      <c r="B116" s="437"/>
      <c r="C116" s="300" t="s">
        <v>136</v>
      </c>
      <c r="D116" s="301"/>
      <c r="E116" s="301"/>
      <c r="F116" s="301"/>
      <c r="G116" s="301"/>
      <c r="H116" s="302"/>
      <c r="I116" s="52">
        <f>SUM(I117:I123)</f>
        <v>0</v>
      </c>
      <c r="J116" s="52">
        <f>SUM(J117:J123)</f>
        <v>0</v>
      </c>
      <c r="K116" s="52"/>
      <c r="L116" s="52"/>
      <c r="M116" s="52"/>
      <c r="N116" s="52"/>
      <c r="O116" s="52"/>
      <c r="P116" s="52"/>
      <c r="Q116" s="52"/>
      <c r="R116" s="52"/>
      <c r="S116" s="52"/>
      <c r="T116" s="52"/>
      <c r="U116" s="309">
        <f t="shared" si="6"/>
        <v>0</v>
      </c>
      <c r="V116" s="310"/>
      <c r="W116" s="309">
        <f t="shared" si="9"/>
        <v>0</v>
      </c>
      <c r="X116" s="310"/>
    </row>
    <row r="117" spans="2:24" x14ac:dyDescent="0.3">
      <c r="B117" s="437"/>
      <c r="C117" s="321" t="s">
        <v>137</v>
      </c>
      <c r="D117" s="322"/>
      <c r="E117" s="322"/>
      <c r="F117" s="322"/>
      <c r="G117" s="322"/>
      <c r="H117" s="323"/>
      <c r="I117" s="52">
        <v>0</v>
      </c>
      <c r="J117" s="52"/>
      <c r="K117" s="52"/>
      <c r="L117" s="52"/>
      <c r="M117" s="52"/>
      <c r="N117" s="52"/>
      <c r="O117" s="52"/>
      <c r="P117" s="52"/>
      <c r="Q117" s="52"/>
      <c r="R117" s="52"/>
      <c r="S117" s="52"/>
      <c r="T117" s="52"/>
      <c r="U117" s="309">
        <f t="shared" si="6"/>
        <v>0</v>
      </c>
      <c r="V117" s="310"/>
      <c r="W117" s="309">
        <f t="shared" si="9"/>
        <v>0</v>
      </c>
      <c r="X117" s="310"/>
    </row>
    <row r="118" spans="2:24" x14ac:dyDescent="0.3">
      <c r="B118" s="437"/>
      <c r="C118" s="321" t="s">
        <v>93</v>
      </c>
      <c r="D118" s="322"/>
      <c r="E118" s="322"/>
      <c r="F118" s="322"/>
      <c r="G118" s="322"/>
      <c r="H118" s="323"/>
      <c r="I118" s="52">
        <v>0</v>
      </c>
      <c r="J118" s="52"/>
      <c r="K118" s="52"/>
      <c r="L118" s="52"/>
      <c r="M118" s="52"/>
      <c r="N118" s="52"/>
      <c r="O118" s="52"/>
      <c r="P118" s="52"/>
      <c r="Q118" s="52"/>
      <c r="R118" s="52"/>
      <c r="S118" s="52"/>
      <c r="T118" s="52"/>
      <c r="U118" s="309">
        <f t="shared" si="6"/>
        <v>0</v>
      </c>
      <c r="V118" s="310"/>
      <c r="W118" s="309">
        <f t="shared" si="9"/>
        <v>0</v>
      </c>
      <c r="X118" s="310"/>
    </row>
    <row r="119" spans="2:24" x14ac:dyDescent="0.3">
      <c r="B119" s="437"/>
      <c r="C119" s="321" t="s">
        <v>139</v>
      </c>
      <c r="D119" s="322"/>
      <c r="E119" s="322"/>
      <c r="F119" s="322"/>
      <c r="G119" s="322"/>
      <c r="H119" s="323"/>
      <c r="I119" s="52">
        <v>0</v>
      </c>
      <c r="J119" s="52"/>
      <c r="K119" s="52"/>
      <c r="L119" s="52"/>
      <c r="M119" s="52"/>
      <c r="N119" s="52"/>
      <c r="O119" s="52"/>
      <c r="P119" s="52"/>
      <c r="Q119" s="52"/>
      <c r="R119" s="52"/>
      <c r="S119" s="52"/>
      <c r="T119" s="52"/>
      <c r="U119" s="309">
        <f t="shared" si="6"/>
        <v>0</v>
      </c>
      <c r="V119" s="310"/>
      <c r="W119" s="309">
        <f t="shared" si="9"/>
        <v>0</v>
      </c>
      <c r="X119" s="310"/>
    </row>
    <row r="120" spans="2:24" x14ac:dyDescent="0.3">
      <c r="B120" s="437"/>
      <c r="C120" s="321" t="s">
        <v>124</v>
      </c>
      <c r="D120" s="322"/>
      <c r="E120" s="322"/>
      <c r="F120" s="322"/>
      <c r="G120" s="322"/>
      <c r="H120" s="323"/>
      <c r="I120" s="52">
        <v>0</v>
      </c>
      <c r="J120" s="52"/>
      <c r="K120" s="52"/>
      <c r="L120" s="52"/>
      <c r="M120" s="52"/>
      <c r="N120" s="52"/>
      <c r="O120" s="52"/>
      <c r="P120" s="52"/>
      <c r="Q120" s="52"/>
      <c r="R120" s="52"/>
      <c r="S120" s="52"/>
      <c r="T120" s="52"/>
      <c r="U120" s="309">
        <f t="shared" si="6"/>
        <v>0</v>
      </c>
      <c r="V120" s="310"/>
      <c r="W120" s="309">
        <f t="shared" si="9"/>
        <v>0</v>
      </c>
      <c r="X120" s="310"/>
    </row>
    <row r="121" spans="2:24" x14ac:dyDescent="0.3">
      <c r="B121" s="437"/>
      <c r="C121" s="321" t="s">
        <v>140</v>
      </c>
      <c r="D121" s="322"/>
      <c r="E121" s="322"/>
      <c r="F121" s="322"/>
      <c r="G121" s="322"/>
      <c r="H121" s="323"/>
      <c r="I121" s="52">
        <v>0</v>
      </c>
      <c r="J121" s="52"/>
      <c r="K121" s="52"/>
      <c r="L121" s="52"/>
      <c r="M121" s="52"/>
      <c r="N121" s="52"/>
      <c r="O121" s="52"/>
      <c r="P121" s="52"/>
      <c r="Q121" s="52"/>
      <c r="R121" s="52"/>
      <c r="S121" s="52"/>
      <c r="T121" s="52"/>
      <c r="U121" s="309">
        <f t="shared" si="6"/>
        <v>0</v>
      </c>
      <c r="V121" s="310"/>
      <c r="W121" s="309">
        <f t="shared" si="9"/>
        <v>0</v>
      </c>
      <c r="X121" s="310"/>
    </row>
    <row r="122" spans="2:24" x14ac:dyDescent="0.3">
      <c r="B122" s="437"/>
      <c r="C122" s="321" t="s">
        <v>127</v>
      </c>
      <c r="D122" s="322"/>
      <c r="E122" s="322"/>
      <c r="F122" s="322"/>
      <c r="G122" s="322"/>
      <c r="H122" s="323"/>
      <c r="I122" s="52">
        <v>0</v>
      </c>
      <c r="J122" s="52"/>
      <c r="K122" s="52"/>
      <c r="L122" s="52"/>
      <c r="M122" s="52"/>
      <c r="N122" s="52"/>
      <c r="O122" s="52"/>
      <c r="P122" s="52"/>
      <c r="Q122" s="52"/>
      <c r="R122" s="52"/>
      <c r="S122" s="52"/>
      <c r="T122" s="52"/>
      <c r="U122" s="309">
        <f t="shared" si="6"/>
        <v>0</v>
      </c>
      <c r="V122" s="310"/>
      <c r="W122" s="309">
        <f t="shared" si="9"/>
        <v>0</v>
      </c>
      <c r="X122" s="310"/>
    </row>
    <row r="123" spans="2:24" x14ac:dyDescent="0.3">
      <c r="B123" s="437"/>
      <c r="C123" s="321" t="s">
        <v>81</v>
      </c>
      <c r="D123" s="322"/>
      <c r="E123" s="322"/>
      <c r="F123" s="322"/>
      <c r="G123" s="322"/>
      <c r="H123" s="323"/>
      <c r="I123" s="52">
        <v>0</v>
      </c>
      <c r="J123" s="52"/>
      <c r="K123" s="52"/>
      <c r="L123" s="52"/>
      <c r="M123" s="52"/>
      <c r="N123" s="52"/>
      <c r="O123" s="52"/>
      <c r="P123" s="52"/>
      <c r="Q123" s="52"/>
      <c r="R123" s="52"/>
      <c r="S123" s="52"/>
      <c r="T123" s="52"/>
      <c r="U123" s="309">
        <f t="shared" si="6"/>
        <v>0</v>
      </c>
      <c r="V123" s="310"/>
      <c r="W123" s="309">
        <f t="shared" si="9"/>
        <v>0</v>
      </c>
      <c r="X123" s="310"/>
    </row>
    <row r="124" spans="2:24" x14ac:dyDescent="0.3">
      <c r="B124" s="437"/>
      <c r="C124" s="300" t="s">
        <v>141</v>
      </c>
      <c r="D124" s="301"/>
      <c r="E124" s="301"/>
      <c r="F124" s="301"/>
      <c r="G124" s="301"/>
      <c r="H124" s="302"/>
      <c r="I124" s="52">
        <f>SUM(I125)</f>
        <v>0</v>
      </c>
      <c r="J124" s="52">
        <f>SUM(J125)</f>
        <v>0</v>
      </c>
      <c r="K124" s="52"/>
      <c r="L124" s="52"/>
      <c r="M124" s="52"/>
      <c r="N124" s="52"/>
      <c r="O124" s="52"/>
      <c r="P124" s="52"/>
      <c r="Q124" s="52"/>
      <c r="R124" s="52"/>
      <c r="S124" s="52"/>
      <c r="T124" s="52"/>
      <c r="U124" s="309">
        <f t="shared" si="6"/>
        <v>0</v>
      </c>
      <c r="V124" s="310"/>
      <c r="W124" s="309">
        <f t="shared" si="9"/>
        <v>0</v>
      </c>
      <c r="X124" s="310"/>
    </row>
    <row r="125" spans="2:24" x14ac:dyDescent="0.3">
      <c r="B125" s="437"/>
      <c r="C125" s="321" t="s">
        <v>142</v>
      </c>
      <c r="D125" s="322"/>
      <c r="E125" s="322"/>
      <c r="F125" s="322"/>
      <c r="G125" s="322"/>
      <c r="H125" s="323"/>
      <c r="I125" s="52">
        <v>0</v>
      </c>
      <c r="J125" s="52"/>
      <c r="K125" s="52"/>
      <c r="L125" s="52"/>
      <c r="M125" s="52"/>
      <c r="N125" s="52"/>
      <c r="O125" s="52"/>
      <c r="P125" s="52"/>
      <c r="Q125" s="52"/>
      <c r="R125" s="52"/>
      <c r="S125" s="52"/>
      <c r="T125" s="52"/>
      <c r="U125" s="309">
        <f t="shared" si="6"/>
        <v>0</v>
      </c>
      <c r="V125" s="310"/>
      <c r="W125" s="309">
        <f t="shared" si="9"/>
        <v>0</v>
      </c>
      <c r="X125" s="310"/>
    </row>
    <row r="126" spans="2:24" x14ac:dyDescent="0.3">
      <c r="B126" s="437"/>
      <c r="C126" s="300" t="s">
        <v>143</v>
      </c>
      <c r="D126" s="301"/>
      <c r="E126" s="301"/>
      <c r="F126" s="301"/>
      <c r="G126" s="301"/>
      <c r="H126" s="302"/>
      <c r="I126" s="52">
        <f>SUM(I127:I128)</f>
        <v>0</v>
      </c>
      <c r="J126" s="52">
        <f>SUM(J127:J128)</f>
        <v>0</v>
      </c>
      <c r="K126" s="52"/>
      <c r="L126" s="52"/>
      <c r="M126" s="52"/>
      <c r="N126" s="52"/>
      <c r="O126" s="52"/>
      <c r="P126" s="52"/>
      <c r="Q126" s="52"/>
      <c r="R126" s="52"/>
      <c r="S126" s="52"/>
      <c r="T126" s="52"/>
      <c r="U126" s="309">
        <f t="shared" si="6"/>
        <v>0</v>
      </c>
      <c r="V126" s="310"/>
      <c r="W126" s="309">
        <f t="shared" si="9"/>
        <v>0</v>
      </c>
      <c r="X126" s="310"/>
    </row>
    <row r="127" spans="2:24" x14ac:dyDescent="0.3">
      <c r="B127" s="437"/>
      <c r="C127" s="321" t="s">
        <v>139</v>
      </c>
      <c r="D127" s="322"/>
      <c r="E127" s="322"/>
      <c r="F127" s="322"/>
      <c r="G127" s="322"/>
      <c r="H127" s="323"/>
      <c r="I127" s="52">
        <v>0</v>
      </c>
      <c r="J127" s="52"/>
      <c r="K127" s="52"/>
      <c r="L127" s="52"/>
      <c r="M127" s="52"/>
      <c r="N127" s="52"/>
      <c r="O127" s="52"/>
      <c r="P127" s="52"/>
      <c r="Q127" s="52"/>
      <c r="R127" s="52"/>
      <c r="S127" s="52"/>
      <c r="T127" s="52"/>
      <c r="U127" s="309">
        <f t="shared" si="6"/>
        <v>0</v>
      </c>
      <c r="V127" s="310"/>
      <c r="W127" s="309">
        <f t="shared" si="9"/>
        <v>0</v>
      </c>
      <c r="X127" s="310"/>
    </row>
    <row r="128" spans="2:24" x14ac:dyDescent="0.3">
      <c r="B128" s="437"/>
      <c r="C128" s="321" t="s">
        <v>144</v>
      </c>
      <c r="D128" s="322"/>
      <c r="E128" s="322"/>
      <c r="F128" s="322"/>
      <c r="G128" s="322"/>
      <c r="H128" s="323"/>
      <c r="I128" s="52">
        <v>0</v>
      </c>
      <c r="J128" s="52"/>
      <c r="K128" s="52"/>
      <c r="L128" s="52"/>
      <c r="M128" s="52"/>
      <c r="N128" s="52"/>
      <c r="O128" s="52"/>
      <c r="P128" s="52"/>
      <c r="Q128" s="52"/>
      <c r="R128" s="52"/>
      <c r="S128" s="52"/>
      <c r="T128" s="52"/>
      <c r="U128" s="309">
        <f t="shared" si="6"/>
        <v>0</v>
      </c>
      <c r="V128" s="310"/>
      <c r="W128" s="309">
        <f t="shared" si="9"/>
        <v>0</v>
      </c>
      <c r="X128" s="310"/>
    </row>
    <row r="129" spans="2:24" x14ac:dyDescent="0.3">
      <c r="B129" s="437"/>
      <c r="C129" s="300" t="s">
        <v>145</v>
      </c>
      <c r="D129" s="301"/>
      <c r="E129" s="301"/>
      <c r="F129" s="301"/>
      <c r="G129" s="301"/>
      <c r="H129" s="302"/>
      <c r="I129" s="52">
        <f>SUM(I130:I133)</f>
        <v>0</v>
      </c>
      <c r="J129" s="52">
        <f>SUM(J130:J133)</f>
        <v>0</v>
      </c>
      <c r="K129" s="52"/>
      <c r="L129" s="52"/>
      <c r="M129" s="52"/>
      <c r="N129" s="52"/>
      <c r="O129" s="52"/>
      <c r="P129" s="52"/>
      <c r="Q129" s="52"/>
      <c r="R129" s="52"/>
      <c r="S129" s="52"/>
      <c r="T129" s="52"/>
      <c r="U129" s="309">
        <f t="shared" si="6"/>
        <v>0</v>
      </c>
      <c r="V129" s="310"/>
      <c r="W129" s="309">
        <f t="shared" si="9"/>
        <v>0</v>
      </c>
      <c r="X129" s="310"/>
    </row>
    <row r="130" spans="2:24" x14ac:dyDescent="0.3">
      <c r="B130" s="437"/>
      <c r="C130" s="321" t="s">
        <v>146</v>
      </c>
      <c r="D130" s="322"/>
      <c r="E130" s="322"/>
      <c r="F130" s="322"/>
      <c r="G130" s="322"/>
      <c r="H130" s="323"/>
      <c r="I130" s="52">
        <v>0</v>
      </c>
      <c r="J130" s="52"/>
      <c r="K130" s="52"/>
      <c r="L130" s="52"/>
      <c r="M130" s="52"/>
      <c r="N130" s="52"/>
      <c r="O130" s="52"/>
      <c r="P130" s="52"/>
      <c r="Q130" s="52"/>
      <c r="R130" s="52"/>
      <c r="S130" s="52"/>
      <c r="T130" s="52"/>
      <c r="U130" s="309">
        <f t="shared" si="6"/>
        <v>0</v>
      </c>
      <c r="V130" s="310"/>
      <c r="W130" s="309">
        <f t="shared" si="9"/>
        <v>0</v>
      </c>
      <c r="X130" s="310"/>
    </row>
    <row r="131" spans="2:24" x14ac:dyDescent="0.3">
      <c r="B131" s="437"/>
      <c r="C131" s="321" t="s">
        <v>147</v>
      </c>
      <c r="D131" s="322"/>
      <c r="E131" s="322"/>
      <c r="F131" s="322"/>
      <c r="G131" s="322"/>
      <c r="H131" s="323"/>
      <c r="I131" s="52">
        <v>0</v>
      </c>
      <c r="J131" s="52"/>
      <c r="K131" s="52"/>
      <c r="L131" s="52"/>
      <c r="M131" s="52"/>
      <c r="N131" s="52"/>
      <c r="O131" s="52"/>
      <c r="P131" s="52"/>
      <c r="Q131" s="52"/>
      <c r="R131" s="52"/>
      <c r="S131" s="52"/>
      <c r="T131" s="52"/>
      <c r="U131" s="309">
        <f t="shared" si="6"/>
        <v>0</v>
      </c>
      <c r="V131" s="310"/>
      <c r="W131" s="309">
        <f t="shared" si="9"/>
        <v>0</v>
      </c>
      <c r="X131" s="310"/>
    </row>
    <row r="132" spans="2:24" x14ac:dyDescent="0.3">
      <c r="B132" s="437"/>
      <c r="C132" s="321" t="s">
        <v>148</v>
      </c>
      <c r="D132" s="322"/>
      <c r="E132" s="322"/>
      <c r="F132" s="322"/>
      <c r="G132" s="322"/>
      <c r="H132" s="323"/>
      <c r="I132" s="52">
        <v>0</v>
      </c>
      <c r="J132" s="52"/>
      <c r="K132" s="52"/>
      <c r="L132" s="52"/>
      <c r="M132" s="52"/>
      <c r="N132" s="52"/>
      <c r="O132" s="52"/>
      <c r="P132" s="52"/>
      <c r="Q132" s="52"/>
      <c r="R132" s="52"/>
      <c r="S132" s="52"/>
      <c r="T132" s="52"/>
      <c r="U132" s="309">
        <f t="shared" si="6"/>
        <v>0</v>
      </c>
      <c r="V132" s="310"/>
      <c r="W132" s="309">
        <f t="shared" si="9"/>
        <v>0</v>
      </c>
      <c r="X132" s="310"/>
    </row>
    <row r="133" spans="2:24" x14ac:dyDescent="0.3">
      <c r="B133" s="437"/>
      <c r="C133" s="321" t="s">
        <v>149</v>
      </c>
      <c r="D133" s="322"/>
      <c r="E133" s="322"/>
      <c r="F133" s="322"/>
      <c r="G133" s="322"/>
      <c r="H133" s="323"/>
      <c r="I133" s="52">
        <v>0</v>
      </c>
      <c r="J133" s="52"/>
      <c r="K133" s="52"/>
      <c r="L133" s="52"/>
      <c r="M133" s="52"/>
      <c r="N133" s="52"/>
      <c r="O133" s="52"/>
      <c r="P133" s="52"/>
      <c r="Q133" s="52"/>
      <c r="R133" s="52"/>
      <c r="S133" s="52"/>
      <c r="T133" s="52"/>
      <c r="U133" s="309">
        <f t="shared" si="6"/>
        <v>0</v>
      </c>
      <c r="V133" s="310"/>
      <c r="W133" s="309">
        <f t="shared" si="9"/>
        <v>0</v>
      </c>
      <c r="X133" s="310"/>
    </row>
    <row r="134" spans="2:24" x14ac:dyDescent="0.3">
      <c r="B134" s="437"/>
      <c r="C134" s="300" t="s">
        <v>152</v>
      </c>
      <c r="D134" s="301"/>
      <c r="E134" s="301"/>
      <c r="F134" s="301"/>
      <c r="G134" s="301"/>
      <c r="H134" s="302"/>
      <c r="I134" s="52">
        <f>SUM(I135:I137)</f>
        <v>0</v>
      </c>
      <c r="J134" s="52">
        <f>SUM(J135:J137)</f>
        <v>0</v>
      </c>
      <c r="K134" s="52"/>
      <c r="L134" s="52"/>
      <c r="M134" s="52"/>
      <c r="N134" s="52"/>
      <c r="O134" s="52"/>
      <c r="P134" s="52"/>
      <c r="Q134" s="52"/>
      <c r="R134" s="52"/>
      <c r="S134" s="52"/>
      <c r="T134" s="52"/>
      <c r="U134" s="309">
        <f t="shared" si="6"/>
        <v>0</v>
      </c>
      <c r="V134" s="310"/>
      <c r="W134" s="309">
        <f t="shared" si="9"/>
        <v>0</v>
      </c>
      <c r="X134" s="310"/>
    </row>
    <row r="135" spans="2:24" x14ac:dyDescent="0.3">
      <c r="B135" s="437"/>
      <c r="C135" s="321" t="s">
        <v>137</v>
      </c>
      <c r="D135" s="322"/>
      <c r="E135" s="322"/>
      <c r="F135" s="322"/>
      <c r="G135" s="322"/>
      <c r="H135" s="323"/>
      <c r="I135" s="52">
        <v>0</v>
      </c>
      <c r="J135" s="52"/>
      <c r="K135" s="52"/>
      <c r="L135" s="52"/>
      <c r="M135" s="52"/>
      <c r="N135" s="52"/>
      <c r="O135" s="52"/>
      <c r="P135" s="52"/>
      <c r="Q135" s="52"/>
      <c r="R135" s="52"/>
      <c r="S135" s="52"/>
      <c r="T135" s="52"/>
      <c r="U135" s="309">
        <f t="shared" si="6"/>
        <v>0</v>
      </c>
      <c r="V135" s="310"/>
      <c r="W135" s="309">
        <f t="shared" si="9"/>
        <v>0</v>
      </c>
      <c r="X135" s="310"/>
    </row>
    <row r="136" spans="2:24" x14ac:dyDescent="0.3">
      <c r="B136" s="437"/>
      <c r="C136" s="321" t="s">
        <v>93</v>
      </c>
      <c r="D136" s="322"/>
      <c r="E136" s="322"/>
      <c r="F136" s="322"/>
      <c r="G136" s="322"/>
      <c r="H136" s="323"/>
      <c r="I136" s="52">
        <v>0</v>
      </c>
      <c r="J136" s="52"/>
      <c r="K136" s="52"/>
      <c r="L136" s="52"/>
      <c r="M136" s="52"/>
      <c r="N136" s="52"/>
      <c r="O136" s="52"/>
      <c r="P136" s="52"/>
      <c r="Q136" s="52"/>
      <c r="R136" s="52"/>
      <c r="S136" s="52"/>
      <c r="T136" s="52"/>
      <c r="U136" s="309">
        <f t="shared" si="6"/>
        <v>0</v>
      </c>
      <c r="V136" s="310"/>
      <c r="W136" s="309">
        <f t="shared" si="9"/>
        <v>0</v>
      </c>
      <c r="X136" s="310"/>
    </row>
    <row r="137" spans="2:24" x14ac:dyDescent="0.3">
      <c r="B137" s="437"/>
      <c r="C137" s="321" t="s">
        <v>124</v>
      </c>
      <c r="D137" s="322"/>
      <c r="E137" s="322"/>
      <c r="F137" s="322"/>
      <c r="G137" s="322"/>
      <c r="H137" s="323"/>
      <c r="I137" s="52">
        <v>0</v>
      </c>
      <c r="J137" s="52"/>
      <c r="K137" s="52"/>
      <c r="L137" s="52"/>
      <c r="M137" s="52"/>
      <c r="N137" s="52"/>
      <c r="O137" s="52"/>
      <c r="P137" s="52"/>
      <c r="Q137" s="52"/>
      <c r="R137" s="52"/>
      <c r="S137" s="52"/>
      <c r="T137" s="52"/>
      <c r="U137" s="309">
        <f t="shared" si="6"/>
        <v>0</v>
      </c>
      <c r="V137" s="310"/>
      <c r="W137" s="309">
        <f t="shared" si="9"/>
        <v>0</v>
      </c>
      <c r="X137" s="310"/>
    </row>
    <row r="138" spans="2:24" x14ac:dyDescent="0.3">
      <c r="B138" s="437"/>
      <c r="C138" s="300" t="s">
        <v>151</v>
      </c>
      <c r="D138" s="301"/>
      <c r="E138" s="301"/>
      <c r="F138" s="301"/>
      <c r="G138" s="301"/>
      <c r="H138" s="302"/>
      <c r="I138" s="52">
        <f>SUM(I139)</f>
        <v>0</v>
      </c>
      <c r="J138" s="52">
        <f>SUM(J139)</f>
        <v>0</v>
      </c>
      <c r="K138" s="52"/>
      <c r="L138" s="52"/>
      <c r="M138" s="52"/>
      <c r="N138" s="52"/>
      <c r="O138" s="52"/>
      <c r="P138" s="52"/>
      <c r="Q138" s="52"/>
      <c r="R138" s="52"/>
      <c r="S138" s="52"/>
      <c r="T138" s="52"/>
      <c r="U138" s="309">
        <f t="shared" si="6"/>
        <v>0</v>
      </c>
      <c r="V138" s="310"/>
      <c r="W138" s="309">
        <f t="shared" si="9"/>
        <v>0</v>
      </c>
      <c r="X138" s="310"/>
    </row>
    <row r="139" spans="2:24" x14ac:dyDescent="0.3">
      <c r="B139" s="437"/>
      <c r="C139" s="321" t="s">
        <v>142</v>
      </c>
      <c r="D139" s="322"/>
      <c r="E139" s="322"/>
      <c r="F139" s="322"/>
      <c r="G139" s="322"/>
      <c r="H139" s="323"/>
      <c r="I139" s="52">
        <v>0</v>
      </c>
      <c r="J139" s="52"/>
      <c r="K139" s="52"/>
      <c r="L139" s="52"/>
      <c r="M139" s="52"/>
      <c r="N139" s="52"/>
      <c r="O139" s="52"/>
      <c r="P139" s="52"/>
      <c r="Q139" s="52"/>
      <c r="R139" s="52"/>
      <c r="S139" s="52"/>
      <c r="T139" s="52"/>
      <c r="U139" s="309">
        <f t="shared" si="6"/>
        <v>0</v>
      </c>
      <c r="V139" s="310"/>
      <c r="W139" s="309">
        <f t="shared" si="9"/>
        <v>0</v>
      </c>
      <c r="X139" s="310"/>
    </row>
    <row r="140" spans="2:24" x14ac:dyDescent="0.3">
      <c r="B140" s="437"/>
      <c r="C140" s="300" t="s">
        <v>150</v>
      </c>
      <c r="D140" s="301"/>
      <c r="E140" s="301"/>
      <c r="F140" s="301"/>
      <c r="G140" s="301"/>
      <c r="H140" s="302"/>
      <c r="I140" s="52">
        <f>SUM(I141)</f>
        <v>0</v>
      </c>
      <c r="J140" s="52">
        <f>SUM(J141)</f>
        <v>0</v>
      </c>
      <c r="K140" s="52"/>
      <c r="L140" s="52"/>
      <c r="M140" s="52"/>
      <c r="N140" s="52"/>
      <c r="O140" s="52"/>
      <c r="P140" s="52"/>
      <c r="Q140" s="52"/>
      <c r="R140" s="52"/>
      <c r="S140" s="52"/>
      <c r="T140" s="52"/>
      <c r="U140" s="309">
        <f t="shared" si="6"/>
        <v>0</v>
      </c>
      <c r="V140" s="310"/>
      <c r="W140" s="309">
        <f t="shared" si="9"/>
        <v>0</v>
      </c>
      <c r="X140" s="310"/>
    </row>
    <row r="141" spans="2:24" x14ac:dyDescent="0.3">
      <c r="B141" s="437"/>
      <c r="C141" s="321" t="s">
        <v>134</v>
      </c>
      <c r="D141" s="322"/>
      <c r="E141" s="322"/>
      <c r="F141" s="322"/>
      <c r="G141" s="322"/>
      <c r="H141" s="323"/>
      <c r="I141" s="52">
        <v>0</v>
      </c>
      <c r="J141" s="52"/>
      <c r="K141" s="52"/>
      <c r="L141" s="52"/>
      <c r="M141" s="52"/>
      <c r="N141" s="52"/>
      <c r="O141" s="52"/>
      <c r="P141" s="52"/>
      <c r="Q141" s="52"/>
      <c r="R141" s="52"/>
      <c r="S141" s="52"/>
      <c r="T141" s="52"/>
      <c r="U141" s="309">
        <f t="shared" si="6"/>
        <v>0</v>
      </c>
      <c r="V141" s="310"/>
      <c r="W141" s="309">
        <f t="shared" si="9"/>
        <v>0</v>
      </c>
      <c r="X141" s="310"/>
    </row>
    <row r="142" spans="2:24" x14ac:dyDescent="0.3">
      <c r="B142" s="437"/>
      <c r="C142" s="300" t="s">
        <v>122</v>
      </c>
      <c r="D142" s="301"/>
      <c r="E142" s="301"/>
      <c r="F142" s="301"/>
      <c r="G142" s="301"/>
      <c r="H142" s="302"/>
      <c r="I142" s="52">
        <f>SUM(I143+I150+I156+I160+I166+I171)</f>
        <v>3</v>
      </c>
      <c r="J142" s="52">
        <f>SUM(J143+J150+J156+J160+J166+J171)</f>
        <v>1</v>
      </c>
      <c r="K142" s="52"/>
      <c r="L142" s="52"/>
      <c r="M142" s="52"/>
      <c r="N142" s="52"/>
      <c r="O142" s="52"/>
      <c r="P142" s="52"/>
      <c r="Q142" s="52"/>
      <c r="R142" s="52"/>
      <c r="S142" s="52"/>
      <c r="T142" s="52"/>
      <c r="U142" s="309">
        <f t="shared" si="6"/>
        <v>2</v>
      </c>
      <c r="V142" s="310"/>
      <c r="W142" s="309">
        <f t="shared" si="9"/>
        <v>4</v>
      </c>
      <c r="X142" s="310"/>
    </row>
    <row r="143" spans="2:24" x14ac:dyDescent="0.3">
      <c r="B143" s="437"/>
      <c r="C143" s="300" t="s">
        <v>153</v>
      </c>
      <c r="D143" s="301"/>
      <c r="E143" s="301"/>
      <c r="F143" s="301"/>
      <c r="G143" s="301"/>
      <c r="H143" s="302"/>
      <c r="I143" s="52">
        <f>SUM(I144:I149)</f>
        <v>0</v>
      </c>
      <c r="J143" s="52">
        <f>SUM(J144:J149)</f>
        <v>0</v>
      </c>
      <c r="K143" s="52"/>
      <c r="L143" s="52"/>
      <c r="M143" s="52"/>
      <c r="N143" s="52"/>
      <c r="O143" s="52"/>
      <c r="P143" s="52"/>
      <c r="Q143" s="52"/>
      <c r="R143" s="52"/>
      <c r="S143" s="52"/>
      <c r="T143" s="52"/>
      <c r="U143" s="309">
        <f t="shared" si="6"/>
        <v>0</v>
      </c>
      <c r="V143" s="310"/>
      <c r="W143" s="309">
        <f t="shared" si="9"/>
        <v>0</v>
      </c>
      <c r="X143" s="310"/>
    </row>
    <row r="144" spans="2:24" x14ac:dyDescent="0.3">
      <c r="B144" s="437"/>
      <c r="C144" s="321" t="s">
        <v>137</v>
      </c>
      <c r="D144" s="322"/>
      <c r="E144" s="322"/>
      <c r="F144" s="322"/>
      <c r="G144" s="322"/>
      <c r="H144" s="323"/>
      <c r="I144" s="52">
        <v>0</v>
      </c>
      <c r="J144" s="52"/>
      <c r="K144" s="52"/>
      <c r="L144" s="52"/>
      <c r="M144" s="52"/>
      <c r="N144" s="52"/>
      <c r="O144" s="52"/>
      <c r="P144" s="52"/>
      <c r="Q144" s="52"/>
      <c r="R144" s="52"/>
      <c r="S144" s="52"/>
      <c r="T144" s="52"/>
      <c r="U144" s="309">
        <f t="shared" si="6"/>
        <v>0</v>
      </c>
      <c r="V144" s="310"/>
      <c r="W144" s="309">
        <f t="shared" si="9"/>
        <v>0</v>
      </c>
      <c r="X144" s="310"/>
    </row>
    <row r="145" spans="2:24" x14ac:dyDescent="0.3">
      <c r="B145" s="437"/>
      <c r="C145" s="321" t="s">
        <v>93</v>
      </c>
      <c r="D145" s="322"/>
      <c r="E145" s="322"/>
      <c r="F145" s="322"/>
      <c r="G145" s="322"/>
      <c r="H145" s="323"/>
      <c r="I145" s="52">
        <v>0</v>
      </c>
      <c r="J145" s="52"/>
      <c r="K145" s="52"/>
      <c r="L145" s="52"/>
      <c r="M145" s="52"/>
      <c r="N145" s="52"/>
      <c r="O145" s="52"/>
      <c r="P145" s="52"/>
      <c r="Q145" s="52"/>
      <c r="R145" s="52"/>
      <c r="S145" s="52"/>
      <c r="T145" s="52"/>
      <c r="U145" s="309">
        <f t="shared" si="6"/>
        <v>0</v>
      </c>
      <c r="V145" s="310"/>
      <c r="W145" s="309">
        <f t="shared" si="9"/>
        <v>0</v>
      </c>
      <c r="X145" s="310"/>
    </row>
    <row r="146" spans="2:24" x14ac:dyDescent="0.3">
      <c r="B146" s="437"/>
      <c r="C146" s="321" t="s">
        <v>154</v>
      </c>
      <c r="D146" s="322"/>
      <c r="E146" s="322"/>
      <c r="F146" s="322"/>
      <c r="G146" s="322"/>
      <c r="H146" s="323"/>
      <c r="I146" s="52">
        <v>0</v>
      </c>
      <c r="J146" s="52"/>
      <c r="K146" s="52"/>
      <c r="L146" s="52"/>
      <c r="M146" s="52"/>
      <c r="N146" s="52"/>
      <c r="O146" s="52"/>
      <c r="P146" s="52"/>
      <c r="Q146" s="52"/>
      <c r="R146" s="52"/>
      <c r="S146" s="52"/>
      <c r="T146" s="52"/>
      <c r="U146" s="309">
        <f t="shared" si="6"/>
        <v>0</v>
      </c>
      <c r="V146" s="310"/>
      <c r="W146" s="309">
        <f t="shared" si="9"/>
        <v>0</v>
      </c>
      <c r="X146" s="310"/>
    </row>
    <row r="147" spans="2:24" x14ac:dyDescent="0.3">
      <c r="B147" s="437"/>
      <c r="C147" s="321" t="s">
        <v>94</v>
      </c>
      <c r="D147" s="322"/>
      <c r="E147" s="322"/>
      <c r="F147" s="322"/>
      <c r="G147" s="322"/>
      <c r="H147" s="323"/>
      <c r="I147" s="52">
        <v>0</v>
      </c>
      <c r="J147" s="52"/>
      <c r="K147" s="52"/>
      <c r="L147" s="52"/>
      <c r="M147" s="52"/>
      <c r="N147" s="52"/>
      <c r="O147" s="52"/>
      <c r="P147" s="52"/>
      <c r="Q147" s="52"/>
      <c r="R147" s="52"/>
      <c r="S147" s="52"/>
      <c r="T147" s="52"/>
      <c r="U147" s="309">
        <f t="shared" si="6"/>
        <v>0</v>
      </c>
      <c r="V147" s="310"/>
      <c r="W147" s="309">
        <f t="shared" si="9"/>
        <v>0</v>
      </c>
      <c r="X147" s="310"/>
    </row>
    <row r="148" spans="2:24" x14ac:dyDescent="0.3">
      <c r="B148" s="437"/>
      <c r="C148" s="321" t="s">
        <v>142</v>
      </c>
      <c r="D148" s="322"/>
      <c r="E148" s="322"/>
      <c r="F148" s="322"/>
      <c r="G148" s="322"/>
      <c r="H148" s="323"/>
      <c r="I148" s="52">
        <v>0</v>
      </c>
      <c r="J148" s="52"/>
      <c r="K148" s="52"/>
      <c r="L148" s="52"/>
      <c r="M148" s="52"/>
      <c r="N148" s="52"/>
      <c r="O148" s="52"/>
      <c r="P148" s="52"/>
      <c r="Q148" s="52"/>
      <c r="R148" s="52"/>
      <c r="S148" s="52"/>
      <c r="T148" s="52"/>
      <c r="U148" s="309">
        <f t="shared" si="6"/>
        <v>0</v>
      </c>
      <c r="V148" s="310"/>
      <c r="W148" s="309">
        <f t="shared" si="9"/>
        <v>0</v>
      </c>
      <c r="X148" s="310"/>
    </row>
    <row r="149" spans="2:24" x14ac:dyDescent="0.3">
      <c r="B149" s="437"/>
      <c r="C149" s="321" t="s">
        <v>144</v>
      </c>
      <c r="D149" s="322"/>
      <c r="E149" s="322"/>
      <c r="F149" s="322"/>
      <c r="G149" s="322"/>
      <c r="H149" s="323"/>
      <c r="I149" s="52">
        <v>0</v>
      </c>
      <c r="J149" s="52"/>
      <c r="K149" s="52"/>
      <c r="L149" s="52"/>
      <c r="M149" s="52"/>
      <c r="N149" s="52"/>
      <c r="O149" s="52"/>
      <c r="P149" s="52"/>
      <c r="Q149" s="52"/>
      <c r="R149" s="52"/>
      <c r="S149" s="52"/>
      <c r="T149" s="52"/>
      <c r="U149" s="309">
        <f t="shared" si="6"/>
        <v>0</v>
      </c>
      <c r="V149" s="310"/>
      <c r="W149" s="309">
        <f t="shared" si="9"/>
        <v>0</v>
      </c>
      <c r="X149" s="310"/>
    </row>
    <row r="150" spans="2:24" x14ac:dyDescent="0.3">
      <c r="B150" s="437"/>
      <c r="C150" s="300" t="s">
        <v>155</v>
      </c>
      <c r="D150" s="301"/>
      <c r="E150" s="301"/>
      <c r="F150" s="301"/>
      <c r="G150" s="301"/>
      <c r="H150" s="302"/>
      <c r="I150" s="52">
        <f>SUM(I151:I155)</f>
        <v>0</v>
      </c>
      <c r="J150" s="52">
        <f>SUM(J151:J155)</f>
        <v>0</v>
      </c>
      <c r="K150" s="52"/>
      <c r="L150" s="52"/>
      <c r="M150" s="52"/>
      <c r="N150" s="52"/>
      <c r="O150" s="52"/>
      <c r="P150" s="52"/>
      <c r="Q150" s="52"/>
      <c r="R150" s="52"/>
      <c r="S150" s="52"/>
      <c r="T150" s="52"/>
      <c r="U150" s="309">
        <f t="shared" si="6"/>
        <v>0</v>
      </c>
      <c r="V150" s="310"/>
      <c r="W150" s="309">
        <f t="shared" si="9"/>
        <v>0</v>
      </c>
      <c r="X150" s="310"/>
    </row>
    <row r="151" spans="2:24" x14ac:dyDescent="0.3">
      <c r="B151" s="437"/>
      <c r="C151" s="321" t="s">
        <v>139</v>
      </c>
      <c r="D151" s="322"/>
      <c r="E151" s="322"/>
      <c r="F151" s="322"/>
      <c r="G151" s="322"/>
      <c r="H151" s="323"/>
      <c r="I151" s="52">
        <v>0</v>
      </c>
      <c r="J151" s="52"/>
      <c r="K151" s="52"/>
      <c r="L151" s="52"/>
      <c r="M151" s="52"/>
      <c r="N151" s="52"/>
      <c r="O151" s="52"/>
      <c r="P151" s="52"/>
      <c r="Q151" s="52"/>
      <c r="R151" s="52"/>
      <c r="S151" s="52"/>
      <c r="T151" s="52"/>
      <c r="U151" s="309">
        <f t="shared" si="6"/>
        <v>0</v>
      </c>
      <c r="V151" s="310"/>
      <c r="W151" s="309">
        <f t="shared" si="9"/>
        <v>0</v>
      </c>
      <c r="X151" s="310"/>
    </row>
    <row r="152" spans="2:24" x14ac:dyDescent="0.3">
      <c r="B152" s="437"/>
      <c r="C152" s="321" t="s">
        <v>140</v>
      </c>
      <c r="D152" s="322"/>
      <c r="E152" s="322"/>
      <c r="F152" s="322"/>
      <c r="G152" s="322"/>
      <c r="H152" s="323"/>
      <c r="I152" s="52">
        <v>0</v>
      </c>
      <c r="J152" s="52"/>
      <c r="K152" s="52"/>
      <c r="L152" s="52"/>
      <c r="M152" s="52"/>
      <c r="N152" s="52"/>
      <c r="O152" s="52"/>
      <c r="P152" s="52"/>
      <c r="Q152" s="52"/>
      <c r="R152" s="52"/>
      <c r="S152" s="52"/>
      <c r="T152" s="52"/>
      <c r="U152" s="309">
        <f t="shared" si="6"/>
        <v>0</v>
      </c>
      <c r="V152" s="310"/>
      <c r="W152" s="309">
        <f t="shared" si="9"/>
        <v>0</v>
      </c>
      <c r="X152" s="310"/>
    </row>
    <row r="153" spans="2:24" x14ac:dyDescent="0.3">
      <c r="B153" s="437"/>
      <c r="C153" s="321" t="s">
        <v>125</v>
      </c>
      <c r="D153" s="322"/>
      <c r="E153" s="322"/>
      <c r="F153" s="322"/>
      <c r="G153" s="322"/>
      <c r="H153" s="323"/>
      <c r="I153" s="52">
        <v>0</v>
      </c>
      <c r="J153" s="52"/>
      <c r="K153" s="52"/>
      <c r="L153" s="52"/>
      <c r="M153" s="52"/>
      <c r="N153" s="52"/>
      <c r="O153" s="52"/>
      <c r="P153" s="52"/>
      <c r="Q153" s="52"/>
      <c r="R153" s="52"/>
      <c r="S153" s="52"/>
      <c r="T153" s="52"/>
      <c r="U153" s="309">
        <f t="shared" si="6"/>
        <v>0</v>
      </c>
      <c r="V153" s="310"/>
      <c r="W153" s="309">
        <f t="shared" si="9"/>
        <v>0</v>
      </c>
      <c r="X153" s="310"/>
    </row>
    <row r="154" spans="2:24" x14ac:dyDescent="0.3">
      <c r="B154" s="437"/>
      <c r="C154" s="321" t="s">
        <v>127</v>
      </c>
      <c r="D154" s="322"/>
      <c r="E154" s="322"/>
      <c r="F154" s="322"/>
      <c r="G154" s="322"/>
      <c r="H154" s="323"/>
      <c r="I154" s="52">
        <v>0</v>
      </c>
      <c r="J154" s="52"/>
      <c r="K154" s="52"/>
      <c r="L154" s="52"/>
      <c r="M154" s="52"/>
      <c r="N154" s="52"/>
      <c r="O154" s="52"/>
      <c r="P154" s="52"/>
      <c r="Q154" s="52"/>
      <c r="R154" s="52"/>
      <c r="S154" s="52"/>
      <c r="T154" s="52"/>
      <c r="U154" s="309">
        <f t="shared" si="6"/>
        <v>0</v>
      </c>
      <c r="V154" s="310"/>
      <c r="W154" s="309">
        <f t="shared" si="9"/>
        <v>0</v>
      </c>
      <c r="X154" s="310"/>
    </row>
    <row r="155" spans="2:24" x14ac:dyDescent="0.3">
      <c r="B155" s="437"/>
      <c r="C155" s="321" t="s">
        <v>81</v>
      </c>
      <c r="D155" s="322"/>
      <c r="E155" s="322"/>
      <c r="F155" s="322"/>
      <c r="G155" s="322"/>
      <c r="H155" s="323"/>
      <c r="I155" s="52">
        <v>0</v>
      </c>
      <c r="J155" s="52"/>
      <c r="K155" s="52"/>
      <c r="L155" s="52"/>
      <c r="M155" s="52"/>
      <c r="N155" s="52"/>
      <c r="O155" s="52"/>
      <c r="P155" s="52"/>
      <c r="Q155" s="52"/>
      <c r="R155" s="52"/>
      <c r="S155" s="52"/>
      <c r="T155" s="52"/>
      <c r="U155" s="309">
        <f t="shared" si="6"/>
        <v>0</v>
      </c>
      <c r="V155" s="310"/>
      <c r="W155" s="309">
        <f t="shared" si="9"/>
        <v>0</v>
      </c>
      <c r="X155" s="310"/>
    </row>
    <row r="156" spans="2:24" x14ac:dyDescent="0.3">
      <c r="B156" s="437"/>
      <c r="C156" s="300" t="s">
        <v>130</v>
      </c>
      <c r="D156" s="301"/>
      <c r="E156" s="301"/>
      <c r="F156" s="301"/>
      <c r="G156" s="301"/>
      <c r="H156" s="302"/>
      <c r="I156" s="52">
        <f>SUM(I157:I159)</f>
        <v>0</v>
      </c>
      <c r="J156" s="52">
        <f>SUM(J157:J159)</f>
        <v>0</v>
      </c>
      <c r="K156" s="52"/>
      <c r="L156" s="52"/>
      <c r="M156" s="52"/>
      <c r="N156" s="52"/>
      <c r="O156" s="52"/>
      <c r="P156" s="52"/>
      <c r="Q156" s="52"/>
      <c r="R156" s="52"/>
      <c r="S156" s="52"/>
      <c r="T156" s="52"/>
      <c r="U156" s="309">
        <f t="shared" si="6"/>
        <v>0</v>
      </c>
      <c r="V156" s="310"/>
      <c r="W156" s="309">
        <f t="shared" si="9"/>
        <v>0</v>
      </c>
      <c r="X156" s="310"/>
    </row>
    <row r="157" spans="2:24" x14ac:dyDescent="0.3">
      <c r="B157" s="437"/>
      <c r="C157" s="321" t="s">
        <v>132</v>
      </c>
      <c r="D157" s="322"/>
      <c r="E157" s="322"/>
      <c r="F157" s="322"/>
      <c r="G157" s="322"/>
      <c r="H157" s="323"/>
      <c r="I157" s="52">
        <v>0</v>
      </c>
      <c r="J157" s="52"/>
      <c r="K157" s="52"/>
      <c r="L157" s="52"/>
      <c r="M157" s="52"/>
      <c r="N157" s="52"/>
      <c r="O157" s="52"/>
      <c r="P157" s="52"/>
      <c r="Q157" s="52"/>
      <c r="R157" s="52"/>
      <c r="S157" s="52"/>
      <c r="T157" s="52"/>
      <c r="U157" s="309">
        <f t="shared" si="6"/>
        <v>0</v>
      </c>
      <c r="V157" s="310"/>
      <c r="W157" s="309">
        <f t="shared" si="9"/>
        <v>0</v>
      </c>
      <c r="X157" s="310"/>
    </row>
    <row r="158" spans="2:24" x14ac:dyDescent="0.3">
      <c r="B158" s="437"/>
      <c r="C158" s="321" t="s">
        <v>131</v>
      </c>
      <c r="D158" s="322"/>
      <c r="E158" s="322"/>
      <c r="F158" s="322"/>
      <c r="G158" s="322"/>
      <c r="H158" s="323"/>
      <c r="I158" s="52">
        <v>0</v>
      </c>
      <c r="J158" s="52"/>
      <c r="K158" s="52"/>
      <c r="L158" s="52"/>
      <c r="M158" s="52"/>
      <c r="N158" s="52"/>
      <c r="O158" s="52"/>
      <c r="P158" s="52"/>
      <c r="Q158" s="52"/>
      <c r="R158" s="52"/>
      <c r="S158" s="52"/>
      <c r="T158" s="52"/>
      <c r="U158" s="309">
        <f t="shared" si="6"/>
        <v>0</v>
      </c>
      <c r="V158" s="310"/>
      <c r="W158" s="309">
        <f t="shared" si="9"/>
        <v>0</v>
      </c>
      <c r="X158" s="310"/>
    </row>
    <row r="159" spans="2:24" x14ac:dyDescent="0.3">
      <c r="B159" s="437"/>
      <c r="C159" s="321" t="s">
        <v>133</v>
      </c>
      <c r="D159" s="322"/>
      <c r="E159" s="322"/>
      <c r="F159" s="322"/>
      <c r="G159" s="322"/>
      <c r="H159" s="323"/>
      <c r="I159" s="52">
        <v>0</v>
      </c>
      <c r="J159" s="52"/>
      <c r="K159" s="52"/>
      <c r="L159" s="52"/>
      <c r="M159" s="52"/>
      <c r="N159" s="52"/>
      <c r="O159" s="52"/>
      <c r="P159" s="52"/>
      <c r="Q159" s="52"/>
      <c r="R159" s="52"/>
      <c r="S159" s="52"/>
      <c r="T159" s="52"/>
      <c r="U159" s="309">
        <f t="shared" si="6"/>
        <v>0</v>
      </c>
      <c r="V159" s="310"/>
      <c r="W159" s="309">
        <f t="shared" si="9"/>
        <v>0</v>
      </c>
      <c r="X159" s="310"/>
    </row>
    <row r="160" spans="2:24" x14ac:dyDescent="0.3">
      <c r="B160" s="437"/>
      <c r="C160" s="300" t="s">
        <v>156</v>
      </c>
      <c r="D160" s="301"/>
      <c r="E160" s="301"/>
      <c r="F160" s="301"/>
      <c r="G160" s="301"/>
      <c r="H160" s="302"/>
      <c r="I160" s="52">
        <f>SUM(I161:I165)</f>
        <v>0</v>
      </c>
      <c r="J160" s="52">
        <f>SUM(J161:J165)</f>
        <v>0</v>
      </c>
      <c r="K160" s="52"/>
      <c r="L160" s="52"/>
      <c r="M160" s="52"/>
      <c r="N160" s="52"/>
      <c r="O160" s="52"/>
      <c r="P160" s="52"/>
      <c r="Q160" s="52"/>
      <c r="R160" s="52"/>
      <c r="S160" s="52"/>
      <c r="T160" s="52"/>
      <c r="U160" s="309">
        <f t="shared" ref="U160:U172" si="10">AVERAGE(I160:T160)</f>
        <v>0</v>
      </c>
      <c r="V160" s="310"/>
      <c r="W160" s="309">
        <f t="shared" si="9"/>
        <v>0</v>
      </c>
      <c r="X160" s="310"/>
    </row>
    <row r="161" spans="2:24" x14ac:dyDescent="0.3">
      <c r="B161" s="437"/>
      <c r="C161" s="321" t="s">
        <v>134</v>
      </c>
      <c r="D161" s="322"/>
      <c r="E161" s="322"/>
      <c r="F161" s="322"/>
      <c r="G161" s="322"/>
      <c r="H161" s="323"/>
      <c r="I161" s="52">
        <v>0</v>
      </c>
      <c r="J161" s="52"/>
      <c r="K161" s="52"/>
      <c r="L161" s="52"/>
      <c r="M161" s="52"/>
      <c r="N161" s="52"/>
      <c r="O161" s="52"/>
      <c r="P161" s="52"/>
      <c r="Q161" s="52"/>
      <c r="R161" s="52"/>
      <c r="S161" s="52"/>
      <c r="T161" s="52"/>
      <c r="U161" s="309">
        <f t="shared" si="10"/>
        <v>0</v>
      </c>
      <c r="V161" s="310"/>
      <c r="W161" s="309">
        <f t="shared" si="9"/>
        <v>0</v>
      </c>
      <c r="X161" s="310"/>
    </row>
    <row r="162" spans="2:24" x14ac:dyDescent="0.3">
      <c r="B162" s="437"/>
      <c r="C162" s="321" t="s">
        <v>146</v>
      </c>
      <c r="D162" s="322"/>
      <c r="E162" s="322"/>
      <c r="F162" s="322"/>
      <c r="G162" s="322"/>
      <c r="H162" s="323"/>
      <c r="I162" s="52">
        <v>0</v>
      </c>
      <c r="J162" s="52"/>
      <c r="K162" s="52"/>
      <c r="L162" s="52"/>
      <c r="M162" s="52"/>
      <c r="N162" s="52"/>
      <c r="O162" s="52"/>
      <c r="P162" s="52"/>
      <c r="Q162" s="52"/>
      <c r="R162" s="52"/>
      <c r="S162" s="52"/>
      <c r="T162" s="52"/>
      <c r="U162" s="309">
        <f t="shared" si="10"/>
        <v>0</v>
      </c>
      <c r="V162" s="310"/>
      <c r="W162" s="309">
        <f t="shared" si="9"/>
        <v>0</v>
      </c>
      <c r="X162" s="310"/>
    </row>
    <row r="163" spans="2:24" x14ac:dyDescent="0.3">
      <c r="B163" s="437"/>
      <c r="C163" s="321" t="s">
        <v>147</v>
      </c>
      <c r="D163" s="322"/>
      <c r="E163" s="322"/>
      <c r="F163" s="322"/>
      <c r="G163" s="322"/>
      <c r="H163" s="323"/>
      <c r="I163" s="52">
        <v>0</v>
      </c>
      <c r="J163" s="52"/>
      <c r="K163" s="52"/>
      <c r="L163" s="52"/>
      <c r="M163" s="52"/>
      <c r="N163" s="52"/>
      <c r="O163" s="52"/>
      <c r="P163" s="52"/>
      <c r="Q163" s="52"/>
      <c r="R163" s="52"/>
      <c r="S163" s="52"/>
      <c r="T163" s="52"/>
      <c r="U163" s="309">
        <f t="shared" si="10"/>
        <v>0</v>
      </c>
      <c r="V163" s="310"/>
      <c r="W163" s="309">
        <f t="shared" ref="W163:W172" si="11">SUM(I163:T163)</f>
        <v>0</v>
      </c>
      <c r="X163" s="310"/>
    </row>
    <row r="164" spans="2:24" x14ac:dyDescent="0.3">
      <c r="B164" s="437"/>
      <c r="C164" s="321" t="s">
        <v>148</v>
      </c>
      <c r="D164" s="322"/>
      <c r="E164" s="322"/>
      <c r="F164" s="322"/>
      <c r="G164" s="322"/>
      <c r="H164" s="323"/>
      <c r="I164" s="52">
        <v>0</v>
      </c>
      <c r="J164" s="52"/>
      <c r="K164" s="52"/>
      <c r="L164" s="52"/>
      <c r="M164" s="52"/>
      <c r="N164" s="52"/>
      <c r="O164" s="52"/>
      <c r="P164" s="52"/>
      <c r="Q164" s="52"/>
      <c r="R164" s="52"/>
      <c r="S164" s="52"/>
      <c r="T164" s="52"/>
      <c r="U164" s="309">
        <f t="shared" si="10"/>
        <v>0</v>
      </c>
      <c r="V164" s="310"/>
      <c r="W164" s="309">
        <f t="shared" si="11"/>
        <v>0</v>
      </c>
      <c r="X164" s="310"/>
    </row>
    <row r="165" spans="2:24" x14ac:dyDescent="0.3">
      <c r="B165" s="437"/>
      <c r="C165" s="321" t="s">
        <v>149</v>
      </c>
      <c r="D165" s="322"/>
      <c r="E165" s="322"/>
      <c r="F165" s="322"/>
      <c r="G165" s="322"/>
      <c r="H165" s="323"/>
      <c r="I165" s="52">
        <v>0</v>
      </c>
      <c r="J165" s="52"/>
      <c r="K165" s="52"/>
      <c r="L165" s="52"/>
      <c r="M165" s="52"/>
      <c r="N165" s="52"/>
      <c r="O165" s="52"/>
      <c r="P165" s="52"/>
      <c r="Q165" s="52"/>
      <c r="R165" s="52"/>
      <c r="S165" s="52"/>
      <c r="T165" s="52"/>
      <c r="U165" s="309">
        <f t="shared" si="10"/>
        <v>0</v>
      </c>
      <c r="V165" s="310"/>
      <c r="W165" s="309">
        <f t="shared" si="11"/>
        <v>0</v>
      </c>
      <c r="X165" s="310"/>
    </row>
    <row r="166" spans="2:24" x14ac:dyDescent="0.3">
      <c r="B166" s="437"/>
      <c r="C166" s="300" t="s">
        <v>30</v>
      </c>
      <c r="D166" s="301"/>
      <c r="E166" s="301"/>
      <c r="F166" s="301"/>
      <c r="G166" s="301"/>
      <c r="H166" s="302"/>
      <c r="I166" s="136">
        <f>SUM(I167:I170)</f>
        <v>0</v>
      </c>
      <c r="J166" s="136">
        <f>SUM(J167:J170)</f>
        <v>1</v>
      </c>
      <c r="K166" s="136"/>
      <c r="L166" s="136"/>
      <c r="M166" s="136"/>
      <c r="N166" s="136"/>
      <c r="O166" s="136"/>
      <c r="P166" s="136"/>
      <c r="Q166" s="136"/>
      <c r="R166" s="136"/>
      <c r="S166" s="136"/>
      <c r="T166" s="136"/>
      <c r="U166" s="309">
        <f t="shared" si="10"/>
        <v>0.5</v>
      </c>
      <c r="V166" s="310"/>
      <c r="W166" s="309">
        <f t="shared" si="11"/>
        <v>1</v>
      </c>
      <c r="X166" s="310"/>
    </row>
    <row r="167" spans="2:24" x14ac:dyDescent="0.3">
      <c r="B167" s="437"/>
      <c r="C167" s="321" t="s">
        <v>159</v>
      </c>
      <c r="D167" s="322"/>
      <c r="E167" s="322"/>
      <c r="F167" s="322"/>
      <c r="G167" s="322"/>
      <c r="H167" s="323"/>
      <c r="I167" s="52">
        <v>0</v>
      </c>
      <c r="J167" s="52"/>
      <c r="K167" s="136"/>
      <c r="L167" s="136"/>
      <c r="M167" s="136"/>
      <c r="N167" s="136"/>
      <c r="O167" s="136"/>
      <c r="P167" s="136"/>
      <c r="Q167" s="136"/>
      <c r="R167" s="136"/>
      <c r="S167" s="136"/>
      <c r="T167" s="136"/>
      <c r="U167" s="309">
        <f t="shared" si="10"/>
        <v>0</v>
      </c>
      <c r="V167" s="310"/>
      <c r="W167" s="309">
        <f t="shared" si="11"/>
        <v>0</v>
      </c>
      <c r="X167" s="310"/>
    </row>
    <row r="168" spans="2:24" x14ac:dyDescent="0.3">
      <c r="B168" s="437"/>
      <c r="C168" s="321" t="s">
        <v>158</v>
      </c>
      <c r="D168" s="322"/>
      <c r="E168" s="322"/>
      <c r="F168" s="322"/>
      <c r="G168" s="322"/>
      <c r="H168" s="323"/>
      <c r="I168" s="52">
        <v>0</v>
      </c>
      <c r="J168" s="136"/>
      <c r="K168" s="136"/>
      <c r="L168" s="136"/>
      <c r="M168" s="136"/>
      <c r="N168" s="136"/>
      <c r="O168" s="136"/>
      <c r="P168" s="136"/>
      <c r="Q168" s="136"/>
      <c r="R168" s="136"/>
      <c r="S168" s="136"/>
      <c r="T168" s="136"/>
      <c r="U168" s="309">
        <f t="shared" si="10"/>
        <v>0</v>
      </c>
      <c r="V168" s="310"/>
      <c r="W168" s="309">
        <f t="shared" si="11"/>
        <v>0</v>
      </c>
      <c r="X168" s="310"/>
    </row>
    <row r="169" spans="2:24" x14ac:dyDescent="0.3">
      <c r="B169" s="437"/>
      <c r="C169" s="321" t="s">
        <v>157</v>
      </c>
      <c r="D169" s="322"/>
      <c r="E169" s="322"/>
      <c r="F169" s="322"/>
      <c r="G169" s="322"/>
      <c r="H169" s="323"/>
      <c r="I169" s="52">
        <v>0</v>
      </c>
      <c r="J169" s="52"/>
      <c r="K169" s="136"/>
      <c r="L169" s="136"/>
      <c r="M169" s="136"/>
      <c r="N169" s="136"/>
      <c r="O169" s="136"/>
      <c r="P169" s="136"/>
      <c r="Q169" s="136"/>
      <c r="R169" s="136"/>
      <c r="S169" s="136"/>
      <c r="T169" s="136"/>
      <c r="U169" s="309">
        <f t="shared" si="10"/>
        <v>0</v>
      </c>
      <c r="V169" s="310"/>
      <c r="W169" s="309">
        <f t="shared" si="11"/>
        <v>0</v>
      </c>
      <c r="X169" s="310"/>
    </row>
    <row r="170" spans="2:24" x14ac:dyDescent="0.3">
      <c r="B170" s="437"/>
      <c r="C170" s="321" t="s">
        <v>160</v>
      </c>
      <c r="D170" s="322"/>
      <c r="E170" s="322"/>
      <c r="F170" s="322"/>
      <c r="G170" s="322"/>
      <c r="H170" s="323"/>
      <c r="I170" s="52">
        <v>0</v>
      </c>
      <c r="J170" s="136">
        <v>1</v>
      </c>
      <c r="K170" s="136"/>
      <c r="L170" s="136"/>
      <c r="M170" s="136"/>
      <c r="N170" s="136"/>
      <c r="O170" s="136"/>
      <c r="P170" s="136"/>
      <c r="Q170" s="136"/>
      <c r="R170" s="136"/>
      <c r="S170" s="136"/>
      <c r="T170" s="136"/>
      <c r="U170" s="309">
        <f t="shared" si="10"/>
        <v>0.5</v>
      </c>
      <c r="V170" s="310"/>
      <c r="W170" s="309">
        <f t="shared" si="11"/>
        <v>1</v>
      </c>
      <c r="X170" s="310"/>
    </row>
    <row r="171" spans="2:24" x14ac:dyDescent="0.3">
      <c r="B171" s="437"/>
      <c r="C171" s="300" t="s">
        <v>34</v>
      </c>
      <c r="D171" s="301"/>
      <c r="E171" s="301"/>
      <c r="F171" s="301"/>
      <c r="G171" s="301"/>
      <c r="H171" s="302"/>
      <c r="I171" s="136">
        <v>3</v>
      </c>
      <c r="J171" s="136"/>
      <c r="K171" s="136"/>
      <c r="L171" s="136"/>
      <c r="M171" s="136"/>
      <c r="N171" s="136"/>
      <c r="O171" s="136"/>
      <c r="P171" s="136"/>
      <c r="Q171" s="136"/>
      <c r="R171" s="136"/>
      <c r="S171" s="136"/>
      <c r="T171" s="136"/>
      <c r="U171" s="314">
        <f t="shared" si="10"/>
        <v>3</v>
      </c>
      <c r="V171" s="315"/>
      <c r="W171" s="314">
        <f t="shared" si="11"/>
        <v>3</v>
      </c>
      <c r="X171" s="315"/>
    </row>
    <row r="172" spans="2:24" x14ac:dyDescent="0.3">
      <c r="B172" s="437"/>
      <c r="C172" s="327" t="s">
        <v>26</v>
      </c>
      <c r="D172" s="328"/>
      <c r="E172" s="328"/>
      <c r="F172" s="328"/>
      <c r="G172" s="328"/>
      <c r="H172" s="329"/>
      <c r="I172" s="52">
        <v>0</v>
      </c>
      <c r="J172" s="155"/>
      <c r="K172" s="155"/>
      <c r="L172" s="155"/>
      <c r="M172" s="155"/>
      <c r="N172" s="155"/>
      <c r="O172" s="155"/>
      <c r="P172" s="155"/>
      <c r="Q172" s="155"/>
      <c r="R172" s="155"/>
      <c r="S172" s="155"/>
      <c r="T172" s="155"/>
      <c r="U172" s="475">
        <f t="shared" si="10"/>
        <v>0</v>
      </c>
      <c r="V172" s="476"/>
      <c r="W172" s="309">
        <f t="shared" si="11"/>
        <v>0</v>
      </c>
      <c r="X172" s="310"/>
    </row>
    <row r="173" spans="2:24" x14ac:dyDescent="0.3">
      <c r="B173" s="437"/>
      <c r="C173" s="340" t="s">
        <v>2</v>
      </c>
      <c r="D173" s="341"/>
      <c r="E173" s="341"/>
      <c r="F173" s="341"/>
      <c r="G173" s="341"/>
      <c r="H173" s="342"/>
      <c r="I173" s="159"/>
      <c r="J173" s="159"/>
      <c r="K173" s="159"/>
      <c r="L173" s="159"/>
      <c r="M173" s="159"/>
      <c r="N173" s="159"/>
      <c r="O173" s="159"/>
      <c r="P173" s="159"/>
      <c r="Q173" s="159"/>
      <c r="R173" s="159"/>
      <c r="S173" s="159"/>
      <c r="T173" s="159"/>
      <c r="U173" s="343"/>
      <c r="V173" s="344"/>
      <c r="W173" s="345"/>
      <c r="X173" s="346"/>
    </row>
    <row r="174" spans="2:24" x14ac:dyDescent="0.3">
      <c r="B174" s="437"/>
      <c r="C174" s="347" t="s">
        <v>172</v>
      </c>
      <c r="D174" s="348"/>
      <c r="E174" s="348"/>
      <c r="F174" s="348"/>
      <c r="G174" s="348"/>
      <c r="H174" s="349"/>
      <c r="I174" s="163">
        <f t="shared" ref="I174:J174" si="12">I97/I80</f>
        <v>4</v>
      </c>
      <c r="J174" s="163">
        <f t="shared" si="12"/>
        <v>2.7692307692307692</v>
      </c>
      <c r="K174" s="163"/>
      <c r="L174" s="163"/>
      <c r="M174" s="163"/>
      <c r="N174" s="163"/>
      <c r="O174" s="163"/>
      <c r="P174" s="163"/>
      <c r="Q174" s="163"/>
      <c r="R174" s="163"/>
      <c r="S174" s="163"/>
      <c r="T174" s="163"/>
      <c r="U174" s="350" t="s">
        <v>62</v>
      </c>
      <c r="V174" s="351"/>
      <c r="W174" s="350">
        <f t="shared" ref="W174:X174" si="13">W97/W80</f>
        <v>3.1578947368421053</v>
      </c>
      <c r="X174" s="351" t="e">
        <f t="shared" si="13"/>
        <v>#DIV/0!</v>
      </c>
    </row>
    <row r="175" spans="2:24" x14ac:dyDescent="0.3">
      <c r="B175" s="437"/>
      <c r="C175" s="273" t="s">
        <v>173</v>
      </c>
      <c r="D175" s="274"/>
      <c r="E175" s="274"/>
      <c r="F175" s="274"/>
      <c r="G175" s="274"/>
      <c r="H175" s="275"/>
      <c r="I175" s="167">
        <f t="shared" ref="I175:J175" si="14">(I99+I102+I172)/I80</f>
        <v>1</v>
      </c>
      <c r="J175" s="167">
        <f t="shared" si="14"/>
        <v>1.1153846153846154</v>
      </c>
      <c r="K175" s="167"/>
      <c r="L175" s="167"/>
      <c r="M175" s="167"/>
      <c r="N175" s="167"/>
      <c r="O175" s="167"/>
      <c r="P175" s="167"/>
      <c r="Q175" s="167"/>
      <c r="R175" s="167"/>
      <c r="S175" s="167"/>
      <c r="T175" s="167"/>
      <c r="U175" s="352" t="s">
        <v>62</v>
      </c>
      <c r="V175" s="353"/>
      <c r="W175" s="352">
        <f t="shared" ref="W175:X175" si="15">(W99+W102+W172)/W80</f>
        <v>1.0789473684210527</v>
      </c>
      <c r="X175" s="353" t="e">
        <f t="shared" si="15"/>
        <v>#DIV/0!</v>
      </c>
    </row>
    <row r="176" spans="2:24" x14ac:dyDescent="0.3">
      <c r="B176" s="437"/>
      <c r="C176" s="291" t="s">
        <v>8</v>
      </c>
      <c r="D176" s="292"/>
      <c r="E176" s="292"/>
      <c r="F176" s="292"/>
      <c r="G176" s="292"/>
      <c r="H176" s="293"/>
      <c r="I176" s="169">
        <f>I178/I177</f>
        <v>0</v>
      </c>
      <c r="J176" s="169">
        <f>J178/J177</f>
        <v>0</v>
      </c>
      <c r="K176" s="169"/>
      <c r="L176" s="169"/>
      <c r="M176" s="169"/>
      <c r="N176" s="169"/>
      <c r="O176" s="169"/>
      <c r="P176" s="169"/>
      <c r="Q176" s="169"/>
      <c r="R176" s="169"/>
      <c r="S176" s="169"/>
      <c r="T176" s="169"/>
      <c r="U176" s="336" t="s">
        <v>62</v>
      </c>
      <c r="V176" s="337"/>
      <c r="W176" s="338">
        <f>W178/W177</f>
        <v>0</v>
      </c>
      <c r="X176" s="339"/>
    </row>
    <row r="177" spans="2:24" x14ac:dyDescent="0.3">
      <c r="B177" s="437"/>
      <c r="C177" s="358" t="s">
        <v>20</v>
      </c>
      <c r="D177" s="359"/>
      <c r="E177" s="359"/>
      <c r="F177" s="359"/>
      <c r="G177" s="359"/>
      <c r="H177" s="360"/>
      <c r="I177" s="90">
        <f t="shared" ref="I177:J177" si="16">I80</f>
        <v>12</v>
      </c>
      <c r="J177" s="90">
        <f t="shared" si="16"/>
        <v>26</v>
      </c>
      <c r="K177" s="90"/>
      <c r="L177" s="90"/>
      <c r="M177" s="90"/>
      <c r="N177" s="90"/>
      <c r="O177" s="90"/>
      <c r="P177" s="90"/>
      <c r="Q177" s="90"/>
      <c r="R177" s="90"/>
      <c r="S177" s="90"/>
      <c r="T177" s="90"/>
      <c r="U177" s="361" t="s">
        <v>62</v>
      </c>
      <c r="V177" s="362"/>
      <c r="W177" s="361">
        <f>SUM(I177:T177)</f>
        <v>38</v>
      </c>
      <c r="X177" s="362"/>
    </row>
    <row r="178" spans="2:24" ht="15" thickBot="1" x14ac:dyDescent="0.35">
      <c r="B178" s="437"/>
      <c r="C178" s="358" t="s">
        <v>104</v>
      </c>
      <c r="D178" s="359"/>
      <c r="E178" s="359"/>
      <c r="F178" s="359"/>
      <c r="G178" s="359"/>
      <c r="H178" s="360"/>
      <c r="I178" s="52"/>
      <c r="J178" s="52"/>
      <c r="K178" s="52"/>
      <c r="L178" s="52"/>
      <c r="M178" s="52"/>
      <c r="N178" s="52"/>
      <c r="O178" s="52"/>
      <c r="P178" s="52"/>
      <c r="Q178" s="52"/>
      <c r="R178" s="52"/>
      <c r="S178" s="52"/>
      <c r="T178" s="52"/>
      <c r="U178" s="366" t="s">
        <v>62</v>
      </c>
      <c r="V178" s="367"/>
      <c r="W178" s="311">
        <f>SUM(I178:T178)</f>
        <v>0</v>
      </c>
      <c r="X178" s="312"/>
    </row>
    <row r="179" spans="2:24" ht="15" thickBot="1" x14ac:dyDescent="0.35">
      <c r="B179" s="288" t="s">
        <v>9</v>
      </c>
      <c r="C179" s="297" t="s">
        <v>108</v>
      </c>
      <c r="D179" s="298"/>
      <c r="E179" s="298"/>
      <c r="F179" s="298"/>
      <c r="G179" s="298"/>
      <c r="H179" s="299"/>
      <c r="I179" s="176">
        <f>I182/I181</f>
        <v>0.45454545454545453</v>
      </c>
      <c r="J179" s="176">
        <f>J182/J181</f>
        <v>0.45</v>
      </c>
      <c r="K179" s="176"/>
      <c r="L179" s="176"/>
      <c r="M179" s="176"/>
      <c r="N179" s="176"/>
      <c r="O179" s="176"/>
      <c r="P179" s="176"/>
      <c r="Q179" s="176"/>
      <c r="R179" s="176"/>
      <c r="S179" s="176"/>
      <c r="T179" s="176"/>
      <c r="U179" s="484">
        <f t="shared" ref="U179:V179" si="17">U182/U181</f>
        <v>0.45161290322580644</v>
      </c>
      <c r="V179" s="485" t="e">
        <f t="shared" si="17"/>
        <v>#DIV/0!</v>
      </c>
      <c r="W179" s="370" t="s">
        <v>62</v>
      </c>
      <c r="X179" s="371"/>
    </row>
    <row r="180" spans="2:24" x14ac:dyDescent="0.3">
      <c r="B180" s="289"/>
      <c r="C180" s="297" t="s">
        <v>43</v>
      </c>
      <c r="D180" s="298"/>
      <c r="E180" s="298"/>
      <c r="F180" s="298"/>
      <c r="G180" s="298"/>
      <c r="H180" s="299"/>
      <c r="I180" s="180">
        <f>I183/I181</f>
        <v>0.27272727272727271</v>
      </c>
      <c r="J180" s="180">
        <f>J183/J181</f>
        <v>0.4</v>
      </c>
      <c r="K180" s="180"/>
      <c r="L180" s="180"/>
      <c r="M180" s="180"/>
      <c r="N180" s="180"/>
      <c r="O180" s="180"/>
      <c r="P180" s="180"/>
      <c r="Q180" s="180"/>
      <c r="R180" s="180"/>
      <c r="S180" s="180"/>
      <c r="T180" s="180"/>
      <c r="U180" s="484">
        <f t="shared" ref="U180:V180" si="18">U183/U181</f>
        <v>0.35483870967741937</v>
      </c>
      <c r="V180" s="485" t="e">
        <f t="shared" si="18"/>
        <v>#DIV/0!</v>
      </c>
      <c r="W180" s="370" t="s">
        <v>62</v>
      </c>
      <c r="X180" s="371"/>
    </row>
    <row r="181" spans="2:24" x14ac:dyDescent="0.3">
      <c r="B181" s="289"/>
      <c r="C181" s="270" t="s">
        <v>118</v>
      </c>
      <c r="D181" s="271"/>
      <c r="E181" s="271"/>
      <c r="F181" s="271"/>
      <c r="G181" s="271"/>
      <c r="H181" s="272"/>
      <c r="I181" s="52">
        <v>11</v>
      </c>
      <c r="J181" s="52">
        <v>20</v>
      </c>
      <c r="K181" s="52"/>
      <c r="L181" s="52"/>
      <c r="M181" s="52"/>
      <c r="N181" s="52"/>
      <c r="O181" s="52"/>
      <c r="P181" s="52"/>
      <c r="Q181" s="52"/>
      <c r="R181" s="52"/>
      <c r="S181" s="52"/>
      <c r="T181" s="52"/>
      <c r="U181" s="361">
        <f>AVERAGE(I181:T181)</f>
        <v>15.5</v>
      </c>
      <c r="V181" s="362"/>
      <c r="W181" s="361" t="s">
        <v>62</v>
      </c>
      <c r="X181" s="362"/>
    </row>
    <row r="182" spans="2:24" x14ac:dyDescent="0.3">
      <c r="B182" s="289"/>
      <c r="C182" s="300" t="s">
        <v>27</v>
      </c>
      <c r="D182" s="301"/>
      <c r="E182" s="301"/>
      <c r="F182" s="301"/>
      <c r="G182" s="301"/>
      <c r="H182" s="302"/>
      <c r="I182" s="52">
        <v>5</v>
      </c>
      <c r="J182" s="52">
        <v>9</v>
      </c>
      <c r="K182" s="52"/>
      <c r="L182" s="52"/>
      <c r="M182" s="52"/>
      <c r="N182" s="52"/>
      <c r="O182" s="52"/>
      <c r="P182" s="52"/>
      <c r="Q182" s="52"/>
      <c r="R182" s="52"/>
      <c r="S182" s="52"/>
      <c r="T182" s="52"/>
      <c r="U182" s="361">
        <f>AVERAGE(I182:T182)</f>
        <v>7</v>
      </c>
      <c r="V182" s="362"/>
      <c r="W182" s="361" t="s">
        <v>62</v>
      </c>
      <c r="X182" s="362"/>
    </row>
    <row r="183" spans="2:24" x14ac:dyDescent="0.3">
      <c r="B183" s="289"/>
      <c r="C183" s="273" t="s">
        <v>28</v>
      </c>
      <c r="D183" s="274"/>
      <c r="E183" s="274"/>
      <c r="F183" s="274"/>
      <c r="G183" s="274"/>
      <c r="H183" s="275"/>
      <c r="I183" s="184">
        <v>3</v>
      </c>
      <c r="J183" s="184">
        <v>8</v>
      </c>
      <c r="K183" s="184"/>
      <c r="L183" s="184"/>
      <c r="M183" s="184"/>
      <c r="N183" s="184"/>
      <c r="O183" s="184"/>
      <c r="P183" s="184"/>
      <c r="Q183" s="184"/>
      <c r="R183" s="184"/>
      <c r="S183" s="184"/>
      <c r="T183" s="184"/>
      <c r="U183" s="372">
        <f>AVERAGE(I183:T183)</f>
        <v>5.5</v>
      </c>
      <c r="V183" s="373"/>
      <c r="W183" s="372" t="s">
        <v>62</v>
      </c>
      <c r="X183" s="373"/>
    </row>
    <row r="184" spans="2:24" x14ac:dyDescent="0.3">
      <c r="B184" s="289"/>
      <c r="C184" s="276" t="s">
        <v>10</v>
      </c>
      <c r="D184" s="277"/>
      <c r="E184" s="277"/>
      <c r="F184" s="277"/>
      <c r="G184" s="277"/>
      <c r="H184" s="278"/>
      <c r="I184" s="188">
        <f>I187/I186</f>
        <v>0.18181818181818182</v>
      </c>
      <c r="J184" s="188">
        <f>J187/J186</f>
        <v>0.05</v>
      </c>
      <c r="K184" s="188"/>
      <c r="L184" s="188"/>
      <c r="M184" s="188"/>
      <c r="N184" s="188"/>
      <c r="O184" s="188"/>
      <c r="P184" s="188"/>
      <c r="Q184" s="188"/>
      <c r="R184" s="188"/>
      <c r="S184" s="188"/>
      <c r="T184" s="188"/>
      <c r="U184" s="354">
        <v>0.22222222222222221</v>
      </c>
      <c r="V184" s="355"/>
      <c r="W184" s="356" t="s">
        <v>62</v>
      </c>
      <c r="X184" s="357"/>
    </row>
    <row r="185" spans="2:24" x14ac:dyDescent="0.3">
      <c r="B185" s="289"/>
      <c r="C185" s="291" t="s">
        <v>11</v>
      </c>
      <c r="D185" s="292"/>
      <c r="E185" s="292"/>
      <c r="F185" s="292"/>
      <c r="G185" s="292"/>
      <c r="H185" s="293"/>
      <c r="I185" s="192">
        <f>I188/I186</f>
        <v>0</v>
      </c>
      <c r="J185" s="192">
        <f>J188/J186</f>
        <v>0.05</v>
      </c>
      <c r="K185" s="192"/>
      <c r="L185" s="192"/>
      <c r="M185" s="192"/>
      <c r="N185" s="192"/>
      <c r="O185" s="192"/>
      <c r="P185" s="192"/>
      <c r="Q185" s="192"/>
      <c r="R185" s="192"/>
      <c r="S185" s="192"/>
      <c r="T185" s="192"/>
      <c r="U185" s="378">
        <f>U188/U186</f>
        <v>3.2258064516129031E-2</v>
      </c>
      <c r="V185" s="379"/>
      <c r="W185" s="380" t="s">
        <v>62</v>
      </c>
      <c r="X185" s="381"/>
    </row>
    <row r="186" spans="2:24" x14ac:dyDescent="0.3">
      <c r="B186" s="289"/>
      <c r="C186" s="270" t="s">
        <v>118</v>
      </c>
      <c r="D186" s="271"/>
      <c r="E186" s="271"/>
      <c r="F186" s="271"/>
      <c r="G186" s="271"/>
      <c r="H186" s="272"/>
      <c r="I186" s="52">
        <v>11</v>
      </c>
      <c r="J186" s="52">
        <v>20</v>
      </c>
      <c r="K186" s="52"/>
      <c r="L186" s="52"/>
      <c r="M186" s="52"/>
      <c r="N186" s="52"/>
      <c r="O186" s="52"/>
      <c r="P186" s="52"/>
      <c r="Q186" s="52"/>
      <c r="R186" s="52"/>
      <c r="S186" s="52"/>
      <c r="T186" s="52"/>
      <c r="U186" s="311">
        <f>AVERAGE(I186:T186)</f>
        <v>15.5</v>
      </c>
      <c r="V186" s="312"/>
      <c r="W186" s="311" t="s">
        <v>62</v>
      </c>
      <c r="X186" s="312"/>
    </row>
    <row r="187" spans="2:24" x14ac:dyDescent="0.3">
      <c r="B187" s="289"/>
      <c r="C187" s="270" t="s">
        <v>21</v>
      </c>
      <c r="D187" s="271"/>
      <c r="E187" s="271"/>
      <c r="F187" s="271"/>
      <c r="G187" s="271"/>
      <c r="H187" s="272"/>
      <c r="I187" s="52">
        <v>2</v>
      </c>
      <c r="J187" s="52">
        <v>1</v>
      </c>
      <c r="K187" s="52"/>
      <c r="L187" s="52"/>
      <c r="M187" s="52"/>
      <c r="N187" s="52"/>
      <c r="O187" s="52"/>
      <c r="P187" s="52"/>
      <c r="Q187" s="52"/>
      <c r="R187" s="52"/>
      <c r="S187" s="52"/>
      <c r="T187" s="52"/>
      <c r="U187" s="311">
        <f>AVERAGE(I187:T187)</f>
        <v>1.5</v>
      </c>
      <c r="V187" s="312"/>
      <c r="W187" s="311" t="s">
        <v>62</v>
      </c>
      <c r="X187" s="312"/>
    </row>
    <row r="188" spans="2:24" ht="15" thickBot="1" x14ac:dyDescent="0.35">
      <c r="B188" s="290"/>
      <c r="C188" s="2" t="s">
        <v>22</v>
      </c>
      <c r="D188" s="3"/>
      <c r="E188" s="3"/>
      <c r="F188" s="3"/>
      <c r="G188" s="3"/>
      <c r="H188" s="193"/>
      <c r="I188" s="197">
        <v>0</v>
      </c>
      <c r="J188" s="197">
        <v>1</v>
      </c>
      <c r="K188" s="197"/>
      <c r="L188" s="197"/>
      <c r="M188" s="197"/>
      <c r="N188" s="197"/>
      <c r="O188" s="197"/>
      <c r="P188" s="197"/>
      <c r="Q188" s="197"/>
      <c r="R188" s="197"/>
      <c r="S188" s="197"/>
      <c r="T188" s="197"/>
      <c r="U188" s="366">
        <f>AVERAGE(I188:T188)</f>
        <v>0.5</v>
      </c>
      <c r="V188" s="367"/>
      <c r="W188" s="366" t="s">
        <v>62</v>
      </c>
      <c r="X188" s="367"/>
    </row>
    <row r="191" spans="2:24" ht="15" thickBot="1" x14ac:dyDescent="0.35"/>
    <row r="192" spans="2:24" ht="15" thickBot="1" x14ac:dyDescent="0.35">
      <c r="B192" s="279">
        <v>2025</v>
      </c>
      <c r="C192" s="280"/>
      <c r="D192" s="280"/>
      <c r="E192" s="280"/>
      <c r="F192" s="280"/>
      <c r="G192" s="280"/>
      <c r="H192" s="281"/>
      <c r="I192" s="5" t="s">
        <v>46</v>
      </c>
      <c r="J192" s="6" t="s">
        <v>47</v>
      </c>
      <c r="K192" s="6" t="s">
        <v>50</v>
      </c>
      <c r="L192" s="6" t="s">
        <v>51</v>
      </c>
      <c r="M192" s="6" t="s">
        <v>52</v>
      </c>
      <c r="N192" s="6" t="s">
        <v>53</v>
      </c>
      <c r="O192" s="6" t="s">
        <v>54</v>
      </c>
      <c r="P192" s="6" t="s">
        <v>55</v>
      </c>
      <c r="Q192" s="6" t="s">
        <v>56</v>
      </c>
      <c r="R192" s="6" t="s">
        <v>57</v>
      </c>
      <c r="S192" s="6" t="s">
        <v>58</v>
      </c>
      <c r="T192" s="6" t="s">
        <v>59</v>
      </c>
      <c r="U192" s="279" t="s">
        <v>60</v>
      </c>
      <c r="V192" s="281"/>
      <c r="W192" s="279" t="s">
        <v>61</v>
      </c>
      <c r="X192" s="281"/>
    </row>
    <row r="193" spans="2:24" ht="15" thickBot="1" x14ac:dyDescent="0.35">
      <c r="B193" s="421"/>
      <c r="C193" s="421"/>
      <c r="D193" s="421"/>
      <c r="E193" s="421"/>
      <c r="F193" s="421"/>
      <c r="G193" s="421"/>
      <c r="H193" s="421"/>
    </row>
    <row r="194" spans="2:24" x14ac:dyDescent="0.3">
      <c r="B194" s="282" t="s">
        <v>4</v>
      </c>
      <c r="C194" s="285" t="s">
        <v>12</v>
      </c>
      <c r="D194" s="286"/>
      <c r="E194" s="286"/>
      <c r="F194" s="286"/>
      <c r="G194" s="286"/>
      <c r="H194" s="287"/>
      <c r="I194" s="45"/>
      <c r="J194" s="46"/>
      <c r="K194" s="47"/>
      <c r="L194" s="47"/>
      <c r="M194" s="47"/>
      <c r="N194" s="47"/>
      <c r="O194" s="47"/>
      <c r="P194" s="47"/>
      <c r="Q194" s="47"/>
      <c r="R194" s="48"/>
      <c r="S194" s="48"/>
      <c r="T194" s="48"/>
      <c r="U194" s="422"/>
      <c r="V194" s="423"/>
      <c r="W194" s="424"/>
      <c r="X194" s="423"/>
    </row>
    <row r="195" spans="2:24" x14ac:dyDescent="0.3">
      <c r="B195" s="283"/>
      <c r="C195" s="270" t="s">
        <v>48</v>
      </c>
      <c r="D195" s="271"/>
      <c r="E195" s="271"/>
      <c r="F195" s="271"/>
      <c r="G195" s="271"/>
      <c r="H195" s="272"/>
      <c r="I195" s="49"/>
      <c r="J195" s="50"/>
      <c r="K195" s="51"/>
      <c r="L195" s="51"/>
      <c r="M195" s="51"/>
      <c r="N195" s="51"/>
      <c r="O195" s="51"/>
      <c r="P195" s="51"/>
      <c r="Q195" s="51"/>
      <c r="R195" s="52">
        <v>949</v>
      </c>
      <c r="S195" s="52">
        <v>2480</v>
      </c>
      <c r="T195" s="52">
        <v>1801</v>
      </c>
      <c r="U195" s="311">
        <f t="shared" ref="U195:U207" si="19">AVERAGE(I195:T195)</f>
        <v>1743.3333333333333</v>
      </c>
      <c r="V195" s="312"/>
      <c r="W195" s="410">
        <f t="shared" ref="W195:W207" si="20">SUM(I195:T195)</f>
        <v>5230</v>
      </c>
      <c r="X195" s="312"/>
    </row>
    <row r="196" spans="2:24" x14ac:dyDescent="0.3">
      <c r="B196" s="283"/>
      <c r="C196" s="270" t="s">
        <v>117</v>
      </c>
      <c r="D196" s="271"/>
      <c r="E196" s="271"/>
      <c r="F196" s="271"/>
      <c r="G196" s="271"/>
      <c r="H196" s="272"/>
      <c r="I196" s="49"/>
      <c r="J196" s="50"/>
      <c r="K196" s="51"/>
      <c r="L196" s="51"/>
      <c r="M196" s="51"/>
      <c r="N196" s="51"/>
      <c r="O196" s="51"/>
      <c r="P196" s="51"/>
      <c r="Q196" s="51"/>
      <c r="R196" s="52">
        <v>1</v>
      </c>
      <c r="S196" s="52">
        <v>8</v>
      </c>
      <c r="T196" s="52">
        <v>17</v>
      </c>
      <c r="U196" s="311">
        <f t="shared" si="19"/>
        <v>8.6666666666666661</v>
      </c>
      <c r="V196" s="312"/>
      <c r="W196" s="410">
        <f t="shared" si="20"/>
        <v>26</v>
      </c>
      <c r="X196" s="312"/>
    </row>
    <row r="197" spans="2:24" x14ac:dyDescent="0.3">
      <c r="B197" s="283"/>
      <c r="C197" s="425" t="s">
        <v>0</v>
      </c>
      <c r="D197" s="426"/>
      <c r="E197" s="426"/>
      <c r="F197" s="426"/>
      <c r="G197" s="426"/>
      <c r="H197" s="427"/>
      <c r="I197" s="53"/>
      <c r="J197" s="54"/>
      <c r="K197" s="55"/>
      <c r="L197" s="55"/>
      <c r="M197" s="55"/>
      <c r="N197" s="55"/>
      <c r="O197" s="55"/>
      <c r="P197" s="55"/>
      <c r="Q197" s="55"/>
      <c r="R197" s="56"/>
      <c r="S197" s="56"/>
      <c r="T197" s="56"/>
      <c r="U197" s="428"/>
      <c r="V197" s="420"/>
      <c r="W197" s="419"/>
      <c r="X197" s="420"/>
    </row>
    <row r="198" spans="2:24" x14ac:dyDescent="0.3">
      <c r="B198" s="283"/>
      <c r="C198" s="318" t="s">
        <v>23</v>
      </c>
      <c r="D198" s="319"/>
      <c r="E198" s="319"/>
      <c r="F198" s="319"/>
      <c r="G198" s="319"/>
      <c r="H198" s="320"/>
      <c r="I198" s="226"/>
      <c r="J198" s="227"/>
      <c r="K198" s="228"/>
      <c r="L198" s="228"/>
      <c r="M198" s="228"/>
      <c r="N198" s="228"/>
      <c r="O198" s="228"/>
      <c r="P198" s="228"/>
      <c r="Q198" s="228"/>
      <c r="R198" s="219">
        <v>642</v>
      </c>
      <c r="S198" s="219">
        <v>1769</v>
      </c>
      <c r="T198" s="219">
        <v>1336</v>
      </c>
      <c r="U198" s="461">
        <f t="shared" si="19"/>
        <v>1249</v>
      </c>
      <c r="V198" s="462"/>
      <c r="W198" s="483">
        <f t="shared" si="20"/>
        <v>3747</v>
      </c>
      <c r="X198" s="462"/>
    </row>
    <row r="199" spans="2:24" x14ac:dyDescent="0.3">
      <c r="B199" s="283"/>
      <c r="C199" s="318" t="s">
        <v>170</v>
      </c>
      <c r="D199" s="319"/>
      <c r="E199" s="319"/>
      <c r="F199" s="319"/>
      <c r="G199" s="319"/>
      <c r="H199" s="320"/>
      <c r="I199" s="222"/>
      <c r="J199" s="223"/>
      <c r="K199" s="224"/>
      <c r="L199" s="224"/>
      <c r="M199" s="224"/>
      <c r="N199" s="224"/>
      <c r="O199" s="224"/>
      <c r="P199" s="224"/>
      <c r="Q199" s="224"/>
      <c r="R199" s="220">
        <v>1</v>
      </c>
      <c r="S199" s="220">
        <v>9</v>
      </c>
      <c r="T199" s="220">
        <v>16</v>
      </c>
      <c r="U199" s="461">
        <f t="shared" si="19"/>
        <v>8.6666666666666661</v>
      </c>
      <c r="V199" s="462"/>
      <c r="W199" s="483">
        <f t="shared" si="20"/>
        <v>26</v>
      </c>
      <c r="X199" s="462"/>
    </row>
    <row r="200" spans="2:24" x14ac:dyDescent="0.3">
      <c r="B200" s="283"/>
      <c r="C200" s="270" t="s">
        <v>13</v>
      </c>
      <c r="D200" s="271"/>
      <c r="E200" s="271"/>
      <c r="F200" s="271"/>
      <c r="G200" s="271"/>
      <c r="H200" s="272"/>
      <c r="I200" s="49"/>
      <c r="J200" s="50"/>
      <c r="K200" s="225"/>
      <c r="L200" s="225"/>
      <c r="M200" s="225"/>
      <c r="N200" s="225"/>
      <c r="O200" s="225"/>
      <c r="P200" s="225"/>
      <c r="Q200" s="225"/>
      <c r="R200" s="221">
        <f t="shared" ref="R200:T200" si="21">R199-R201</f>
        <v>1</v>
      </c>
      <c r="S200" s="221">
        <f t="shared" si="21"/>
        <v>8</v>
      </c>
      <c r="T200" s="221">
        <f t="shared" si="21"/>
        <v>13</v>
      </c>
      <c r="U200" s="311">
        <f t="shared" si="19"/>
        <v>7.333333333333333</v>
      </c>
      <c r="V200" s="312"/>
      <c r="W200" s="410">
        <f>W199-W201</f>
        <v>22</v>
      </c>
      <c r="X200" s="312"/>
    </row>
    <row r="201" spans="2:24" x14ac:dyDescent="0.3">
      <c r="B201" s="283"/>
      <c r="C201" s="270" t="s">
        <v>14</v>
      </c>
      <c r="D201" s="271"/>
      <c r="E201" s="271"/>
      <c r="F201" s="271"/>
      <c r="G201" s="271"/>
      <c r="H201" s="272"/>
      <c r="I201" s="49"/>
      <c r="J201" s="50"/>
      <c r="K201" s="51"/>
      <c r="L201" s="51"/>
      <c r="M201" s="51"/>
      <c r="N201" s="51"/>
      <c r="O201" s="51"/>
      <c r="P201" s="51"/>
      <c r="Q201" s="51"/>
      <c r="R201" s="52">
        <v>0</v>
      </c>
      <c r="S201" s="52">
        <v>1</v>
      </c>
      <c r="T201" s="52">
        <v>3</v>
      </c>
      <c r="U201" s="311">
        <f t="shared" si="19"/>
        <v>1.3333333333333333</v>
      </c>
      <c r="V201" s="312"/>
      <c r="W201" s="313">
        <f>SUM(I201:T201)</f>
        <v>4</v>
      </c>
      <c r="X201" s="310"/>
    </row>
    <row r="202" spans="2:24" x14ac:dyDescent="0.3">
      <c r="B202" s="283"/>
      <c r="C202" s="300" t="s">
        <v>5</v>
      </c>
      <c r="D202" s="301"/>
      <c r="E202" s="301"/>
      <c r="F202" s="301"/>
      <c r="G202" s="301"/>
      <c r="H202" s="302"/>
      <c r="I202" s="133"/>
      <c r="J202" s="134"/>
      <c r="K202" s="135"/>
      <c r="L202" s="135"/>
      <c r="M202" s="135"/>
      <c r="N202" s="135"/>
      <c r="O202" s="135"/>
      <c r="P202" s="135"/>
      <c r="Q202" s="135"/>
      <c r="R202" s="136"/>
      <c r="S202" s="136">
        <v>1</v>
      </c>
      <c r="T202" s="136">
        <v>2</v>
      </c>
      <c r="U202" s="311">
        <f t="shared" si="19"/>
        <v>1.5</v>
      </c>
      <c r="V202" s="312"/>
      <c r="W202" s="313">
        <f>SUM(I202:T202)</f>
        <v>3</v>
      </c>
      <c r="X202" s="310"/>
    </row>
    <row r="203" spans="2:24" x14ac:dyDescent="0.3">
      <c r="B203" s="283"/>
      <c r="C203" s="363" t="s">
        <v>49</v>
      </c>
      <c r="D203" s="364"/>
      <c r="E203" s="364"/>
      <c r="F203" s="364"/>
      <c r="G203" s="364"/>
      <c r="H203" s="365"/>
      <c r="I203" s="137"/>
      <c r="J203" s="138"/>
      <c r="K203" s="139"/>
      <c r="L203" s="139"/>
      <c r="M203" s="139"/>
      <c r="N203" s="139"/>
      <c r="O203" s="139"/>
      <c r="P203" s="139"/>
      <c r="Q203" s="139"/>
      <c r="R203" s="140">
        <f t="shared" ref="R203:T203" si="22">R199-R200-R202</f>
        <v>0</v>
      </c>
      <c r="S203" s="140">
        <f t="shared" si="22"/>
        <v>0</v>
      </c>
      <c r="T203" s="140">
        <f t="shared" si="22"/>
        <v>1</v>
      </c>
      <c r="U203" s="390">
        <f t="shared" si="19"/>
        <v>0.33333333333333331</v>
      </c>
      <c r="V203" s="391"/>
      <c r="W203" s="429">
        <f>SUM(I203:T203)</f>
        <v>1</v>
      </c>
      <c r="X203" s="315"/>
    </row>
    <row r="204" spans="2:24" x14ac:dyDescent="0.3">
      <c r="B204" s="283"/>
      <c r="C204" s="411" t="s">
        <v>107</v>
      </c>
      <c r="D204" s="412"/>
      <c r="E204" s="412"/>
      <c r="F204" s="412"/>
      <c r="G204" s="412"/>
      <c r="H204" s="413"/>
      <c r="I204" s="79"/>
      <c r="J204" s="80"/>
      <c r="K204" s="81"/>
      <c r="L204" s="81"/>
      <c r="M204" s="81"/>
      <c r="N204" s="81"/>
      <c r="O204" s="81"/>
      <c r="P204" s="81"/>
      <c r="Q204" s="81"/>
      <c r="R204" s="82">
        <v>1</v>
      </c>
      <c r="S204" s="82">
        <v>7</v>
      </c>
      <c r="T204" s="82">
        <v>14</v>
      </c>
      <c r="U204" s="414">
        <f t="shared" si="19"/>
        <v>7.333333333333333</v>
      </c>
      <c r="V204" s="415"/>
      <c r="W204" s="416">
        <f>SUM(I204:T204)</f>
        <v>22</v>
      </c>
      <c r="X204" s="415"/>
    </row>
    <row r="205" spans="2:24" x14ac:dyDescent="0.3">
      <c r="B205" s="283"/>
      <c r="C205" s="395" t="s">
        <v>1</v>
      </c>
      <c r="D205" s="396"/>
      <c r="E205" s="396"/>
      <c r="F205" s="396"/>
      <c r="G205" s="396"/>
      <c r="H205" s="397"/>
      <c r="I205" s="83"/>
      <c r="J205" s="84"/>
      <c r="K205" s="85"/>
      <c r="L205" s="85"/>
      <c r="M205" s="85"/>
      <c r="N205" s="85"/>
      <c r="O205" s="85"/>
      <c r="P205" s="85"/>
      <c r="Q205" s="85"/>
      <c r="R205" s="86"/>
      <c r="S205" s="86"/>
      <c r="T205" s="86"/>
      <c r="U205" s="417"/>
      <c r="V205" s="418"/>
      <c r="W205" s="419"/>
      <c r="X205" s="420"/>
    </row>
    <row r="206" spans="2:24" x14ac:dyDescent="0.3">
      <c r="B206" s="283"/>
      <c r="C206" s="347" t="s">
        <v>23</v>
      </c>
      <c r="D206" s="348"/>
      <c r="E206" s="348"/>
      <c r="F206" s="348"/>
      <c r="G206" s="348"/>
      <c r="H206" s="349"/>
      <c r="I206" s="87"/>
      <c r="J206" s="88"/>
      <c r="K206" s="89"/>
      <c r="L206" s="89"/>
      <c r="M206" s="89"/>
      <c r="N206" s="89"/>
      <c r="O206" s="89"/>
      <c r="P206" s="89"/>
      <c r="Q206" s="89"/>
      <c r="R206" s="90">
        <v>158</v>
      </c>
      <c r="S206" s="90">
        <v>487</v>
      </c>
      <c r="T206" s="90">
        <v>438</v>
      </c>
      <c r="U206" s="361">
        <f t="shared" si="19"/>
        <v>361</v>
      </c>
      <c r="V206" s="362"/>
      <c r="W206" s="409">
        <f t="shared" si="20"/>
        <v>1083</v>
      </c>
      <c r="X206" s="362"/>
    </row>
    <row r="207" spans="2:24" x14ac:dyDescent="0.3">
      <c r="B207" s="283"/>
      <c r="C207" s="270" t="s">
        <v>118</v>
      </c>
      <c r="D207" s="271"/>
      <c r="E207" s="271"/>
      <c r="F207" s="271"/>
      <c r="G207" s="271"/>
      <c r="H207" s="272"/>
      <c r="I207" s="49"/>
      <c r="J207" s="50"/>
      <c r="K207" s="51"/>
      <c r="L207" s="51"/>
      <c r="M207" s="51"/>
      <c r="N207" s="51"/>
      <c r="O207" s="51"/>
      <c r="P207" s="51"/>
      <c r="Q207" s="51"/>
      <c r="R207" s="52">
        <v>1</v>
      </c>
      <c r="S207" s="52">
        <v>3</v>
      </c>
      <c r="T207" s="52">
        <v>5</v>
      </c>
      <c r="U207" s="311">
        <f t="shared" si="19"/>
        <v>3</v>
      </c>
      <c r="V207" s="312"/>
      <c r="W207" s="410">
        <f t="shared" si="20"/>
        <v>9</v>
      </c>
      <c r="X207" s="312"/>
    </row>
    <row r="208" spans="2:24" x14ac:dyDescent="0.3">
      <c r="B208" s="283"/>
      <c r="C208" s="306" t="s">
        <v>6</v>
      </c>
      <c r="D208" s="307"/>
      <c r="E208" s="307"/>
      <c r="F208" s="307"/>
      <c r="G208" s="307"/>
      <c r="H208" s="308"/>
      <c r="I208" s="91"/>
      <c r="J208" s="92"/>
      <c r="K208" s="93"/>
      <c r="L208" s="93"/>
      <c r="M208" s="93"/>
      <c r="N208" s="93"/>
      <c r="O208" s="93"/>
      <c r="P208" s="93"/>
      <c r="Q208" s="93"/>
      <c r="R208" s="94"/>
      <c r="S208" s="94"/>
      <c r="T208" s="94"/>
      <c r="U208" s="404"/>
      <c r="V208" s="405"/>
      <c r="W208" s="406"/>
      <c r="X208" s="407"/>
    </row>
    <row r="209" spans="2:24" x14ac:dyDescent="0.3">
      <c r="B209" s="283"/>
      <c r="C209" s="347" t="s">
        <v>23</v>
      </c>
      <c r="D209" s="348"/>
      <c r="E209" s="348"/>
      <c r="F209" s="348"/>
      <c r="G209" s="348"/>
      <c r="H209" s="349"/>
      <c r="I209" s="95"/>
      <c r="J209" s="96"/>
      <c r="K209" s="97"/>
      <c r="L209" s="97"/>
      <c r="M209" s="97"/>
      <c r="N209" s="97"/>
      <c r="O209" s="97"/>
      <c r="P209" s="97"/>
      <c r="Q209" s="97"/>
      <c r="R209" s="98">
        <f t="shared" ref="R209:T209" si="23">R195/R198</f>
        <v>1.4781931464174456</v>
      </c>
      <c r="S209" s="98">
        <f t="shared" si="23"/>
        <v>1.4019219898247597</v>
      </c>
      <c r="T209" s="98">
        <f t="shared" si="23"/>
        <v>1.3480538922155689</v>
      </c>
      <c r="U209" s="361" t="s">
        <v>62</v>
      </c>
      <c r="V209" s="362"/>
      <c r="W209" s="408">
        <f>W195/W198</f>
        <v>1.3957832933013077</v>
      </c>
      <c r="X209" s="351"/>
    </row>
    <row r="210" spans="2:24" x14ac:dyDescent="0.3">
      <c r="B210" s="283"/>
      <c r="C210" s="270" t="s">
        <v>171</v>
      </c>
      <c r="D210" s="271"/>
      <c r="E210" s="271"/>
      <c r="F210" s="271"/>
      <c r="G210" s="271"/>
      <c r="H210" s="272"/>
      <c r="I210" s="95"/>
      <c r="J210" s="96"/>
      <c r="K210" s="99"/>
      <c r="L210" s="99"/>
      <c r="M210" s="99"/>
      <c r="N210" s="99"/>
      <c r="O210" s="99"/>
      <c r="P210" s="99"/>
      <c r="Q210" s="99"/>
      <c r="R210" s="100">
        <f t="shared" ref="R210:T210" si="24">R196/R199</f>
        <v>1</v>
      </c>
      <c r="S210" s="100">
        <f t="shared" si="24"/>
        <v>0.88888888888888884</v>
      </c>
      <c r="T210" s="100">
        <f t="shared" si="24"/>
        <v>1.0625</v>
      </c>
      <c r="U210" s="311" t="s">
        <v>62</v>
      </c>
      <c r="V210" s="312"/>
      <c r="W210" s="494">
        <f>W196/W199</f>
        <v>1</v>
      </c>
      <c r="X210" s="495"/>
    </row>
    <row r="211" spans="2:24" s="231" customFormat="1" x14ac:dyDescent="0.3">
      <c r="B211" s="283"/>
      <c r="C211" s="430" t="s">
        <v>106</v>
      </c>
      <c r="D211" s="431"/>
      <c r="E211" s="431"/>
      <c r="F211" s="431"/>
      <c r="G211" s="431"/>
      <c r="H211" s="432"/>
      <c r="I211" s="101"/>
      <c r="J211" s="102"/>
      <c r="K211" s="229"/>
      <c r="L211" s="229"/>
      <c r="M211" s="229"/>
      <c r="N211" s="229"/>
      <c r="O211" s="229"/>
      <c r="P211" s="229"/>
      <c r="Q211" s="229"/>
      <c r="R211" s="230">
        <f t="shared" ref="R211:T211" si="25">R204/R199</f>
        <v>1</v>
      </c>
      <c r="S211" s="230">
        <f t="shared" si="25"/>
        <v>0.77777777777777779</v>
      </c>
      <c r="T211" s="230">
        <f t="shared" si="25"/>
        <v>0.875</v>
      </c>
      <c r="U211" s="433" t="s">
        <v>62</v>
      </c>
      <c r="V211" s="403"/>
      <c r="W211" s="402">
        <f t="shared" ref="W211:X211" si="26">W204/W199</f>
        <v>0.84615384615384615</v>
      </c>
      <c r="X211" s="403" t="e">
        <f t="shared" si="26"/>
        <v>#DIV/0!</v>
      </c>
    </row>
    <row r="212" spans="2:24" x14ac:dyDescent="0.3">
      <c r="B212" s="283"/>
      <c r="C212" s="291" t="s">
        <v>3</v>
      </c>
      <c r="D212" s="292"/>
      <c r="E212" s="292"/>
      <c r="F212" s="292"/>
      <c r="G212" s="292"/>
      <c r="H212" s="293"/>
      <c r="I212" s="105"/>
      <c r="J212" s="106"/>
      <c r="K212" s="107"/>
      <c r="L212" s="107"/>
      <c r="M212" s="107"/>
      <c r="N212" s="107"/>
      <c r="O212" s="107"/>
      <c r="P212" s="107"/>
      <c r="Q212" s="107"/>
      <c r="R212" s="201"/>
      <c r="S212" s="201"/>
      <c r="T212" s="201"/>
      <c r="U212" s="380"/>
      <c r="V212" s="381"/>
      <c r="W212" s="394"/>
      <c r="X212" s="339"/>
    </row>
    <row r="213" spans="2:24" x14ac:dyDescent="0.3">
      <c r="B213" s="283"/>
      <c r="C213" s="347" t="s">
        <v>23</v>
      </c>
      <c r="D213" s="348"/>
      <c r="E213" s="348"/>
      <c r="F213" s="348"/>
      <c r="G213" s="348"/>
      <c r="H213" s="349"/>
      <c r="I213" s="109"/>
      <c r="J213" s="110"/>
      <c r="K213" s="111"/>
      <c r="L213" s="111"/>
      <c r="M213" s="111"/>
      <c r="N213" s="111"/>
      <c r="O213" s="111"/>
      <c r="P213" s="111"/>
      <c r="Q213" s="111"/>
      <c r="R213" s="112">
        <f t="shared" ref="R213:T213" si="27">R206/R198</f>
        <v>0.24610591900311526</v>
      </c>
      <c r="S213" s="112">
        <f t="shared" si="27"/>
        <v>0.27529677784058793</v>
      </c>
      <c r="T213" s="112">
        <f t="shared" si="27"/>
        <v>0.32784431137724551</v>
      </c>
      <c r="U213" s="361" t="s">
        <v>62</v>
      </c>
      <c r="V213" s="362"/>
      <c r="W213" s="496">
        <f>W206/W198</f>
        <v>0.28903122497998401</v>
      </c>
      <c r="X213" s="467"/>
    </row>
    <row r="214" spans="2:24" ht="15" thickBot="1" x14ac:dyDescent="0.35">
      <c r="B214" s="284"/>
      <c r="C214" s="294" t="s">
        <v>118</v>
      </c>
      <c r="D214" s="295"/>
      <c r="E214" s="295"/>
      <c r="F214" s="295"/>
      <c r="G214" s="295"/>
      <c r="H214" s="296"/>
      <c r="I214" s="113"/>
      <c r="J214" s="114"/>
      <c r="K214" s="115"/>
      <c r="L214" s="115"/>
      <c r="M214" s="115"/>
      <c r="N214" s="115"/>
      <c r="O214" s="115"/>
      <c r="P214" s="115"/>
      <c r="Q214" s="115"/>
      <c r="R214" s="116">
        <f t="shared" ref="R214:T214" si="28">R207/R199</f>
        <v>1</v>
      </c>
      <c r="S214" s="116">
        <f t="shared" si="28"/>
        <v>0.33333333333333331</v>
      </c>
      <c r="T214" s="116">
        <f t="shared" si="28"/>
        <v>0.3125</v>
      </c>
      <c r="U214" s="366" t="s">
        <v>62</v>
      </c>
      <c r="V214" s="367"/>
      <c r="W214" s="497">
        <f>W207/W199</f>
        <v>0.34615384615384615</v>
      </c>
      <c r="X214" s="472"/>
    </row>
    <row r="215" spans="2:24" x14ac:dyDescent="0.3">
      <c r="B215" s="436" t="s">
        <v>7</v>
      </c>
      <c r="C215" s="303" t="s">
        <v>15</v>
      </c>
      <c r="D215" s="304"/>
      <c r="E215" s="304"/>
      <c r="F215" s="304"/>
      <c r="G215" s="304"/>
      <c r="H215" s="305"/>
      <c r="I215" s="117"/>
      <c r="J215" s="118"/>
      <c r="K215" s="119"/>
      <c r="L215" s="119"/>
      <c r="M215" s="119"/>
      <c r="N215" s="119"/>
      <c r="O215" s="119"/>
      <c r="P215" s="119"/>
      <c r="Q215" s="119"/>
      <c r="R215" s="120">
        <v>165</v>
      </c>
      <c r="S215" s="120">
        <v>120</v>
      </c>
      <c r="T215" s="120">
        <v>189</v>
      </c>
      <c r="U215" s="400">
        <f t="shared" ref="U215:U278" si="29">AVERAGE(I215:T215)</f>
        <v>158</v>
      </c>
      <c r="V215" s="401"/>
      <c r="W215" s="400" t="s">
        <v>62</v>
      </c>
      <c r="X215" s="401"/>
    </row>
    <row r="216" spans="2:24" x14ac:dyDescent="0.3">
      <c r="B216" s="437"/>
      <c r="C216" s="395" t="s">
        <v>119</v>
      </c>
      <c r="D216" s="396"/>
      <c r="E216" s="396"/>
      <c r="F216" s="396"/>
      <c r="G216" s="396"/>
      <c r="H216" s="397"/>
      <c r="I216" s="121"/>
      <c r="J216" s="122"/>
      <c r="K216" s="123"/>
      <c r="L216" s="123"/>
      <c r="M216" s="123"/>
      <c r="N216" s="123"/>
      <c r="O216" s="123"/>
      <c r="P216" s="123"/>
      <c r="Q216" s="123"/>
      <c r="R216" s="124">
        <v>7</v>
      </c>
      <c r="S216" s="124">
        <v>15</v>
      </c>
      <c r="T216" s="124">
        <v>39</v>
      </c>
      <c r="U216" s="398">
        <f t="shared" si="29"/>
        <v>20.333333333333332</v>
      </c>
      <c r="V216" s="399"/>
      <c r="W216" s="398">
        <f t="shared" ref="W216:W220" si="30">SUM(I216:T216)</f>
        <v>61</v>
      </c>
      <c r="X216" s="399"/>
    </row>
    <row r="217" spans="2:24" x14ac:dyDescent="0.3">
      <c r="B217" s="437"/>
      <c r="C217" s="387" t="s">
        <v>17</v>
      </c>
      <c r="D217" s="388"/>
      <c r="E217" s="388"/>
      <c r="F217" s="388"/>
      <c r="G217" s="388"/>
      <c r="H217" s="389"/>
      <c r="I217" s="125"/>
      <c r="J217" s="126"/>
      <c r="K217" s="127"/>
      <c r="L217" s="127"/>
      <c r="M217" s="127"/>
      <c r="N217" s="127"/>
      <c r="O217" s="127"/>
      <c r="P217" s="127"/>
      <c r="Q217" s="127"/>
      <c r="R217" s="128"/>
      <c r="S217" s="128">
        <v>2</v>
      </c>
      <c r="T217" s="128">
        <v>4</v>
      </c>
      <c r="U217" s="390">
        <f t="shared" si="29"/>
        <v>3</v>
      </c>
      <c r="V217" s="391"/>
      <c r="W217" s="390">
        <f t="shared" si="30"/>
        <v>6</v>
      </c>
      <c r="X217" s="391"/>
    </row>
    <row r="218" spans="2:24" x14ac:dyDescent="0.3">
      <c r="B218" s="437"/>
      <c r="C218" s="438" t="s">
        <v>18</v>
      </c>
      <c r="D218" s="439"/>
      <c r="E218" s="439"/>
      <c r="F218" s="439"/>
      <c r="G218" s="439"/>
      <c r="H218" s="440"/>
      <c r="I218" s="129"/>
      <c r="J218" s="130"/>
      <c r="K218" s="131"/>
      <c r="L218" s="131"/>
      <c r="M218" s="131"/>
      <c r="N218" s="131"/>
      <c r="O218" s="131"/>
      <c r="P218" s="131"/>
      <c r="Q218" s="131"/>
      <c r="R218" s="132">
        <f t="shared" ref="R218:T218" si="31">SUM(R219:R220)</f>
        <v>0</v>
      </c>
      <c r="S218" s="132">
        <f t="shared" si="31"/>
        <v>3</v>
      </c>
      <c r="T218" s="132">
        <f t="shared" si="31"/>
        <v>10</v>
      </c>
      <c r="U218" s="434">
        <f t="shared" si="29"/>
        <v>4.333333333333333</v>
      </c>
      <c r="V218" s="435"/>
      <c r="W218" s="434">
        <f t="shared" si="30"/>
        <v>13</v>
      </c>
      <c r="X218" s="435"/>
    </row>
    <row r="219" spans="2:24" x14ac:dyDescent="0.3">
      <c r="B219" s="437"/>
      <c r="C219" s="300" t="s">
        <v>122</v>
      </c>
      <c r="D219" s="301"/>
      <c r="E219" s="301"/>
      <c r="F219" s="301"/>
      <c r="G219" s="301"/>
      <c r="H219" s="302"/>
      <c r="I219" s="133"/>
      <c r="J219" s="134"/>
      <c r="K219" s="135"/>
      <c r="L219" s="135"/>
      <c r="M219" s="135"/>
      <c r="N219" s="135"/>
      <c r="O219" s="135"/>
      <c r="P219" s="135"/>
      <c r="Q219" s="135"/>
      <c r="R219" s="136"/>
      <c r="S219" s="136">
        <v>2</v>
      </c>
      <c r="T219" s="136">
        <v>8</v>
      </c>
      <c r="U219" s="309">
        <f t="shared" si="29"/>
        <v>5</v>
      </c>
      <c r="V219" s="310"/>
      <c r="W219" s="309">
        <f t="shared" si="30"/>
        <v>10</v>
      </c>
      <c r="X219" s="310"/>
    </row>
    <row r="220" spans="2:24" x14ac:dyDescent="0.3">
      <c r="B220" s="437"/>
      <c r="C220" s="363" t="s">
        <v>123</v>
      </c>
      <c r="D220" s="364"/>
      <c r="E220" s="364"/>
      <c r="F220" s="364"/>
      <c r="G220" s="364"/>
      <c r="H220" s="365"/>
      <c r="I220" s="137"/>
      <c r="J220" s="138"/>
      <c r="K220" s="139"/>
      <c r="L220" s="139"/>
      <c r="M220" s="139"/>
      <c r="N220" s="139"/>
      <c r="O220" s="139"/>
      <c r="P220" s="139"/>
      <c r="Q220" s="139"/>
      <c r="R220" s="140"/>
      <c r="S220" s="140">
        <v>1</v>
      </c>
      <c r="T220" s="140">
        <v>2</v>
      </c>
      <c r="U220" s="314">
        <f t="shared" si="29"/>
        <v>1.5</v>
      </c>
      <c r="V220" s="315"/>
      <c r="W220" s="314">
        <f t="shared" si="30"/>
        <v>3</v>
      </c>
      <c r="X220" s="315"/>
    </row>
    <row r="221" spans="2:24" x14ac:dyDescent="0.3">
      <c r="B221" s="437"/>
      <c r="C221" s="384" t="s">
        <v>19</v>
      </c>
      <c r="D221" s="385"/>
      <c r="E221" s="385"/>
      <c r="F221" s="385"/>
      <c r="G221" s="385"/>
      <c r="H221" s="386"/>
      <c r="I221" s="49"/>
      <c r="J221" s="142"/>
      <c r="K221" s="51"/>
      <c r="L221" s="51"/>
      <c r="M221" s="51"/>
      <c r="N221" s="51"/>
      <c r="O221" s="51"/>
      <c r="P221" s="51"/>
      <c r="Q221" s="51"/>
      <c r="R221" s="52">
        <f t="shared" ref="R221:T221" si="32">SUM(R222+R261)</f>
        <v>0</v>
      </c>
      <c r="S221" s="52">
        <f t="shared" si="32"/>
        <v>2</v>
      </c>
      <c r="T221" s="52">
        <f t="shared" si="32"/>
        <v>4</v>
      </c>
      <c r="U221" s="309">
        <f t="shared" si="29"/>
        <v>2</v>
      </c>
      <c r="V221" s="310"/>
      <c r="W221" s="309">
        <f t="shared" ref="W221:W281" si="33">SUM(I221:T221)</f>
        <v>6</v>
      </c>
      <c r="X221" s="310"/>
    </row>
    <row r="222" spans="2:24" x14ac:dyDescent="0.3">
      <c r="B222" s="437"/>
      <c r="C222" s="300" t="s">
        <v>123</v>
      </c>
      <c r="D222" s="301"/>
      <c r="E222" s="301"/>
      <c r="F222" s="301"/>
      <c r="G222" s="301"/>
      <c r="H222" s="302"/>
      <c r="I222" s="49"/>
      <c r="J222" s="142"/>
      <c r="K222" s="51"/>
      <c r="L222" s="51"/>
      <c r="M222" s="51"/>
      <c r="N222" s="51"/>
      <c r="O222" s="51"/>
      <c r="P222" s="51"/>
      <c r="Q222" s="51"/>
      <c r="R222" s="52">
        <f>SUM(R223+R229+R233+R235+R243+R245+R248+R253+R257+R259)</f>
        <v>0</v>
      </c>
      <c r="S222" s="52">
        <f t="shared" ref="S222:T222" si="34">SUM(S223+S229+S233+S235+S243+S245+S248+S253+S257+S259)</f>
        <v>0</v>
      </c>
      <c r="T222" s="52">
        <f t="shared" si="34"/>
        <v>2</v>
      </c>
      <c r="U222" s="309">
        <f t="shared" si="29"/>
        <v>0.66666666666666663</v>
      </c>
      <c r="V222" s="310"/>
      <c r="W222" s="309">
        <f t="shared" si="33"/>
        <v>2</v>
      </c>
      <c r="X222" s="310"/>
    </row>
    <row r="223" spans="2:24" x14ac:dyDescent="0.3">
      <c r="B223" s="437"/>
      <c r="C223" s="300" t="s">
        <v>129</v>
      </c>
      <c r="D223" s="301"/>
      <c r="E223" s="301"/>
      <c r="F223" s="301"/>
      <c r="G223" s="301"/>
      <c r="H223" s="302"/>
      <c r="I223" s="49"/>
      <c r="J223" s="142"/>
      <c r="K223" s="51"/>
      <c r="L223" s="51"/>
      <c r="M223" s="51"/>
      <c r="N223" s="51"/>
      <c r="O223" s="51"/>
      <c r="P223" s="51"/>
      <c r="Q223" s="51"/>
      <c r="R223" s="52">
        <f t="shared" ref="R223:T223" si="35">SUM(R224:R228)</f>
        <v>0</v>
      </c>
      <c r="S223" s="52">
        <f t="shared" si="35"/>
        <v>0</v>
      </c>
      <c r="T223" s="52">
        <f t="shared" si="35"/>
        <v>2</v>
      </c>
      <c r="U223" s="309">
        <f t="shared" si="29"/>
        <v>0.66666666666666663</v>
      </c>
      <c r="V223" s="310"/>
      <c r="W223" s="309">
        <f t="shared" si="33"/>
        <v>2</v>
      </c>
      <c r="X223" s="310"/>
    </row>
    <row r="224" spans="2:24" x14ac:dyDescent="0.3">
      <c r="B224" s="437"/>
      <c r="C224" s="321" t="s">
        <v>124</v>
      </c>
      <c r="D224" s="322"/>
      <c r="E224" s="322"/>
      <c r="F224" s="322"/>
      <c r="G224" s="322"/>
      <c r="H224" s="323"/>
      <c r="I224" s="49"/>
      <c r="J224" s="142"/>
      <c r="K224" s="51"/>
      <c r="L224" s="51"/>
      <c r="M224" s="51"/>
      <c r="N224" s="51"/>
      <c r="O224" s="51"/>
      <c r="P224" s="51"/>
      <c r="Q224" s="51"/>
      <c r="R224" s="52"/>
      <c r="S224" s="52"/>
      <c r="T224" s="52">
        <v>2</v>
      </c>
      <c r="U224" s="309">
        <f t="shared" si="29"/>
        <v>2</v>
      </c>
      <c r="V224" s="310"/>
      <c r="W224" s="309">
        <f t="shared" si="33"/>
        <v>2</v>
      </c>
      <c r="X224" s="310"/>
    </row>
    <row r="225" spans="2:24" x14ac:dyDescent="0.3">
      <c r="B225" s="437"/>
      <c r="C225" s="321" t="s">
        <v>125</v>
      </c>
      <c r="D225" s="322"/>
      <c r="E225" s="322"/>
      <c r="F225" s="322"/>
      <c r="G225" s="322"/>
      <c r="H225" s="323"/>
      <c r="I225" s="49"/>
      <c r="J225" s="142"/>
      <c r="K225" s="51"/>
      <c r="L225" s="51"/>
      <c r="M225" s="51"/>
      <c r="N225" s="51"/>
      <c r="O225" s="51"/>
      <c r="P225" s="51"/>
      <c r="Q225" s="51"/>
      <c r="R225" s="52"/>
      <c r="S225" s="52"/>
      <c r="T225" s="52">
        <v>0</v>
      </c>
      <c r="U225" s="309">
        <f t="shared" si="29"/>
        <v>0</v>
      </c>
      <c r="V225" s="310"/>
      <c r="W225" s="309">
        <f t="shared" si="33"/>
        <v>0</v>
      </c>
      <c r="X225" s="310"/>
    </row>
    <row r="226" spans="2:24" x14ac:dyDescent="0.3">
      <c r="B226" s="437"/>
      <c r="C226" s="321" t="s">
        <v>94</v>
      </c>
      <c r="D226" s="322"/>
      <c r="E226" s="322"/>
      <c r="F226" s="322"/>
      <c r="G226" s="322"/>
      <c r="H226" s="323"/>
      <c r="I226" s="49"/>
      <c r="J226" s="142"/>
      <c r="K226" s="51"/>
      <c r="L226" s="51"/>
      <c r="M226" s="51"/>
      <c r="N226" s="51"/>
      <c r="O226" s="51"/>
      <c r="P226" s="51"/>
      <c r="Q226" s="51"/>
      <c r="R226" s="52"/>
      <c r="S226" s="52"/>
      <c r="T226" s="52">
        <v>0</v>
      </c>
      <c r="U226" s="309">
        <f t="shared" si="29"/>
        <v>0</v>
      </c>
      <c r="V226" s="310"/>
      <c r="W226" s="309">
        <f t="shared" si="33"/>
        <v>0</v>
      </c>
      <c r="X226" s="310"/>
    </row>
    <row r="227" spans="2:24" x14ac:dyDescent="0.3">
      <c r="B227" s="437"/>
      <c r="C227" s="321" t="s">
        <v>127</v>
      </c>
      <c r="D227" s="322"/>
      <c r="E227" s="322"/>
      <c r="F227" s="322"/>
      <c r="G227" s="322"/>
      <c r="H227" s="323"/>
      <c r="I227" s="49"/>
      <c r="J227" s="142"/>
      <c r="K227" s="51"/>
      <c r="L227" s="51"/>
      <c r="M227" s="51"/>
      <c r="N227" s="51"/>
      <c r="O227" s="51"/>
      <c r="P227" s="51"/>
      <c r="Q227" s="51"/>
      <c r="R227" s="52"/>
      <c r="S227" s="52"/>
      <c r="T227" s="52">
        <v>0</v>
      </c>
      <c r="U227" s="309">
        <f t="shared" si="29"/>
        <v>0</v>
      </c>
      <c r="V227" s="310"/>
      <c r="W227" s="309">
        <f t="shared" si="33"/>
        <v>0</v>
      </c>
      <c r="X227" s="310"/>
    </row>
    <row r="228" spans="2:24" x14ac:dyDescent="0.3">
      <c r="B228" s="437"/>
      <c r="C228" s="321" t="s">
        <v>128</v>
      </c>
      <c r="D228" s="322"/>
      <c r="E228" s="322"/>
      <c r="F228" s="322"/>
      <c r="G228" s="322"/>
      <c r="H228" s="323"/>
      <c r="I228" s="49"/>
      <c r="J228" s="142"/>
      <c r="K228" s="51"/>
      <c r="L228" s="51"/>
      <c r="M228" s="51"/>
      <c r="N228" s="51"/>
      <c r="O228" s="51"/>
      <c r="P228" s="51"/>
      <c r="Q228" s="51"/>
      <c r="R228" s="52"/>
      <c r="S228" s="52"/>
      <c r="T228" s="52">
        <v>0</v>
      </c>
      <c r="U228" s="309">
        <f t="shared" si="29"/>
        <v>0</v>
      </c>
      <c r="V228" s="310"/>
      <c r="W228" s="309">
        <f t="shared" si="33"/>
        <v>0</v>
      </c>
      <c r="X228" s="310"/>
    </row>
    <row r="229" spans="2:24" x14ac:dyDescent="0.3">
      <c r="B229" s="437"/>
      <c r="C229" s="300" t="s">
        <v>130</v>
      </c>
      <c r="D229" s="301"/>
      <c r="E229" s="301"/>
      <c r="F229" s="301"/>
      <c r="G229" s="301"/>
      <c r="H229" s="302"/>
      <c r="I229" s="49"/>
      <c r="J229" s="142"/>
      <c r="K229" s="51"/>
      <c r="L229" s="51"/>
      <c r="M229" s="51"/>
      <c r="N229" s="51"/>
      <c r="O229" s="51"/>
      <c r="P229" s="51"/>
      <c r="Q229" s="51"/>
      <c r="R229" s="52">
        <f t="shared" ref="R229:T229" si="36">SUM(R230:R232)</f>
        <v>0</v>
      </c>
      <c r="S229" s="52">
        <f t="shared" si="36"/>
        <v>0</v>
      </c>
      <c r="T229" s="52">
        <f t="shared" si="36"/>
        <v>0</v>
      </c>
      <c r="U229" s="309">
        <f t="shared" si="29"/>
        <v>0</v>
      </c>
      <c r="V229" s="310"/>
      <c r="W229" s="309">
        <f t="shared" si="33"/>
        <v>0</v>
      </c>
      <c r="X229" s="310"/>
    </row>
    <row r="230" spans="2:24" x14ac:dyDescent="0.3">
      <c r="B230" s="437"/>
      <c r="C230" s="321" t="s">
        <v>132</v>
      </c>
      <c r="D230" s="322"/>
      <c r="E230" s="322"/>
      <c r="F230" s="322"/>
      <c r="G230" s="322"/>
      <c r="H230" s="323"/>
      <c r="I230" s="49"/>
      <c r="J230" s="142"/>
      <c r="K230" s="51"/>
      <c r="L230" s="51"/>
      <c r="M230" s="51"/>
      <c r="N230" s="51"/>
      <c r="O230" s="51"/>
      <c r="P230" s="51"/>
      <c r="Q230" s="51"/>
      <c r="R230" s="52"/>
      <c r="S230" s="52"/>
      <c r="T230" s="52">
        <v>0</v>
      </c>
      <c r="U230" s="309">
        <f t="shared" si="29"/>
        <v>0</v>
      </c>
      <c r="V230" s="310"/>
      <c r="W230" s="309">
        <f t="shared" si="33"/>
        <v>0</v>
      </c>
      <c r="X230" s="310"/>
    </row>
    <row r="231" spans="2:24" x14ac:dyDescent="0.3">
      <c r="B231" s="437"/>
      <c r="C231" s="321" t="s">
        <v>131</v>
      </c>
      <c r="D231" s="322"/>
      <c r="E231" s="322"/>
      <c r="F231" s="322"/>
      <c r="G231" s="322"/>
      <c r="H231" s="323"/>
      <c r="I231" s="49"/>
      <c r="J231" s="142"/>
      <c r="K231" s="51"/>
      <c r="L231" s="51"/>
      <c r="M231" s="51"/>
      <c r="N231" s="51"/>
      <c r="O231" s="51"/>
      <c r="P231" s="51"/>
      <c r="Q231" s="51"/>
      <c r="R231" s="52"/>
      <c r="S231" s="52"/>
      <c r="T231" s="52">
        <v>0</v>
      </c>
      <c r="U231" s="309">
        <f t="shared" si="29"/>
        <v>0</v>
      </c>
      <c r="V231" s="310"/>
      <c r="W231" s="309">
        <f t="shared" si="33"/>
        <v>0</v>
      </c>
      <c r="X231" s="310"/>
    </row>
    <row r="232" spans="2:24" x14ac:dyDescent="0.3">
      <c r="B232" s="437"/>
      <c r="C232" s="321" t="s">
        <v>133</v>
      </c>
      <c r="D232" s="322"/>
      <c r="E232" s="322"/>
      <c r="F232" s="322"/>
      <c r="G232" s="322"/>
      <c r="H232" s="323"/>
      <c r="I232" s="49"/>
      <c r="J232" s="142"/>
      <c r="K232" s="51"/>
      <c r="L232" s="51"/>
      <c r="M232" s="51"/>
      <c r="N232" s="51"/>
      <c r="O232" s="51"/>
      <c r="P232" s="51"/>
      <c r="Q232" s="51"/>
      <c r="R232" s="52"/>
      <c r="S232" s="52"/>
      <c r="T232" s="52">
        <v>0</v>
      </c>
      <c r="U232" s="309">
        <f t="shared" si="29"/>
        <v>0</v>
      </c>
      <c r="V232" s="310"/>
      <c r="W232" s="309">
        <f t="shared" si="33"/>
        <v>0</v>
      </c>
      <c r="X232" s="310"/>
    </row>
    <row r="233" spans="2:24" x14ac:dyDescent="0.3">
      <c r="B233" s="437"/>
      <c r="C233" s="300" t="s">
        <v>135</v>
      </c>
      <c r="D233" s="301"/>
      <c r="E233" s="301"/>
      <c r="F233" s="301"/>
      <c r="G233" s="301"/>
      <c r="H233" s="302"/>
      <c r="I233" s="49"/>
      <c r="J233" s="142"/>
      <c r="K233" s="51"/>
      <c r="L233" s="51"/>
      <c r="M233" s="51"/>
      <c r="N233" s="51"/>
      <c r="O233" s="51"/>
      <c r="P233" s="51"/>
      <c r="Q233" s="51"/>
      <c r="R233" s="52">
        <f t="shared" ref="R233:T233" si="37">SUM(R234)</f>
        <v>0</v>
      </c>
      <c r="S233" s="52">
        <f t="shared" si="37"/>
        <v>0</v>
      </c>
      <c r="T233" s="52">
        <f t="shared" si="37"/>
        <v>0</v>
      </c>
      <c r="U233" s="309">
        <f t="shared" si="29"/>
        <v>0</v>
      </c>
      <c r="V233" s="310"/>
      <c r="W233" s="309">
        <f t="shared" si="33"/>
        <v>0</v>
      </c>
      <c r="X233" s="310"/>
    </row>
    <row r="234" spans="2:24" x14ac:dyDescent="0.3">
      <c r="B234" s="437"/>
      <c r="C234" s="321" t="s">
        <v>134</v>
      </c>
      <c r="D234" s="322"/>
      <c r="E234" s="322"/>
      <c r="F234" s="322"/>
      <c r="G234" s="322"/>
      <c r="H234" s="323"/>
      <c r="I234" s="49"/>
      <c r="J234" s="142"/>
      <c r="K234" s="51"/>
      <c r="L234" s="51"/>
      <c r="M234" s="51"/>
      <c r="N234" s="51"/>
      <c r="O234" s="51"/>
      <c r="P234" s="51"/>
      <c r="Q234" s="51"/>
      <c r="R234" s="52"/>
      <c r="S234" s="52"/>
      <c r="T234" s="52">
        <v>0</v>
      </c>
      <c r="U234" s="309">
        <f t="shared" si="29"/>
        <v>0</v>
      </c>
      <c r="V234" s="310"/>
      <c r="W234" s="309">
        <f t="shared" si="33"/>
        <v>0</v>
      </c>
      <c r="X234" s="310"/>
    </row>
    <row r="235" spans="2:24" x14ac:dyDescent="0.3">
      <c r="B235" s="437"/>
      <c r="C235" s="300" t="s">
        <v>136</v>
      </c>
      <c r="D235" s="301"/>
      <c r="E235" s="301"/>
      <c r="F235" s="301"/>
      <c r="G235" s="301"/>
      <c r="H235" s="302"/>
      <c r="I235" s="49"/>
      <c r="J235" s="142"/>
      <c r="K235" s="51"/>
      <c r="L235" s="51"/>
      <c r="M235" s="51"/>
      <c r="N235" s="51"/>
      <c r="O235" s="51"/>
      <c r="P235" s="51"/>
      <c r="Q235" s="51"/>
      <c r="R235" s="52">
        <f t="shared" ref="R235:T235" si="38">SUM(R236:R242)</f>
        <v>0</v>
      </c>
      <c r="S235" s="52">
        <f t="shared" si="38"/>
        <v>0</v>
      </c>
      <c r="T235" s="52">
        <f t="shared" si="38"/>
        <v>0</v>
      </c>
      <c r="U235" s="309">
        <f t="shared" si="29"/>
        <v>0</v>
      </c>
      <c r="V235" s="310"/>
      <c r="W235" s="309">
        <f t="shared" si="33"/>
        <v>0</v>
      </c>
      <c r="X235" s="310"/>
    </row>
    <row r="236" spans="2:24" x14ac:dyDescent="0.3">
      <c r="B236" s="437"/>
      <c r="C236" s="321" t="s">
        <v>137</v>
      </c>
      <c r="D236" s="322"/>
      <c r="E236" s="322"/>
      <c r="F236" s="322"/>
      <c r="G236" s="322"/>
      <c r="H236" s="323"/>
      <c r="I236" s="49"/>
      <c r="J236" s="142"/>
      <c r="K236" s="51"/>
      <c r="L236" s="51"/>
      <c r="M236" s="51"/>
      <c r="N236" s="51"/>
      <c r="O236" s="51"/>
      <c r="P236" s="51"/>
      <c r="Q236" s="51"/>
      <c r="R236" s="52"/>
      <c r="S236" s="52"/>
      <c r="T236" s="52">
        <v>0</v>
      </c>
      <c r="U236" s="309">
        <f t="shared" si="29"/>
        <v>0</v>
      </c>
      <c r="V236" s="310"/>
      <c r="W236" s="309">
        <f t="shared" si="33"/>
        <v>0</v>
      </c>
      <c r="X236" s="310"/>
    </row>
    <row r="237" spans="2:24" x14ac:dyDescent="0.3">
      <c r="B237" s="437"/>
      <c r="C237" s="321" t="s">
        <v>93</v>
      </c>
      <c r="D237" s="322"/>
      <c r="E237" s="322"/>
      <c r="F237" s="322"/>
      <c r="G237" s="322"/>
      <c r="H237" s="323"/>
      <c r="I237" s="49"/>
      <c r="J237" s="142"/>
      <c r="K237" s="51"/>
      <c r="L237" s="51"/>
      <c r="M237" s="51"/>
      <c r="N237" s="51"/>
      <c r="O237" s="51"/>
      <c r="P237" s="51"/>
      <c r="Q237" s="51"/>
      <c r="R237" s="52"/>
      <c r="S237" s="52"/>
      <c r="T237" s="52">
        <v>0</v>
      </c>
      <c r="U237" s="309">
        <f t="shared" si="29"/>
        <v>0</v>
      </c>
      <c r="V237" s="310"/>
      <c r="W237" s="309">
        <f t="shared" si="33"/>
        <v>0</v>
      </c>
      <c r="X237" s="310"/>
    </row>
    <row r="238" spans="2:24" x14ac:dyDescent="0.3">
      <c r="B238" s="437"/>
      <c r="C238" s="321" t="s">
        <v>139</v>
      </c>
      <c r="D238" s="322"/>
      <c r="E238" s="322"/>
      <c r="F238" s="322"/>
      <c r="G238" s="322"/>
      <c r="H238" s="323"/>
      <c r="I238" s="49"/>
      <c r="J238" s="142"/>
      <c r="K238" s="51"/>
      <c r="L238" s="51"/>
      <c r="M238" s="51"/>
      <c r="N238" s="51"/>
      <c r="O238" s="51"/>
      <c r="P238" s="51"/>
      <c r="Q238" s="51"/>
      <c r="R238" s="52"/>
      <c r="S238" s="52"/>
      <c r="T238" s="52">
        <v>0</v>
      </c>
      <c r="U238" s="309">
        <f t="shared" si="29"/>
        <v>0</v>
      </c>
      <c r="V238" s="310"/>
      <c r="W238" s="309">
        <f t="shared" si="33"/>
        <v>0</v>
      </c>
      <c r="X238" s="310"/>
    </row>
    <row r="239" spans="2:24" x14ac:dyDescent="0.3">
      <c r="B239" s="437"/>
      <c r="C239" s="321" t="s">
        <v>124</v>
      </c>
      <c r="D239" s="322"/>
      <c r="E239" s="322"/>
      <c r="F239" s="322"/>
      <c r="G239" s="322"/>
      <c r="H239" s="323"/>
      <c r="I239" s="49"/>
      <c r="J239" s="142"/>
      <c r="K239" s="51"/>
      <c r="L239" s="51"/>
      <c r="M239" s="51"/>
      <c r="N239" s="51"/>
      <c r="O239" s="51"/>
      <c r="P239" s="51"/>
      <c r="Q239" s="51"/>
      <c r="R239" s="52"/>
      <c r="S239" s="52"/>
      <c r="T239" s="52">
        <v>0</v>
      </c>
      <c r="U239" s="309">
        <f t="shared" si="29"/>
        <v>0</v>
      </c>
      <c r="V239" s="310"/>
      <c r="W239" s="309">
        <f t="shared" si="33"/>
        <v>0</v>
      </c>
      <c r="X239" s="310"/>
    </row>
    <row r="240" spans="2:24" x14ac:dyDescent="0.3">
      <c r="B240" s="437"/>
      <c r="C240" s="321" t="s">
        <v>140</v>
      </c>
      <c r="D240" s="322"/>
      <c r="E240" s="322"/>
      <c r="F240" s="322"/>
      <c r="G240" s="322"/>
      <c r="H240" s="323"/>
      <c r="I240" s="49"/>
      <c r="J240" s="142"/>
      <c r="K240" s="51"/>
      <c r="L240" s="51"/>
      <c r="M240" s="51"/>
      <c r="N240" s="51"/>
      <c r="O240" s="51"/>
      <c r="P240" s="51"/>
      <c r="Q240" s="51"/>
      <c r="R240" s="52"/>
      <c r="S240" s="52"/>
      <c r="T240" s="52">
        <v>0</v>
      </c>
      <c r="U240" s="309">
        <f t="shared" si="29"/>
        <v>0</v>
      </c>
      <c r="V240" s="310"/>
      <c r="W240" s="309">
        <f t="shared" si="33"/>
        <v>0</v>
      </c>
      <c r="X240" s="310"/>
    </row>
    <row r="241" spans="2:24" x14ac:dyDescent="0.3">
      <c r="B241" s="437"/>
      <c r="C241" s="321" t="s">
        <v>127</v>
      </c>
      <c r="D241" s="322"/>
      <c r="E241" s="322"/>
      <c r="F241" s="322"/>
      <c r="G241" s="322"/>
      <c r="H241" s="323"/>
      <c r="I241" s="49"/>
      <c r="J241" s="142"/>
      <c r="K241" s="51"/>
      <c r="L241" s="51"/>
      <c r="M241" s="51"/>
      <c r="N241" s="51"/>
      <c r="O241" s="51"/>
      <c r="P241" s="51"/>
      <c r="Q241" s="51"/>
      <c r="R241" s="52"/>
      <c r="S241" s="52"/>
      <c r="T241" s="52">
        <v>0</v>
      </c>
      <c r="U241" s="309">
        <f t="shared" si="29"/>
        <v>0</v>
      </c>
      <c r="V241" s="310"/>
      <c r="W241" s="309">
        <f t="shared" si="33"/>
        <v>0</v>
      </c>
      <c r="X241" s="310"/>
    </row>
    <row r="242" spans="2:24" x14ac:dyDescent="0.3">
      <c r="B242" s="437"/>
      <c r="C242" s="321" t="s">
        <v>81</v>
      </c>
      <c r="D242" s="322"/>
      <c r="E242" s="322"/>
      <c r="F242" s="322"/>
      <c r="G242" s="322"/>
      <c r="H242" s="323"/>
      <c r="I242" s="49"/>
      <c r="J242" s="142"/>
      <c r="K242" s="51"/>
      <c r="L242" s="51"/>
      <c r="M242" s="51"/>
      <c r="N242" s="51"/>
      <c r="O242" s="51"/>
      <c r="P242" s="51"/>
      <c r="Q242" s="51"/>
      <c r="R242" s="52"/>
      <c r="S242" s="52"/>
      <c r="T242" s="52">
        <v>0</v>
      </c>
      <c r="U242" s="309">
        <f t="shared" si="29"/>
        <v>0</v>
      </c>
      <c r="V242" s="310"/>
      <c r="W242" s="309">
        <f t="shared" si="33"/>
        <v>0</v>
      </c>
      <c r="X242" s="310"/>
    </row>
    <row r="243" spans="2:24" x14ac:dyDescent="0.3">
      <c r="B243" s="437"/>
      <c r="C243" s="300" t="s">
        <v>141</v>
      </c>
      <c r="D243" s="301"/>
      <c r="E243" s="301"/>
      <c r="F243" s="301"/>
      <c r="G243" s="301"/>
      <c r="H243" s="302"/>
      <c r="I243" s="49"/>
      <c r="J243" s="142"/>
      <c r="K243" s="51"/>
      <c r="L243" s="51"/>
      <c r="M243" s="51"/>
      <c r="N243" s="51"/>
      <c r="O243" s="51"/>
      <c r="P243" s="51"/>
      <c r="Q243" s="51"/>
      <c r="R243" s="52">
        <f t="shared" ref="R243:T243" si="39">SUM(R244)</f>
        <v>0</v>
      </c>
      <c r="S243" s="52">
        <f t="shared" si="39"/>
        <v>0</v>
      </c>
      <c r="T243" s="52">
        <f t="shared" si="39"/>
        <v>0</v>
      </c>
      <c r="U243" s="309">
        <f t="shared" si="29"/>
        <v>0</v>
      </c>
      <c r="V243" s="310"/>
      <c r="W243" s="309">
        <f t="shared" si="33"/>
        <v>0</v>
      </c>
      <c r="X243" s="310"/>
    </row>
    <row r="244" spans="2:24" x14ac:dyDescent="0.3">
      <c r="B244" s="437"/>
      <c r="C244" s="321" t="s">
        <v>142</v>
      </c>
      <c r="D244" s="322"/>
      <c r="E244" s="322"/>
      <c r="F244" s="322"/>
      <c r="G244" s="322"/>
      <c r="H244" s="323"/>
      <c r="I244" s="49"/>
      <c r="J244" s="142"/>
      <c r="K244" s="51"/>
      <c r="L244" s="51"/>
      <c r="M244" s="51"/>
      <c r="N244" s="51"/>
      <c r="O244" s="51"/>
      <c r="P244" s="51"/>
      <c r="Q244" s="51"/>
      <c r="R244" s="52"/>
      <c r="S244" s="52"/>
      <c r="T244" s="52">
        <v>0</v>
      </c>
      <c r="U244" s="309">
        <f t="shared" si="29"/>
        <v>0</v>
      </c>
      <c r="V244" s="310"/>
      <c r="W244" s="309">
        <f t="shared" si="33"/>
        <v>0</v>
      </c>
      <c r="X244" s="310"/>
    </row>
    <row r="245" spans="2:24" x14ac:dyDescent="0.3">
      <c r="B245" s="437"/>
      <c r="C245" s="300" t="s">
        <v>143</v>
      </c>
      <c r="D245" s="301"/>
      <c r="E245" s="301"/>
      <c r="F245" s="301"/>
      <c r="G245" s="301"/>
      <c r="H245" s="302"/>
      <c r="I245" s="49"/>
      <c r="J245" s="142"/>
      <c r="K245" s="51"/>
      <c r="L245" s="51"/>
      <c r="M245" s="51"/>
      <c r="N245" s="51"/>
      <c r="O245" s="51"/>
      <c r="P245" s="51"/>
      <c r="Q245" s="51"/>
      <c r="R245" s="52">
        <f t="shared" ref="R245:T245" si="40">SUM(R246:R247)</f>
        <v>0</v>
      </c>
      <c r="S245" s="52">
        <f t="shared" si="40"/>
        <v>0</v>
      </c>
      <c r="T245" s="52">
        <f t="shared" si="40"/>
        <v>0</v>
      </c>
      <c r="U245" s="309">
        <f t="shared" si="29"/>
        <v>0</v>
      </c>
      <c r="V245" s="310"/>
      <c r="W245" s="309">
        <f t="shared" si="33"/>
        <v>0</v>
      </c>
      <c r="X245" s="310"/>
    </row>
    <row r="246" spans="2:24" x14ac:dyDescent="0.3">
      <c r="B246" s="437"/>
      <c r="C246" s="321" t="s">
        <v>139</v>
      </c>
      <c r="D246" s="322"/>
      <c r="E246" s="322"/>
      <c r="F246" s="322"/>
      <c r="G246" s="322"/>
      <c r="H246" s="323"/>
      <c r="I246" s="49"/>
      <c r="J246" s="142"/>
      <c r="K246" s="51"/>
      <c r="L246" s="51"/>
      <c r="M246" s="51"/>
      <c r="N246" s="51"/>
      <c r="O246" s="51"/>
      <c r="P246" s="51"/>
      <c r="Q246" s="51"/>
      <c r="R246" s="52"/>
      <c r="S246" s="52"/>
      <c r="T246" s="52">
        <v>0</v>
      </c>
      <c r="U246" s="309">
        <f t="shared" si="29"/>
        <v>0</v>
      </c>
      <c r="V246" s="310"/>
      <c r="W246" s="309">
        <f t="shared" si="33"/>
        <v>0</v>
      </c>
      <c r="X246" s="310"/>
    </row>
    <row r="247" spans="2:24" x14ac:dyDescent="0.3">
      <c r="B247" s="437"/>
      <c r="C247" s="321" t="s">
        <v>144</v>
      </c>
      <c r="D247" s="322"/>
      <c r="E247" s="322"/>
      <c r="F247" s="322"/>
      <c r="G247" s="322"/>
      <c r="H247" s="323"/>
      <c r="I247" s="49"/>
      <c r="J247" s="142"/>
      <c r="K247" s="51"/>
      <c r="L247" s="51"/>
      <c r="M247" s="51"/>
      <c r="N247" s="51"/>
      <c r="O247" s="51"/>
      <c r="P247" s="51"/>
      <c r="Q247" s="51"/>
      <c r="R247" s="52"/>
      <c r="S247" s="52"/>
      <c r="T247" s="52">
        <v>0</v>
      </c>
      <c r="U247" s="309">
        <f t="shared" si="29"/>
        <v>0</v>
      </c>
      <c r="V247" s="310"/>
      <c r="W247" s="309">
        <f t="shared" si="33"/>
        <v>0</v>
      </c>
      <c r="X247" s="310"/>
    </row>
    <row r="248" spans="2:24" x14ac:dyDescent="0.3">
      <c r="B248" s="437"/>
      <c r="C248" s="300" t="s">
        <v>145</v>
      </c>
      <c r="D248" s="301"/>
      <c r="E248" s="301"/>
      <c r="F248" s="301"/>
      <c r="G248" s="301"/>
      <c r="H248" s="302"/>
      <c r="I248" s="49"/>
      <c r="J248" s="142"/>
      <c r="K248" s="51"/>
      <c r="L248" s="51"/>
      <c r="M248" s="51"/>
      <c r="N248" s="51"/>
      <c r="O248" s="51"/>
      <c r="P248" s="51"/>
      <c r="Q248" s="51"/>
      <c r="R248" s="52">
        <f t="shared" ref="R248:T248" si="41">SUM(R249:R252)</f>
        <v>0</v>
      </c>
      <c r="S248" s="52">
        <f t="shared" si="41"/>
        <v>0</v>
      </c>
      <c r="T248" s="52">
        <f t="shared" si="41"/>
        <v>0</v>
      </c>
      <c r="U248" s="309">
        <f t="shared" si="29"/>
        <v>0</v>
      </c>
      <c r="V248" s="310"/>
      <c r="W248" s="309">
        <f t="shared" si="33"/>
        <v>0</v>
      </c>
      <c r="X248" s="310"/>
    </row>
    <row r="249" spans="2:24" x14ac:dyDescent="0.3">
      <c r="B249" s="437"/>
      <c r="C249" s="321" t="s">
        <v>146</v>
      </c>
      <c r="D249" s="322"/>
      <c r="E249" s="322"/>
      <c r="F249" s="322"/>
      <c r="G249" s="322"/>
      <c r="H249" s="323"/>
      <c r="I249" s="49"/>
      <c r="J249" s="142"/>
      <c r="K249" s="51"/>
      <c r="L249" s="51"/>
      <c r="M249" s="51"/>
      <c r="N249" s="51"/>
      <c r="O249" s="51"/>
      <c r="P249" s="51"/>
      <c r="Q249" s="51"/>
      <c r="R249" s="52"/>
      <c r="S249" s="52"/>
      <c r="T249" s="52">
        <v>0</v>
      </c>
      <c r="U249" s="309">
        <f t="shared" si="29"/>
        <v>0</v>
      </c>
      <c r="V249" s="310"/>
      <c r="W249" s="309">
        <f t="shared" si="33"/>
        <v>0</v>
      </c>
      <c r="X249" s="310"/>
    </row>
    <row r="250" spans="2:24" x14ac:dyDescent="0.3">
      <c r="B250" s="437"/>
      <c r="C250" s="321" t="s">
        <v>147</v>
      </c>
      <c r="D250" s="322"/>
      <c r="E250" s="322"/>
      <c r="F250" s="322"/>
      <c r="G250" s="322"/>
      <c r="H250" s="323"/>
      <c r="I250" s="49"/>
      <c r="J250" s="142"/>
      <c r="K250" s="51"/>
      <c r="L250" s="51"/>
      <c r="M250" s="51"/>
      <c r="N250" s="51"/>
      <c r="O250" s="51"/>
      <c r="P250" s="51"/>
      <c r="Q250" s="51"/>
      <c r="R250" s="52"/>
      <c r="S250" s="52"/>
      <c r="T250" s="52">
        <v>0</v>
      </c>
      <c r="U250" s="309">
        <f t="shared" si="29"/>
        <v>0</v>
      </c>
      <c r="V250" s="310"/>
      <c r="W250" s="309">
        <f t="shared" si="33"/>
        <v>0</v>
      </c>
      <c r="X250" s="310"/>
    </row>
    <row r="251" spans="2:24" x14ac:dyDescent="0.3">
      <c r="B251" s="437"/>
      <c r="C251" s="321" t="s">
        <v>148</v>
      </c>
      <c r="D251" s="322"/>
      <c r="E251" s="322"/>
      <c r="F251" s="322"/>
      <c r="G251" s="322"/>
      <c r="H251" s="323"/>
      <c r="I251" s="49"/>
      <c r="J251" s="142"/>
      <c r="K251" s="51"/>
      <c r="L251" s="51"/>
      <c r="M251" s="51"/>
      <c r="N251" s="51"/>
      <c r="O251" s="51"/>
      <c r="P251" s="51"/>
      <c r="Q251" s="51"/>
      <c r="R251" s="52"/>
      <c r="S251" s="52"/>
      <c r="T251" s="52">
        <v>0</v>
      </c>
      <c r="U251" s="309">
        <f t="shared" si="29"/>
        <v>0</v>
      </c>
      <c r="V251" s="310"/>
      <c r="W251" s="309">
        <f t="shared" si="33"/>
        <v>0</v>
      </c>
      <c r="X251" s="310"/>
    </row>
    <row r="252" spans="2:24" x14ac:dyDescent="0.3">
      <c r="B252" s="437"/>
      <c r="C252" s="321" t="s">
        <v>149</v>
      </c>
      <c r="D252" s="322"/>
      <c r="E252" s="322"/>
      <c r="F252" s="322"/>
      <c r="G252" s="322"/>
      <c r="H252" s="323"/>
      <c r="I252" s="49"/>
      <c r="J252" s="142"/>
      <c r="K252" s="51"/>
      <c r="L252" s="51"/>
      <c r="M252" s="51"/>
      <c r="N252" s="51"/>
      <c r="O252" s="51"/>
      <c r="P252" s="51"/>
      <c r="Q252" s="51"/>
      <c r="R252" s="52"/>
      <c r="S252" s="52"/>
      <c r="T252" s="52">
        <v>0</v>
      </c>
      <c r="U252" s="309">
        <f t="shared" si="29"/>
        <v>0</v>
      </c>
      <c r="V252" s="310"/>
      <c r="W252" s="309">
        <f t="shared" si="33"/>
        <v>0</v>
      </c>
      <c r="X252" s="310"/>
    </row>
    <row r="253" spans="2:24" x14ac:dyDescent="0.3">
      <c r="B253" s="437"/>
      <c r="C253" s="300" t="s">
        <v>152</v>
      </c>
      <c r="D253" s="301"/>
      <c r="E253" s="301"/>
      <c r="F253" s="301"/>
      <c r="G253" s="301"/>
      <c r="H253" s="302"/>
      <c r="I253" s="49"/>
      <c r="J253" s="142"/>
      <c r="K253" s="51"/>
      <c r="L253" s="51"/>
      <c r="M253" s="51"/>
      <c r="N253" s="51"/>
      <c r="O253" s="51"/>
      <c r="P253" s="51"/>
      <c r="Q253" s="51"/>
      <c r="R253" s="52">
        <f t="shared" ref="R253:T253" si="42">SUM(R254:R256)</f>
        <v>0</v>
      </c>
      <c r="S253" s="52">
        <f t="shared" si="42"/>
        <v>0</v>
      </c>
      <c r="T253" s="52">
        <f t="shared" si="42"/>
        <v>0</v>
      </c>
      <c r="U253" s="309">
        <f t="shared" si="29"/>
        <v>0</v>
      </c>
      <c r="V253" s="310"/>
      <c r="W253" s="309">
        <f t="shared" si="33"/>
        <v>0</v>
      </c>
      <c r="X253" s="310"/>
    </row>
    <row r="254" spans="2:24" x14ac:dyDescent="0.3">
      <c r="B254" s="437"/>
      <c r="C254" s="321" t="s">
        <v>137</v>
      </c>
      <c r="D254" s="322"/>
      <c r="E254" s="322"/>
      <c r="F254" s="322"/>
      <c r="G254" s="322"/>
      <c r="H254" s="323"/>
      <c r="I254" s="49"/>
      <c r="J254" s="142"/>
      <c r="K254" s="51"/>
      <c r="L254" s="51"/>
      <c r="M254" s="51"/>
      <c r="N254" s="51"/>
      <c r="O254" s="51"/>
      <c r="P254" s="51"/>
      <c r="Q254" s="51"/>
      <c r="R254" s="52"/>
      <c r="S254" s="52"/>
      <c r="T254" s="52">
        <v>0</v>
      </c>
      <c r="U254" s="309">
        <f t="shared" si="29"/>
        <v>0</v>
      </c>
      <c r="V254" s="310"/>
      <c r="W254" s="309">
        <f t="shared" si="33"/>
        <v>0</v>
      </c>
      <c r="X254" s="310"/>
    </row>
    <row r="255" spans="2:24" x14ac:dyDescent="0.3">
      <c r="B255" s="437"/>
      <c r="C255" s="321" t="s">
        <v>93</v>
      </c>
      <c r="D255" s="322"/>
      <c r="E255" s="322"/>
      <c r="F255" s="322"/>
      <c r="G255" s="322"/>
      <c r="H255" s="323"/>
      <c r="I255" s="49"/>
      <c r="J255" s="142"/>
      <c r="K255" s="51"/>
      <c r="L255" s="51"/>
      <c r="M255" s="51"/>
      <c r="N255" s="51"/>
      <c r="O255" s="51"/>
      <c r="P255" s="51"/>
      <c r="Q255" s="51"/>
      <c r="R255" s="52"/>
      <c r="S255" s="52"/>
      <c r="T255" s="52">
        <v>0</v>
      </c>
      <c r="U255" s="309">
        <f t="shared" si="29"/>
        <v>0</v>
      </c>
      <c r="V255" s="310"/>
      <c r="W255" s="309">
        <f t="shared" si="33"/>
        <v>0</v>
      </c>
      <c r="X255" s="310"/>
    </row>
    <row r="256" spans="2:24" x14ac:dyDescent="0.3">
      <c r="B256" s="437"/>
      <c r="C256" s="321" t="s">
        <v>124</v>
      </c>
      <c r="D256" s="322"/>
      <c r="E256" s="322"/>
      <c r="F256" s="322"/>
      <c r="G256" s="322"/>
      <c r="H256" s="323"/>
      <c r="I256" s="49"/>
      <c r="J256" s="142"/>
      <c r="K256" s="51"/>
      <c r="L256" s="51"/>
      <c r="M256" s="51"/>
      <c r="N256" s="51"/>
      <c r="O256" s="51"/>
      <c r="P256" s="51"/>
      <c r="Q256" s="51"/>
      <c r="R256" s="52"/>
      <c r="S256" s="52"/>
      <c r="T256" s="52">
        <v>0</v>
      </c>
      <c r="U256" s="309">
        <f t="shared" si="29"/>
        <v>0</v>
      </c>
      <c r="V256" s="310"/>
      <c r="W256" s="309">
        <f t="shared" si="33"/>
        <v>0</v>
      </c>
      <c r="X256" s="310"/>
    </row>
    <row r="257" spans="2:24" x14ac:dyDescent="0.3">
      <c r="B257" s="437"/>
      <c r="C257" s="300" t="s">
        <v>151</v>
      </c>
      <c r="D257" s="301"/>
      <c r="E257" s="301"/>
      <c r="F257" s="301"/>
      <c r="G257" s="301"/>
      <c r="H257" s="302"/>
      <c r="I257" s="49"/>
      <c r="J257" s="142"/>
      <c r="K257" s="51"/>
      <c r="L257" s="51"/>
      <c r="M257" s="51"/>
      <c r="N257" s="51"/>
      <c r="O257" s="51"/>
      <c r="P257" s="51"/>
      <c r="Q257" s="51"/>
      <c r="R257" s="52">
        <f t="shared" ref="R257:T257" si="43">SUM(R258)</f>
        <v>0</v>
      </c>
      <c r="S257" s="52">
        <f t="shared" si="43"/>
        <v>0</v>
      </c>
      <c r="T257" s="52">
        <f t="shared" si="43"/>
        <v>0</v>
      </c>
      <c r="U257" s="309">
        <f t="shared" si="29"/>
        <v>0</v>
      </c>
      <c r="V257" s="310"/>
      <c r="W257" s="309">
        <f t="shared" si="33"/>
        <v>0</v>
      </c>
      <c r="X257" s="310"/>
    </row>
    <row r="258" spans="2:24" x14ac:dyDescent="0.3">
      <c r="B258" s="437"/>
      <c r="C258" s="321" t="s">
        <v>142</v>
      </c>
      <c r="D258" s="322"/>
      <c r="E258" s="322"/>
      <c r="F258" s="322"/>
      <c r="G258" s="322"/>
      <c r="H258" s="323"/>
      <c r="I258" s="49"/>
      <c r="J258" s="142"/>
      <c r="K258" s="51"/>
      <c r="L258" s="51"/>
      <c r="M258" s="51"/>
      <c r="N258" s="51"/>
      <c r="O258" s="51"/>
      <c r="P258" s="51"/>
      <c r="Q258" s="51"/>
      <c r="R258" s="52"/>
      <c r="S258" s="52"/>
      <c r="T258" s="52">
        <v>0</v>
      </c>
      <c r="U258" s="309">
        <f t="shared" si="29"/>
        <v>0</v>
      </c>
      <c r="V258" s="310"/>
      <c r="W258" s="309">
        <f t="shared" si="33"/>
        <v>0</v>
      </c>
      <c r="X258" s="310"/>
    </row>
    <row r="259" spans="2:24" x14ac:dyDescent="0.3">
      <c r="B259" s="437"/>
      <c r="C259" s="300" t="s">
        <v>150</v>
      </c>
      <c r="D259" s="301"/>
      <c r="E259" s="301"/>
      <c r="F259" s="301"/>
      <c r="G259" s="301"/>
      <c r="H259" s="302"/>
      <c r="I259" s="49"/>
      <c r="J259" s="142"/>
      <c r="K259" s="51"/>
      <c r="L259" s="51"/>
      <c r="M259" s="51"/>
      <c r="N259" s="51"/>
      <c r="O259" s="51"/>
      <c r="P259" s="51"/>
      <c r="Q259" s="51"/>
      <c r="R259" s="52">
        <f t="shared" ref="R259:T259" si="44">SUM(R260)</f>
        <v>0</v>
      </c>
      <c r="S259" s="52">
        <f t="shared" si="44"/>
        <v>0</v>
      </c>
      <c r="T259" s="52">
        <f t="shared" si="44"/>
        <v>0</v>
      </c>
      <c r="U259" s="309">
        <f t="shared" si="29"/>
        <v>0</v>
      </c>
      <c r="V259" s="310"/>
      <c r="W259" s="309">
        <f t="shared" si="33"/>
        <v>0</v>
      </c>
      <c r="X259" s="310"/>
    </row>
    <row r="260" spans="2:24" x14ac:dyDescent="0.3">
      <c r="B260" s="437"/>
      <c r="C260" s="321" t="s">
        <v>134</v>
      </c>
      <c r="D260" s="322"/>
      <c r="E260" s="322"/>
      <c r="F260" s="322"/>
      <c r="G260" s="322"/>
      <c r="H260" s="323"/>
      <c r="I260" s="49"/>
      <c r="J260" s="142"/>
      <c r="K260" s="51"/>
      <c r="L260" s="51"/>
      <c r="M260" s="51"/>
      <c r="N260" s="51"/>
      <c r="O260" s="51"/>
      <c r="P260" s="51"/>
      <c r="Q260" s="51"/>
      <c r="R260" s="52"/>
      <c r="S260" s="52"/>
      <c r="T260" s="52">
        <v>0</v>
      </c>
      <c r="U260" s="309">
        <f t="shared" si="29"/>
        <v>0</v>
      </c>
      <c r="V260" s="310"/>
      <c r="W260" s="309">
        <f t="shared" si="33"/>
        <v>0</v>
      </c>
      <c r="X260" s="310"/>
    </row>
    <row r="261" spans="2:24" x14ac:dyDescent="0.3">
      <c r="B261" s="437"/>
      <c r="C261" s="300" t="s">
        <v>122</v>
      </c>
      <c r="D261" s="301"/>
      <c r="E261" s="301"/>
      <c r="F261" s="301"/>
      <c r="G261" s="301"/>
      <c r="H261" s="302"/>
      <c r="I261" s="49"/>
      <c r="J261" s="142"/>
      <c r="K261" s="51"/>
      <c r="L261" s="51"/>
      <c r="M261" s="51"/>
      <c r="N261" s="51"/>
      <c r="O261" s="51"/>
      <c r="P261" s="51"/>
      <c r="Q261" s="51"/>
      <c r="R261" s="52">
        <f t="shared" ref="R261:T261" si="45">SUM(R262+R269+R275+R279+R285+R290)</f>
        <v>0</v>
      </c>
      <c r="S261" s="52">
        <f t="shared" si="45"/>
        <v>2</v>
      </c>
      <c r="T261" s="52">
        <f t="shared" si="45"/>
        <v>2</v>
      </c>
      <c r="U261" s="309">
        <f t="shared" si="29"/>
        <v>1.3333333333333333</v>
      </c>
      <c r="V261" s="310"/>
      <c r="W261" s="309">
        <f t="shared" si="33"/>
        <v>4</v>
      </c>
      <c r="X261" s="310"/>
    </row>
    <row r="262" spans="2:24" x14ac:dyDescent="0.3">
      <c r="B262" s="437"/>
      <c r="C262" s="300" t="s">
        <v>153</v>
      </c>
      <c r="D262" s="301"/>
      <c r="E262" s="301"/>
      <c r="F262" s="301"/>
      <c r="G262" s="301"/>
      <c r="H262" s="302"/>
      <c r="I262" s="49"/>
      <c r="J262" s="142"/>
      <c r="K262" s="51"/>
      <c r="L262" s="51"/>
      <c r="M262" s="51"/>
      <c r="N262" s="51"/>
      <c r="O262" s="51"/>
      <c r="P262" s="51"/>
      <c r="Q262" s="51"/>
      <c r="R262" s="52">
        <f t="shared" ref="R262:T262" si="46">SUM(R263:R268)</f>
        <v>0</v>
      </c>
      <c r="S262" s="52">
        <f t="shared" si="46"/>
        <v>0</v>
      </c>
      <c r="T262" s="52">
        <f t="shared" si="46"/>
        <v>0</v>
      </c>
      <c r="U262" s="309">
        <f t="shared" si="29"/>
        <v>0</v>
      </c>
      <c r="V262" s="310"/>
      <c r="W262" s="309">
        <f t="shared" si="33"/>
        <v>0</v>
      </c>
      <c r="X262" s="310"/>
    </row>
    <row r="263" spans="2:24" x14ac:dyDescent="0.3">
      <c r="B263" s="437"/>
      <c r="C263" s="321" t="s">
        <v>137</v>
      </c>
      <c r="D263" s="322"/>
      <c r="E263" s="322"/>
      <c r="F263" s="322"/>
      <c r="G263" s="322"/>
      <c r="H263" s="323"/>
      <c r="I263" s="49"/>
      <c r="J263" s="142"/>
      <c r="K263" s="51"/>
      <c r="L263" s="51"/>
      <c r="M263" s="51"/>
      <c r="N263" s="51"/>
      <c r="O263" s="51"/>
      <c r="P263" s="51"/>
      <c r="Q263" s="51"/>
      <c r="R263" s="52"/>
      <c r="S263" s="52"/>
      <c r="T263" s="52">
        <v>0</v>
      </c>
      <c r="U263" s="309">
        <f t="shared" si="29"/>
        <v>0</v>
      </c>
      <c r="V263" s="310"/>
      <c r="W263" s="309">
        <f t="shared" si="33"/>
        <v>0</v>
      </c>
      <c r="X263" s="310"/>
    </row>
    <row r="264" spans="2:24" x14ac:dyDescent="0.3">
      <c r="B264" s="437"/>
      <c r="C264" s="321" t="s">
        <v>93</v>
      </c>
      <c r="D264" s="322"/>
      <c r="E264" s="322"/>
      <c r="F264" s="322"/>
      <c r="G264" s="322"/>
      <c r="H264" s="323"/>
      <c r="I264" s="49"/>
      <c r="J264" s="142"/>
      <c r="K264" s="51"/>
      <c r="L264" s="51"/>
      <c r="M264" s="51"/>
      <c r="N264" s="51"/>
      <c r="O264" s="51"/>
      <c r="P264" s="51"/>
      <c r="Q264" s="51"/>
      <c r="R264" s="52"/>
      <c r="S264" s="52"/>
      <c r="T264" s="52">
        <v>0</v>
      </c>
      <c r="U264" s="309">
        <f t="shared" si="29"/>
        <v>0</v>
      </c>
      <c r="V264" s="310"/>
      <c r="W264" s="309">
        <f t="shared" si="33"/>
        <v>0</v>
      </c>
      <c r="X264" s="310"/>
    </row>
    <row r="265" spans="2:24" x14ac:dyDescent="0.3">
      <c r="B265" s="437"/>
      <c r="C265" s="321" t="s">
        <v>154</v>
      </c>
      <c r="D265" s="322"/>
      <c r="E265" s="322"/>
      <c r="F265" s="322"/>
      <c r="G265" s="322"/>
      <c r="H265" s="323"/>
      <c r="I265" s="49"/>
      <c r="J265" s="142"/>
      <c r="K265" s="51"/>
      <c r="L265" s="51"/>
      <c r="M265" s="51"/>
      <c r="N265" s="51"/>
      <c r="O265" s="51"/>
      <c r="P265" s="51"/>
      <c r="Q265" s="51"/>
      <c r="R265" s="52"/>
      <c r="S265" s="52"/>
      <c r="T265" s="52">
        <v>0</v>
      </c>
      <c r="U265" s="309">
        <f t="shared" si="29"/>
        <v>0</v>
      </c>
      <c r="V265" s="310"/>
      <c r="W265" s="309">
        <f t="shared" si="33"/>
        <v>0</v>
      </c>
      <c r="X265" s="310"/>
    </row>
    <row r="266" spans="2:24" x14ac:dyDescent="0.3">
      <c r="B266" s="437"/>
      <c r="C266" s="321" t="s">
        <v>94</v>
      </c>
      <c r="D266" s="322"/>
      <c r="E266" s="322"/>
      <c r="F266" s="322"/>
      <c r="G266" s="322"/>
      <c r="H266" s="323"/>
      <c r="I266" s="49"/>
      <c r="J266" s="142"/>
      <c r="K266" s="51"/>
      <c r="L266" s="51"/>
      <c r="M266" s="51"/>
      <c r="N266" s="51"/>
      <c r="O266" s="51"/>
      <c r="P266" s="51"/>
      <c r="Q266" s="51"/>
      <c r="R266" s="52"/>
      <c r="S266" s="52"/>
      <c r="T266" s="52">
        <v>0</v>
      </c>
      <c r="U266" s="309">
        <f t="shared" si="29"/>
        <v>0</v>
      </c>
      <c r="V266" s="310"/>
      <c r="W266" s="309">
        <f t="shared" si="33"/>
        <v>0</v>
      </c>
      <c r="X266" s="310"/>
    </row>
    <row r="267" spans="2:24" x14ac:dyDescent="0.3">
      <c r="B267" s="437"/>
      <c r="C267" s="321" t="s">
        <v>142</v>
      </c>
      <c r="D267" s="322"/>
      <c r="E267" s="322"/>
      <c r="F267" s="322"/>
      <c r="G267" s="322"/>
      <c r="H267" s="323"/>
      <c r="I267" s="49"/>
      <c r="J267" s="142"/>
      <c r="K267" s="51"/>
      <c r="L267" s="51"/>
      <c r="M267" s="51"/>
      <c r="N267" s="51"/>
      <c r="O267" s="51"/>
      <c r="P267" s="51"/>
      <c r="Q267" s="51"/>
      <c r="R267" s="52"/>
      <c r="S267" s="52"/>
      <c r="T267" s="52">
        <v>0</v>
      </c>
      <c r="U267" s="309">
        <f t="shared" si="29"/>
        <v>0</v>
      </c>
      <c r="V267" s="310"/>
      <c r="W267" s="309">
        <f t="shared" si="33"/>
        <v>0</v>
      </c>
      <c r="X267" s="310"/>
    </row>
    <row r="268" spans="2:24" x14ac:dyDescent="0.3">
      <c r="B268" s="437"/>
      <c r="C268" s="321" t="s">
        <v>144</v>
      </c>
      <c r="D268" s="322"/>
      <c r="E268" s="322"/>
      <c r="F268" s="322"/>
      <c r="G268" s="322"/>
      <c r="H268" s="323"/>
      <c r="I268" s="49"/>
      <c r="J268" s="142"/>
      <c r="K268" s="51"/>
      <c r="L268" s="51"/>
      <c r="M268" s="51"/>
      <c r="N268" s="51"/>
      <c r="O268" s="51"/>
      <c r="P268" s="51"/>
      <c r="Q268" s="51"/>
      <c r="R268" s="52"/>
      <c r="S268" s="52"/>
      <c r="T268" s="52">
        <v>0</v>
      </c>
      <c r="U268" s="309">
        <f t="shared" si="29"/>
        <v>0</v>
      </c>
      <c r="V268" s="310"/>
      <c r="W268" s="309">
        <f t="shared" si="33"/>
        <v>0</v>
      </c>
      <c r="X268" s="310"/>
    </row>
    <row r="269" spans="2:24" x14ac:dyDescent="0.3">
      <c r="B269" s="437"/>
      <c r="C269" s="300" t="s">
        <v>155</v>
      </c>
      <c r="D269" s="301"/>
      <c r="E269" s="301"/>
      <c r="F269" s="301"/>
      <c r="G269" s="301"/>
      <c r="H269" s="302"/>
      <c r="I269" s="49"/>
      <c r="J269" s="142"/>
      <c r="K269" s="51"/>
      <c r="L269" s="51"/>
      <c r="M269" s="51"/>
      <c r="N269" s="51"/>
      <c r="O269" s="51"/>
      <c r="P269" s="51"/>
      <c r="Q269" s="51"/>
      <c r="R269" s="52">
        <f t="shared" ref="R269:T269" si="47">SUM(R270:R274)</f>
        <v>0</v>
      </c>
      <c r="S269" s="52">
        <f t="shared" si="47"/>
        <v>1</v>
      </c>
      <c r="T269" s="52">
        <f t="shared" si="47"/>
        <v>0</v>
      </c>
      <c r="U269" s="309">
        <f t="shared" si="29"/>
        <v>0.33333333333333331</v>
      </c>
      <c r="V269" s="310"/>
      <c r="W269" s="309">
        <f t="shared" si="33"/>
        <v>1</v>
      </c>
      <c r="X269" s="310"/>
    </row>
    <row r="270" spans="2:24" x14ac:dyDescent="0.3">
      <c r="B270" s="437"/>
      <c r="C270" s="321" t="s">
        <v>139</v>
      </c>
      <c r="D270" s="322"/>
      <c r="E270" s="322"/>
      <c r="F270" s="322"/>
      <c r="G270" s="322"/>
      <c r="H270" s="323"/>
      <c r="I270" s="49"/>
      <c r="J270" s="142"/>
      <c r="K270" s="51"/>
      <c r="L270" s="51"/>
      <c r="M270" s="51"/>
      <c r="N270" s="51"/>
      <c r="O270" s="51"/>
      <c r="P270" s="51"/>
      <c r="Q270" s="51"/>
      <c r="R270" s="52"/>
      <c r="S270" s="52"/>
      <c r="T270" s="52">
        <v>0</v>
      </c>
      <c r="U270" s="309">
        <f t="shared" si="29"/>
        <v>0</v>
      </c>
      <c r="V270" s="310"/>
      <c r="W270" s="309">
        <f t="shared" si="33"/>
        <v>0</v>
      </c>
      <c r="X270" s="310"/>
    </row>
    <row r="271" spans="2:24" x14ac:dyDescent="0.3">
      <c r="B271" s="437"/>
      <c r="C271" s="321" t="s">
        <v>140</v>
      </c>
      <c r="D271" s="322"/>
      <c r="E271" s="322"/>
      <c r="F271" s="322"/>
      <c r="G271" s="322"/>
      <c r="H271" s="323"/>
      <c r="I271" s="49"/>
      <c r="J271" s="142"/>
      <c r="K271" s="51"/>
      <c r="L271" s="51"/>
      <c r="M271" s="51"/>
      <c r="N271" s="51"/>
      <c r="O271" s="51"/>
      <c r="P271" s="51"/>
      <c r="Q271" s="51"/>
      <c r="R271" s="52"/>
      <c r="S271" s="52">
        <v>1</v>
      </c>
      <c r="T271" s="52">
        <v>0</v>
      </c>
      <c r="U271" s="309">
        <f t="shared" si="29"/>
        <v>0.5</v>
      </c>
      <c r="V271" s="310"/>
      <c r="W271" s="309">
        <f t="shared" si="33"/>
        <v>1</v>
      </c>
      <c r="X271" s="310"/>
    </row>
    <row r="272" spans="2:24" x14ac:dyDescent="0.3">
      <c r="B272" s="437"/>
      <c r="C272" s="321" t="s">
        <v>125</v>
      </c>
      <c r="D272" s="322"/>
      <c r="E272" s="322"/>
      <c r="F272" s="322"/>
      <c r="G272" s="322"/>
      <c r="H272" s="323"/>
      <c r="I272" s="49"/>
      <c r="J272" s="142"/>
      <c r="K272" s="51"/>
      <c r="L272" s="51"/>
      <c r="M272" s="51"/>
      <c r="N272" s="51"/>
      <c r="O272" s="51"/>
      <c r="P272" s="51"/>
      <c r="Q272" s="51"/>
      <c r="R272" s="52"/>
      <c r="S272" s="52"/>
      <c r="T272" s="52">
        <v>0</v>
      </c>
      <c r="U272" s="309">
        <f t="shared" si="29"/>
        <v>0</v>
      </c>
      <c r="V272" s="310"/>
      <c r="W272" s="309">
        <f t="shared" si="33"/>
        <v>0</v>
      </c>
      <c r="X272" s="310"/>
    </row>
    <row r="273" spans="2:24" x14ac:dyDescent="0.3">
      <c r="B273" s="437"/>
      <c r="C273" s="321" t="s">
        <v>127</v>
      </c>
      <c r="D273" s="322"/>
      <c r="E273" s="322"/>
      <c r="F273" s="322"/>
      <c r="G273" s="322"/>
      <c r="H273" s="323"/>
      <c r="I273" s="49"/>
      <c r="J273" s="142"/>
      <c r="K273" s="51"/>
      <c r="L273" s="51"/>
      <c r="M273" s="51"/>
      <c r="N273" s="51"/>
      <c r="O273" s="51"/>
      <c r="P273" s="51"/>
      <c r="Q273" s="51"/>
      <c r="R273" s="52"/>
      <c r="S273" s="52"/>
      <c r="T273" s="52">
        <v>0</v>
      </c>
      <c r="U273" s="309">
        <f t="shared" si="29"/>
        <v>0</v>
      </c>
      <c r="V273" s="310"/>
      <c r="W273" s="309">
        <f t="shared" si="33"/>
        <v>0</v>
      </c>
      <c r="X273" s="310"/>
    </row>
    <row r="274" spans="2:24" x14ac:dyDescent="0.3">
      <c r="B274" s="437"/>
      <c r="C274" s="321" t="s">
        <v>81</v>
      </c>
      <c r="D274" s="322"/>
      <c r="E274" s="322"/>
      <c r="F274" s="322"/>
      <c r="G274" s="322"/>
      <c r="H274" s="323"/>
      <c r="I274" s="49"/>
      <c r="J274" s="142"/>
      <c r="K274" s="51"/>
      <c r="L274" s="51"/>
      <c r="M274" s="51"/>
      <c r="N274" s="51"/>
      <c r="O274" s="51"/>
      <c r="P274" s="51"/>
      <c r="Q274" s="51"/>
      <c r="R274" s="52"/>
      <c r="S274" s="52"/>
      <c r="T274" s="52">
        <v>0</v>
      </c>
      <c r="U274" s="309">
        <f t="shared" si="29"/>
        <v>0</v>
      </c>
      <c r="V274" s="310"/>
      <c r="W274" s="309">
        <f t="shared" si="33"/>
        <v>0</v>
      </c>
      <c r="X274" s="310"/>
    </row>
    <row r="275" spans="2:24" x14ac:dyDescent="0.3">
      <c r="B275" s="437"/>
      <c r="C275" s="300" t="s">
        <v>130</v>
      </c>
      <c r="D275" s="301"/>
      <c r="E275" s="301"/>
      <c r="F275" s="301"/>
      <c r="G275" s="301"/>
      <c r="H275" s="302"/>
      <c r="I275" s="49"/>
      <c r="J275" s="142"/>
      <c r="K275" s="51"/>
      <c r="L275" s="51"/>
      <c r="M275" s="51"/>
      <c r="N275" s="51"/>
      <c r="O275" s="51"/>
      <c r="P275" s="51"/>
      <c r="Q275" s="51"/>
      <c r="R275" s="52">
        <f t="shared" ref="R275:T275" si="48">SUM(R276:R278)</f>
        <v>0</v>
      </c>
      <c r="S275" s="52">
        <f t="shared" si="48"/>
        <v>0</v>
      </c>
      <c r="T275" s="52">
        <f t="shared" si="48"/>
        <v>0</v>
      </c>
      <c r="U275" s="309">
        <f t="shared" si="29"/>
        <v>0</v>
      </c>
      <c r="V275" s="310"/>
      <c r="W275" s="309">
        <f t="shared" si="33"/>
        <v>0</v>
      </c>
      <c r="X275" s="310"/>
    </row>
    <row r="276" spans="2:24" x14ac:dyDescent="0.3">
      <c r="B276" s="437"/>
      <c r="C276" s="321" t="s">
        <v>132</v>
      </c>
      <c r="D276" s="322"/>
      <c r="E276" s="322"/>
      <c r="F276" s="322"/>
      <c r="G276" s="322"/>
      <c r="H276" s="323"/>
      <c r="I276" s="49"/>
      <c r="J276" s="142"/>
      <c r="K276" s="51"/>
      <c r="L276" s="51"/>
      <c r="M276" s="51"/>
      <c r="N276" s="51"/>
      <c r="O276" s="51"/>
      <c r="P276" s="51"/>
      <c r="Q276" s="51"/>
      <c r="R276" s="52"/>
      <c r="S276" s="52"/>
      <c r="T276" s="52">
        <v>0</v>
      </c>
      <c r="U276" s="309">
        <f t="shared" si="29"/>
        <v>0</v>
      </c>
      <c r="V276" s="310"/>
      <c r="W276" s="309">
        <f t="shared" si="33"/>
        <v>0</v>
      </c>
      <c r="X276" s="310"/>
    </row>
    <row r="277" spans="2:24" x14ac:dyDescent="0.3">
      <c r="B277" s="437"/>
      <c r="C277" s="321" t="s">
        <v>131</v>
      </c>
      <c r="D277" s="322"/>
      <c r="E277" s="322"/>
      <c r="F277" s="322"/>
      <c r="G277" s="322"/>
      <c r="H277" s="323"/>
      <c r="I277" s="49"/>
      <c r="J277" s="142"/>
      <c r="K277" s="51"/>
      <c r="L277" s="51"/>
      <c r="M277" s="51"/>
      <c r="N277" s="51"/>
      <c r="O277" s="51"/>
      <c r="P277" s="51"/>
      <c r="Q277" s="51"/>
      <c r="R277" s="52"/>
      <c r="S277" s="52"/>
      <c r="T277" s="52">
        <v>0</v>
      </c>
      <c r="U277" s="309">
        <f t="shared" si="29"/>
        <v>0</v>
      </c>
      <c r="V277" s="310"/>
      <c r="W277" s="309">
        <f t="shared" si="33"/>
        <v>0</v>
      </c>
      <c r="X277" s="310"/>
    </row>
    <row r="278" spans="2:24" x14ac:dyDescent="0.3">
      <c r="B278" s="437"/>
      <c r="C278" s="321" t="s">
        <v>133</v>
      </c>
      <c r="D278" s="322"/>
      <c r="E278" s="322"/>
      <c r="F278" s="322"/>
      <c r="G278" s="322"/>
      <c r="H278" s="323"/>
      <c r="I278" s="49"/>
      <c r="J278" s="142"/>
      <c r="K278" s="51"/>
      <c r="L278" s="51"/>
      <c r="M278" s="51"/>
      <c r="N278" s="51"/>
      <c r="O278" s="51"/>
      <c r="P278" s="51"/>
      <c r="Q278" s="51"/>
      <c r="R278" s="52"/>
      <c r="S278" s="52"/>
      <c r="T278" s="52">
        <v>0</v>
      </c>
      <c r="U278" s="309">
        <f t="shared" si="29"/>
        <v>0</v>
      </c>
      <c r="V278" s="310"/>
      <c r="W278" s="309">
        <f t="shared" si="33"/>
        <v>0</v>
      </c>
      <c r="X278" s="310"/>
    </row>
    <row r="279" spans="2:24" x14ac:dyDescent="0.3">
      <c r="B279" s="437"/>
      <c r="C279" s="300" t="s">
        <v>156</v>
      </c>
      <c r="D279" s="301"/>
      <c r="E279" s="301"/>
      <c r="F279" s="301"/>
      <c r="G279" s="301"/>
      <c r="H279" s="302"/>
      <c r="I279" s="49"/>
      <c r="J279" s="142"/>
      <c r="K279" s="51"/>
      <c r="L279" s="51"/>
      <c r="M279" s="51"/>
      <c r="N279" s="51"/>
      <c r="O279" s="51"/>
      <c r="P279" s="51"/>
      <c r="Q279" s="51"/>
      <c r="R279" s="52">
        <f t="shared" ref="R279:T279" si="49">SUM(R280:R284)</f>
        <v>0</v>
      </c>
      <c r="S279" s="52">
        <f t="shared" si="49"/>
        <v>0</v>
      </c>
      <c r="T279" s="52">
        <f t="shared" si="49"/>
        <v>0</v>
      </c>
      <c r="U279" s="309">
        <f t="shared" ref="U279:U291" si="50">AVERAGE(I279:T279)</f>
        <v>0</v>
      </c>
      <c r="V279" s="310"/>
      <c r="W279" s="309">
        <f t="shared" si="33"/>
        <v>0</v>
      </c>
      <c r="X279" s="310"/>
    </row>
    <row r="280" spans="2:24" x14ac:dyDescent="0.3">
      <c r="B280" s="437"/>
      <c r="C280" s="321" t="s">
        <v>134</v>
      </c>
      <c r="D280" s="322"/>
      <c r="E280" s="322"/>
      <c r="F280" s="322"/>
      <c r="G280" s="322"/>
      <c r="H280" s="323"/>
      <c r="I280" s="49"/>
      <c r="J280" s="142"/>
      <c r="K280" s="51"/>
      <c r="L280" s="51"/>
      <c r="M280" s="51"/>
      <c r="N280" s="51"/>
      <c r="O280" s="51"/>
      <c r="P280" s="51"/>
      <c r="Q280" s="51"/>
      <c r="R280" s="52"/>
      <c r="S280" s="52"/>
      <c r="T280" s="52">
        <v>0</v>
      </c>
      <c r="U280" s="309">
        <f t="shared" si="50"/>
        <v>0</v>
      </c>
      <c r="V280" s="310"/>
      <c r="W280" s="309">
        <f t="shared" si="33"/>
        <v>0</v>
      </c>
      <c r="X280" s="310"/>
    </row>
    <row r="281" spans="2:24" x14ac:dyDescent="0.3">
      <c r="B281" s="437"/>
      <c r="C281" s="321" t="s">
        <v>146</v>
      </c>
      <c r="D281" s="322"/>
      <c r="E281" s="322"/>
      <c r="F281" s="322"/>
      <c r="G281" s="322"/>
      <c r="H281" s="323"/>
      <c r="I281" s="49"/>
      <c r="J281" s="142"/>
      <c r="K281" s="51"/>
      <c r="L281" s="51"/>
      <c r="M281" s="51"/>
      <c r="N281" s="51"/>
      <c r="O281" s="51"/>
      <c r="P281" s="51"/>
      <c r="Q281" s="51"/>
      <c r="R281" s="52"/>
      <c r="S281" s="52"/>
      <c r="T281" s="52">
        <v>0</v>
      </c>
      <c r="U281" s="309">
        <f t="shared" si="50"/>
        <v>0</v>
      </c>
      <c r="V281" s="310"/>
      <c r="W281" s="309">
        <f t="shared" si="33"/>
        <v>0</v>
      </c>
      <c r="X281" s="310"/>
    </row>
    <row r="282" spans="2:24" x14ac:dyDescent="0.3">
      <c r="B282" s="437"/>
      <c r="C282" s="321" t="s">
        <v>147</v>
      </c>
      <c r="D282" s="322"/>
      <c r="E282" s="322"/>
      <c r="F282" s="322"/>
      <c r="G282" s="322"/>
      <c r="H282" s="323"/>
      <c r="I282" s="49"/>
      <c r="J282" s="142"/>
      <c r="K282" s="51"/>
      <c r="L282" s="51"/>
      <c r="M282" s="51"/>
      <c r="N282" s="51"/>
      <c r="O282" s="51"/>
      <c r="P282" s="51"/>
      <c r="Q282" s="51"/>
      <c r="R282" s="52"/>
      <c r="S282" s="52"/>
      <c r="T282" s="52">
        <v>0</v>
      </c>
      <c r="U282" s="309">
        <f t="shared" si="50"/>
        <v>0</v>
      </c>
      <c r="V282" s="310"/>
      <c r="W282" s="309">
        <f t="shared" ref="W282:W291" si="51">SUM(I282:T282)</f>
        <v>0</v>
      </c>
      <c r="X282" s="310"/>
    </row>
    <row r="283" spans="2:24" x14ac:dyDescent="0.3">
      <c r="B283" s="437"/>
      <c r="C283" s="321" t="s">
        <v>148</v>
      </c>
      <c r="D283" s="322"/>
      <c r="E283" s="322"/>
      <c r="F283" s="322"/>
      <c r="G283" s="322"/>
      <c r="H283" s="323"/>
      <c r="I283" s="49"/>
      <c r="J283" s="142"/>
      <c r="K283" s="51"/>
      <c r="L283" s="51"/>
      <c r="M283" s="51"/>
      <c r="N283" s="51"/>
      <c r="O283" s="51"/>
      <c r="P283" s="51"/>
      <c r="Q283" s="51"/>
      <c r="R283" s="52"/>
      <c r="S283" s="52"/>
      <c r="T283" s="52">
        <v>0</v>
      </c>
      <c r="U283" s="309">
        <f t="shared" si="50"/>
        <v>0</v>
      </c>
      <c r="V283" s="310"/>
      <c r="W283" s="309">
        <f t="shared" si="51"/>
        <v>0</v>
      </c>
      <c r="X283" s="310"/>
    </row>
    <row r="284" spans="2:24" x14ac:dyDescent="0.3">
      <c r="B284" s="437"/>
      <c r="C284" s="321" t="s">
        <v>149</v>
      </c>
      <c r="D284" s="322"/>
      <c r="E284" s="322"/>
      <c r="F284" s="322"/>
      <c r="G284" s="322"/>
      <c r="H284" s="323"/>
      <c r="I284" s="49"/>
      <c r="J284" s="142"/>
      <c r="K284" s="51"/>
      <c r="L284" s="51"/>
      <c r="M284" s="51"/>
      <c r="N284" s="51"/>
      <c r="O284" s="51"/>
      <c r="P284" s="51"/>
      <c r="Q284" s="51"/>
      <c r="R284" s="52"/>
      <c r="S284" s="52"/>
      <c r="T284" s="52">
        <v>0</v>
      </c>
      <c r="U284" s="309">
        <f t="shared" si="50"/>
        <v>0</v>
      </c>
      <c r="V284" s="310"/>
      <c r="W284" s="309">
        <f t="shared" si="51"/>
        <v>0</v>
      </c>
      <c r="X284" s="310"/>
    </row>
    <row r="285" spans="2:24" x14ac:dyDescent="0.3">
      <c r="B285" s="437"/>
      <c r="C285" s="300" t="s">
        <v>30</v>
      </c>
      <c r="D285" s="301"/>
      <c r="E285" s="301"/>
      <c r="F285" s="301"/>
      <c r="G285" s="301"/>
      <c r="H285" s="302"/>
      <c r="I285" s="133"/>
      <c r="J285" s="134"/>
      <c r="K285" s="135"/>
      <c r="L285" s="135"/>
      <c r="M285" s="135"/>
      <c r="N285" s="135"/>
      <c r="O285" s="135"/>
      <c r="P285" s="135"/>
      <c r="Q285" s="135"/>
      <c r="R285" s="136">
        <f t="shared" ref="R285:T285" si="52">SUM(R286:R289)</f>
        <v>0</v>
      </c>
      <c r="S285" s="136">
        <f t="shared" si="52"/>
        <v>0</v>
      </c>
      <c r="T285" s="136">
        <f t="shared" si="52"/>
        <v>0</v>
      </c>
      <c r="U285" s="309">
        <f t="shared" si="50"/>
        <v>0</v>
      </c>
      <c r="V285" s="310"/>
      <c r="W285" s="309">
        <f t="shared" si="51"/>
        <v>0</v>
      </c>
      <c r="X285" s="310"/>
    </row>
    <row r="286" spans="2:24" x14ac:dyDescent="0.3">
      <c r="B286" s="437"/>
      <c r="C286" s="321" t="s">
        <v>159</v>
      </c>
      <c r="D286" s="322"/>
      <c r="E286" s="322"/>
      <c r="F286" s="322"/>
      <c r="G286" s="322"/>
      <c r="H286" s="323"/>
      <c r="I286" s="133"/>
      <c r="J286" s="134"/>
      <c r="K286" s="135"/>
      <c r="L286" s="135"/>
      <c r="M286" s="135"/>
      <c r="N286" s="135"/>
      <c r="O286" s="135"/>
      <c r="P286" s="135"/>
      <c r="Q286" s="135"/>
      <c r="R286" s="136"/>
      <c r="S286" s="136"/>
      <c r="T286" s="52">
        <v>0</v>
      </c>
      <c r="U286" s="309">
        <f t="shared" si="50"/>
        <v>0</v>
      </c>
      <c r="V286" s="310"/>
      <c r="W286" s="309">
        <f t="shared" si="51"/>
        <v>0</v>
      </c>
      <c r="X286" s="310"/>
    </row>
    <row r="287" spans="2:24" x14ac:dyDescent="0.3">
      <c r="B287" s="437"/>
      <c r="C287" s="321" t="s">
        <v>158</v>
      </c>
      <c r="D287" s="322"/>
      <c r="E287" s="322"/>
      <c r="F287" s="322"/>
      <c r="G287" s="322"/>
      <c r="H287" s="323"/>
      <c r="I287" s="133"/>
      <c r="J287" s="134"/>
      <c r="K287" s="135"/>
      <c r="L287" s="135"/>
      <c r="M287" s="135"/>
      <c r="N287" s="135"/>
      <c r="O287" s="135"/>
      <c r="P287" s="135"/>
      <c r="Q287" s="135"/>
      <c r="R287" s="136"/>
      <c r="S287" s="136"/>
      <c r="T287" s="52">
        <v>0</v>
      </c>
      <c r="U287" s="309">
        <f t="shared" si="50"/>
        <v>0</v>
      </c>
      <c r="V287" s="310"/>
      <c r="W287" s="309">
        <f t="shared" si="51"/>
        <v>0</v>
      </c>
      <c r="X287" s="310"/>
    </row>
    <row r="288" spans="2:24" x14ac:dyDescent="0.3">
      <c r="B288" s="437"/>
      <c r="C288" s="321" t="s">
        <v>157</v>
      </c>
      <c r="D288" s="322"/>
      <c r="E288" s="322"/>
      <c r="F288" s="322"/>
      <c r="G288" s="322"/>
      <c r="H288" s="323"/>
      <c r="I288" s="133"/>
      <c r="J288" s="134"/>
      <c r="K288" s="135"/>
      <c r="L288" s="135"/>
      <c r="M288" s="135"/>
      <c r="N288" s="135"/>
      <c r="O288" s="135"/>
      <c r="P288" s="135"/>
      <c r="Q288" s="135"/>
      <c r="R288" s="136"/>
      <c r="S288" s="136"/>
      <c r="T288" s="52">
        <v>0</v>
      </c>
      <c r="U288" s="309">
        <f t="shared" si="50"/>
        <v>0</v>
      </c>
      <c r="V288" s="310"/>
      <c r="W288" s="309">
        <f t="shared" si="51"/>
        <v>0</v>
      </c>
      <c r="X288" s="310"/>
    </row>
    <row r="289" spans="2:24" x14ac:dyDescent="0.3">
      <c r="B289" s="437"/>
      <c r="C289" s="321" t="s">
        <v>160</v>
      </c>
      <c r="D289" s="322"/>
      <c r="E289" s="322"/>
      <c r="F289" s="322"/>
      <c r="G289" s="322"/>
      <c r="H289" s="323"/>
      <c r="I289" s="133"/>
      <c r="J289" s="134"/>
      <c r="K289" s="135"/>
      <c r="L289" s="135"/>
      <c r="M289" s="135"/>
      <c r="N289" s="135"/>
      <c r="O289" s="135"/>
      <c r="P289" s="135"/>
      <c r="Q289" s="135"/>
      <c r="R289" s="136"/>
      <c r="S289" s="136"/>
      <c r="T289" s="52">
        <v>0</v>
      </c>
      <c r="U289" s="309">
        <f t="shared" si="50"/>
        <v>0</v>
      </c>
      <c r="V289" s="310"/>
      <c r="W289" s="309">
        <f t="shared" si="51"/>
        <v>0</v>
      </c>
      <c r="X289" s="310"/>
    </row>
    <row r="290" spans="2:24" x14ac:dyDescent="0.3">
      <c r="B290" s="437"/>
      <c r="C290" s="300" t="s">
        <v>34</v>
      </c>
      <c r="D290" s="301"/>
      <c r="E290" s="301"/>
      <c r="F290" s="301"/>
      <c r="G290" s="301"/>
      <c r="H290" s="302"/>
      <c r="I290" s="133"/>
      <c r="J290" s="134"/>
      <c r="K290" s="135"/>
      <c r="L290" s="135"/>
      <c r="M290" s="135"/>
      <c r="N290" s="135"/>
      <c r="O290" s="135"/>
      <c r="P290" s="135"/>
      <c r="Q290" s="135"/>
      <c r="R290" s="136"/>
      <c r="S290" s="136">
        <v>1</v>
      </c>
      <c r="T290" s="136">
        <v>2</v>
      </c>
      <c r="U290" s="309">
        <f t="shared" si="50"/>
        <v>1.5</v>
      </c>
      <c r="V290" s="310"/>
      <c r="W290" s="309">
        <f t="shared" si="51"/>
        <v>3</v>
      </c>
      <c r="X290" s="310"/>
    </row>
    <row r="291" spans="2:24" x14ac:dyDescent="0.3">
      <c r="B291" s="437"/>
      <c r="C291" s="327" t="s">
        <v>26</v>
      </c>
      <c r="D291" s="328"/>
      <c r="E291" s="328"/>
      <c r="F291" s="328"/>
      <c r="G291" s="328"/>
      <c r="H291" s="329"/>
      <c r="I291" s="152"/>
      <c r="J291" s="153"/>
      <c r="K291" s="154"/>
      <c r="L291" s="154"/>
      <c r="M291" s="154"/>
      <c r="N291" s="154"/>
      <c r="O291" s="154"/>
      <c r="P291" s="154"/>
      <c r="Q291" s="154"/>
      <c r="R291" s="155">
        <v>1</v>
      </c>
      <c r="S291" s="155">
        <v>1</v>
      </c>
      <c r="T291" s="155">
        <v>3</v>
      </c>
      <c r="U291" s="569">
        <f t="shared" si="50"/>
        <v>1.6666666666666667</v>
      </c>
      <c r="V291" s="570"/>
      <c r="W291" s="473">
        <f t="shared" si="51"/>
        <v>5</v>
      </c>
      <c r="X291" s="474"/>
    </row>
    <row r="292" spans="2:24" x14ac:dyDescent="0.3">
      <c r="B292" s="437"/>
      <c r="C292" s="340" t="s">
        <v>2</v>
      </c>
      <c r="D292" s="341"/>
      <c r="E292" s="341"/>
      <c r="F292" s="341"/>
      <c r="G292" s="341"/>
      <c r="H292" s="342"/>
      <c r="I292" s="156"/>
      <c r="J292" s="157"/>
      <c r="K292" s="158"/>
      <c r="L292" s="158"/>
      <c r="M292" s="158"/>
      <c r="N292" s="158"/>
      <c r="O292" s="158"/>
      <c r="P292" s="158"/>
      <c r="Q292" s="158"/>
      <c r="R292" s="159"/>
      <c r="S292" s="159"/>
      <c r="T292" s="159"/>
      <c r="U292" s="343"/>
      <c r="V292" s="344"/>
      <c r="W292" s="345"/>
      <c r="X292" s="346"/>
    </row>
    <row r="293" spans="2:24" x14ac:dyDescent="0.3">
      <c r="B293" s="437"/>
      <c r="C293" s="347" t="s">
        <v>172</v>
      </c>
      <c r="D293" s="348"/>
      <c r="E293" s="348"/>
      <c r="F293" s="348"/>
      <c r="G293" s="348"/>
      <c r="H293" s="349"/>
      <c r="I293" s="160"/>
      <c r="J293" s="161"/>
      <c r="K293" s="162"/>
      <c r="L293" s="162"/>
      <c r="M293" s="162"/>
      <c r="N293" s="162"/>
      <c r="O293" s="162"/>
      <c r="P293" s="162"/>
      <c r="Q293" s="162"/>
      <c r="R293" s="163">
        <f t="shared" ref="R293:T293" si="53">R216/R199</f>
        <v>7</v>
      </c>
      <c r="S293" s="163">
        <f t="shared" si="53"/>
        <v>1.6666666666666667</v>
      </c>
      <c r="T293" s="163">
        <f t="shared" si="53"/>
        <v>2.4375</v>
      </c>
      <c r="U293" s="350" t="s">
        <v>62</v>
      </c>
      <c r="V293" s="351"/>
      <c r="W293" s="350">
        <f t="shared" ref="W293:X293" si="54">W216/W199</f>
        <v>2.3461538461538463</v>
      </c>
      <c r="X293" s="351" t="e">
        <f t="shared" si="54"/>
        <v>#DIV/0!</v>
      </c>
    </row>
    <row r="294" spans="2:24" x14ac:dyDescent="0.3">
      <c r="B294" s="437"/>
      <c r="C294" s="273" t="s">
        <v>173</v>
      </c>
      <c r="D294" s="274"/>
      <c r="E294" s="274"/>
      <c r="F294" s="274"/>
      <c r="G294" s="274"/>
      <c r="H294" s="275"/>
      <c r="I294" s="164"/>
      <c r="J294" s="165"/>
      <c r="K294" s="166"/>
      <c r="L294" s="166"/>
      <c r="M294" s="166"/>
      <c r="N294" s="166"/>
      <c r="O294" s="166"/>
      <c r="P294" s="166"/>
      <c r="Q294" s="166"/>
      <c r="R294" s="167">
        <f t="shared" ref="R294:T294" si="55">(R218+R221+R291)/R199</f>
        <v>1</v>
      </c>
      <c r="S294" s="167">
        <f t="shared" si="55"/>
        <v>0.66666666666666663</v>
      </c>
      <c r="T294" s="167">
        <f t="shared" si="55"/>
        <v>1.0625</v>
      </c>
      <c r="U294" s="352" t="s">
        <v>62</v>
      </c>
      <c r="V294" s="353"/>
      <c r="W294" s="352">
        <f t="shared" ref="W294:X294" si="56">(W218+W221+W291)/W199</f>
        <v>0.92307692307692313</v>
      </c>
      <c r="X294" s="353" t="e">
        <f t="shared" si="56"/>
        <v>#DIV/0!</v>
      </c>
    </row>
    <row r="295" spans="2:24" x14ac:dyDescent="0.3">
      <c r="B295" s="437"/>
      <c r="C295" s="291" t="s">
        <v>8</v>
      </c>
      <c r="D295" s="292"/>
      <c r="E295" s="292"/>
      <c r="F295" s="292"/>
      <c r="G295" s="292"/>
      <c r="H295" s="293"/>
      <c r="I295" s="105"/>
      <c r="J295" s="106"/>
      <c r="K295" s="168"/>
      <c r="L295" s="168"/>
      <c r="M295" s="168"/>
      <c r="N295" s="168"/>
      <c r="O295" s="168"/>
      <c r="P295" s="168"/>
      <c r="Q295" s="168"/>
      <c r="R295" s="169">
        <f t="shared" ref="R295:T295" si="57">R297/R296</f>
        <v>0</v>
      </c>
      <c r="S295" s="169">
        <f t="shared" si="57"/>
        <v>0</v>
      </c>
      <c r="T295" s="169">
        <f t="shared" si="57"/>
        <v>0</v>
      </c>
      <c r="U295" s="336" t="s">
        <v>62</v>
      </c>
      <c r="V295" s="337"/>
      <c r="W295" s="338">
        <f>W297/W296</f>
        <v>0</v>
      </c>
      <c r="X295" s="339"/>
    </row>
    <row r="296" spans="2:24" x14ac:dyDescent="0.3">
      <c r="B296" s="437"/>
      <c r="C296" s="358" t="s">
        <v>20</v>
      </c>
      <c r="D296" s="359"/>
      <c r="E296" s="359"/>
      <c r="F296" s="359"/>
      <c r="G296" s="359"/>
      <c r="H296" s="360"/>
      <c r="I296" s="170"/>
      <c r="J296" s="171"/>
      <c r="K296" s="89"/>
      <c r="L296" s="89"/>
      <c r="M296" s="89"/>
      <c r="N296" s="89"/>
      <c r="O296" s="89"/>
      <c r="P296" s="89"/>
      <c r="Q296" s="89"/>
      <c r="R296" s="90">
        <f t="shared" ref="R296:T296" si="58">R199</f>
        <v>1</v>
      </c>
      <c r="S296" s="90">
        <f t="shared" si="58"/>
        <v>9</v>
      </c>
      <c r="T296" s="90">
        <f t="shared" si="58"/>
        <v>16</v>
      </c>
      <c r="U296" s="361" t="s">
        <v>62</v>
      </c>
      <c r="V296" s="362"/>
      <c r="W296" s="361">
        <f>SUM(I296:T296)</f>
        <v>26</v>
      </c>
      <c r="X296" s="362"/>
    </row>
    <row r="297" spans="2:24" ht="15" thickBot="1" x14ac:dyDescent="0.35">
      <c r="B297" s="437"/>
      <c r="C297" s="358" t="s">
        <v>104</v>
      </c>
      <c r="D297" s="359"/>
      <c r="E297" s="359"/>
      <c r="F297" s="359"/>
      <c r="G297" s="359"/>
      <c r="H297" s="360"/>
      <c r="I297" s="172"/>
      <c r="J297" s="50"/>
      <c r="K297" s="51"/>
      <c r="L297" s="51"/>
      <c r="M297" s="51"/>
      <c r="N297" s="51"/>
      <c r="O297" s="51"/>
      <c r="P297" s="51"/>
      <c r="Q297" s="51"/>
      <c r="R297" s="52"/>
      <c r="S297" s="52"/>
      <c r="T297" s="52"/>
      <c r="U297" s="366" t="s">
        <v>62</v>
      </c>
      <c r="V297" s="367"/>
      <c r="W297" s="311">
        <f>SUM(I297:T297)</f>
        <v>0</v>
      </c>
      <c r="X297" s="312"/>
    </row>
    <row r="298" spans="2:24" ht="15" thickBot="1" x14ac:dyDescent="0.35">
      <c r="B298" s="288" t="s">
        <v>9</v>
      </c>
      <c r="C298" s="297" t="s">
        <v>108</v>
      </c>
      <c r="D298" s="298"/>
      <c r="E298" s="298"/>
      <c r="F298" s="298"/>
      <c r="G298" s="298"/>
      <c r="H298" s="299"/>
      <c r="I298" s="173"/>
      <c r="J298" s="174"/>
      <c r="K298" s="175"/>
      <c r="L298" s="175"/>
      <c r="M298" s="175"/>
      <c r="N298" s="175"/>
      <c r="O298" s="175"/>
      <c r="P298" s="175"/>
      <c r="Q298" s="175"/>
      <c r="R298" s="176">
        <f t="shared" ref="R298:V298" si="59">R301/R300</f>
        <v>0</v>
      </c>
      <c r="S298" s="176">
        <f t="shared" si="59"/>
        <v>0.14285714285714285</v>
      </c>
      <c r="T298" s="176">
        <f t="shared" si="59"/>
        <v>0.26666666666666666</v>
      </c>
      <c r="U298" s="484">
        <f t="shared" si="59"/>
        <v>0.32608695652173914</v>
      </c>
      <c r="V298" s="485" t="e">
        <f t="shared" si="59"/>
        <v>#DIV/0!</v>
      </c>
      <c r="W298" s="370" t="s">
        <v>62</v>
      </c>
      <c r="X298" s="371"/>
    </row>
    <row r="299" spans="2:24" x14ac:dyDescent="0.3">
      <c r="B299" s="289"/>
      <c r="C299" s="297" t="s">
        <v>43</v>
      </c>
      <c r="D299" s="298"/>
      <c r="E299" s="298"/>
      <c r="F299" s="298"/>
      <c r="G299" s="298"/>
      <c r="H299" s="299"/>
      <c r="I299" s="177"/>
      <c r="J299" s="178"/>
      <c r="K299" s="179"/>
      <c r="L299" s="179"/>
      <c r="M299" s="179"/>
      <c r="N299" s="179"/>
      <c r="O299" s="179"/>
      <c r="P299" s="179"/>
      <c r="Q299" s="179"/>
      <c r="R299" s="180">
        <f t="shared" ref="R299:V299" si="60">R302/R300</f>
        <v>0</v>
      </c>
      <c r="S299" s="180">
        <f t="shared" si="60"/>
        <v>0.14285714285714285</v>
      </c>
      <c r="T299" s="180">
        <f t="shared" si="60"/>
        <v>0.2</v>
      </c>
      <c r="U299" s="484">
        <f t="shared" si="60"/>
        <v>0.2608695652173913</v>
      </c>
      <c r="V299" s="485" t="e">
        <f t="shared" si="60"/>
        <v>#DIV/0!</v>
      </c>
      <c r="W299" s="370" t="s">
        <v>62</v>
      </c>
      <c r="X299" s="371"/>
    </row>
    <row r="300" spans="2:24" x14ac:dyDescent="0.3">
      <c r="B300" s="289"/>
      <c r="C300" s="270" t="s">
        <v>118</v>
      </c>
      <c r="D300" s="271"/>
      <c r="E300" s="271"/>
      <c r="F300" s="271"/>
      <c r="G300" s="271"/>
      <c r="H300" s="272"/>
      <c r="I300" s="172"/>
      <c r="J300" s="50"/>
      <c r="K300" s="51"/>
      <c r="L300" s="51"/>
      <c r="M300" s="51"/>
      <c r="N300" s="51"/>
      <c r="O300" s="51"/>
      <c r="P300" s="51"/>
      <c r="Q300" s="51"/>
      <c r="R300" s="52">
        <v>1</v>
      </c>
      <c r="S300" s="52">
        <v>7</v>
      </c>
      <c r="T300" s="52">
        <v>15</v>
      </c>
      <c r="U300" s="361">
        <f>AVERAGE(I300:T300)</f>
        <v>7.666666666666667</v>
      </c>
      <c r="V300" s="362"/>
      <c r="W300" s="361" t="s">
        <v>62</v>
      </c>
      <c r="X300" s="362"/>
    </row>
    <row r="301" spans="2:24" x14ac:dyDescent="0.3">
      <c r="B301" s="289"/>
      <c r="C301" s="300" t="s">
        <v>27</v>
      </c>
      <c r="D301" s="301"/>
      <c r="E301" s="301"/>
      <c r="F301" s="301"/>
      <c r="G301" s="301"/>
      <c r="H301" s="302"/>
      <c r="I301" s="142"/>
      <c r="J301" s="50"/>
      <c r="K301" s="51"/>
      <c r="L301" s="51"/>
      <c r="M301" s="51"/>
      <c r="N301" s="51"/>
      <c r="O301" s="51"/>
      <c r="P301" s="51"/>
      <c r="Q301" s="51"/>
      <c r="R301" s="52"/>
      <c r="S301" s="52">
        <v>1</v>
      </c>
      <c r="T301" s="52">
        <v>4</v>
      </c>
      <c r="U301" s="361">
        <f>AVERAGE(I301:T301)</f>
        <v>2.5</v>
      </c>
      <c r="V301" s="362"/>
      <c r="W301" s="361" t="s">
        <v>62</v>
      </c>
      <c r="X301" s="362"/>
    </row>
    <row r="302" spans="2:24" x14ac:dyDescent="0.3">
      <c r="B302" s="289"/>
      <c r="C302" s="273" t="s">
        <v>28</v>
      </c>
      <c r="D302" s="274"/>
      <c r="E302" s="274"/>
      <c r="F302" s="274"/>
      <c r="G302" s="274"/>
      <c r="H302" s="275"/>
      <c r="I302" s="181"/>
      <c r="J302" s="182"/>
      <c r="K302" s="183"/>
      <c r="L302" s="183"/>
      <c r="M302" s="183"/>
      <c r="N302" s="183"/>
      <c r="O302" s="183"/>
      <c r="P302" s="183"/>
      <c r="Q302" s="183"/>
      <c r="R302" s="184"/>
      <c r="S302" s="184">
        <v>1</v>
      </c>
      <c r="T302" s="184">
        <v>3</v>
      </c>
      <c r="U302" s="372">
        <f>AVERAGE(I302:T302)</f>
        <v>2</v>
      </c>
      <c r="V302" s="373"/>
      <c r="W302" s="372" t="s">
        <v>62</v>
      </c>
      <c r="X302" s="373"/>
    </row>
    <row r="303" spans="2:24" x14ac:dyDescent="0.3">
      <c r="B303" s="289"/>
      <c r="C303" s="276" t="s">
        <v>10</v>
      </c>
      <c r="D303" s="277"/>
      <c r="E303" s="277"/>
      <c r="F303" s="277"/>
      <c r="G303" s="277"/>
      <c r="H303" s="278"/>
      <c r="I303" s="185"/>
      <c r="J303" s="186"/>
      <c r="K303" s="187"/>
      <c r="L303" s="187"/>
      <c r="M303" s="187"/>
      <c r="N303" s="187"/>
      <c r="O303" s="187"/>
      <c r="P303" s="187"/>
      <c r="Q303" s="187"/>
      <c r="R303" s="188">
        <f t="shared" ref="R303:T303" si="61">R306/R305</f>
        <v>0</v>
      </c>
      <c r="S303" s="188">
        <f t="shared" si="61"/>
        <v>0</v>
      </c>
      <c r="T303" s="188">
        <f t="shared" si="61"/>
        <v>0</v>
      </c>
      <c r="U303" s="354">
        <f>U306/U305</f>
        <v>0</v>
      </c>
      <c r="V303" s="355"/>
      <c r="W303" s="356" t="s">
        <v>62</v>
      </c>
      <c r="X303" s="357"/>
    </row>
    <row r="304" spans="2:24" x14ac:dyDescent="0.3">
      <c r="B304" s="289"/>
      <c r="C304" s="291" t="s">
        <v>11</v>
      </c>
      <c r="D304" s="292"/>
      <c r="E304" s="292"/>
      <c r="F304" s="292"/>
      <c r="G304" s="292"/>
      <c r="H304" s="293"/>
      <c r="I304" s="189"/>
      <c r="J304" s="190"/>
      <c r="K304" s="191"/>
      <c r="L304" s="191"/>
      <c r="M304" s="191"/>
      <c r="N304" s="191"/>
      <c r="O304" s="191"/>
      <c r="P304" s="191"/>
      <c r="Q304" s="191"/>
      <c r="R304" s="192">
        <f t="shared" ref="R304:T304" si="62">R307/R305</f>
        <v>0</v>
      </c>
      <c r="S304" s="192">
        <f t="shared" si="62"/>
        <v>0</v>
      </c>
      <c r="T304" s="192">
        <f t="shared" si="62"/>
        <v>0</v>
      </c>
      <c r="U304" s="378">
        <f>U307/U305</f>
        <v>0</v>
      </c>
      <c r="V304" s="379"/>
      <c r="W304" s="380" t="s">
        <v>62</v>
      </c>
      <c r="X304" s="381"/>
    </row>
    <row r="305" spans="2:24" x14ac:dyDescent="0.3">
      <c r="B305" s="289"/>
      <c r="C305" s="270" t="s">
        <v>118</v>
      </c>
      <c r="D305" s="271"/>
      <c r="E305" s="271"/>
      <c r="F305" s="271"/>
      <c r="G305" s="271"/>
      <c r="H305" s="272"/>
      <c r="I305" s="172"/>
      <c r="J305" s="50"/>
      <c r="K305" s="51"/>
      <c r="L305" s="51"/>
      <c r="M305" s="51"/>
      <c r="N305" s="51"/>
      <c r="O305" s="51"/>
      <c r="P305" s="51"/>
      <c r="Q305" s="51"/>
      <c r="R305" s="52">
        <v>1</v>
      </c>
      <c r="S305" s="52">
        <v>7</v>
      </c>
      <c r="T305" s="52">
        <v>15</v>
      </c>
      <c r="U305" s="311">
        <f>AVERAGE(I305:T305)</f>
        <v>7.666666666666667</v>
      </c>
      <c r="V305" s="312"/>
      <c r="W305" s="311" t="s">
        <v>62</v>
      </c>
      <c r="X305" s="312"/>
    </row>
    <row r="306" spans="2:24" x14ac:dyDescent="0.3">
      <c r="B306" s="289"/>
      <c r="C306" s="270" t="s">
        <v>21</v>
      </c>
      <c r="D306" s="271"/>
      <c r="E306" s="271"/>
      <c r="F306" s="271"/>
      <c r="G306" s="271"/>
      <c r="H306" s="272"/>
      <c r="I306" s="172"/>
      <c r="J306" s="50"/>
      <c r="K306" s="51"/>
      <c r="L306" s="51"/>
      <c r="M306" s="51"/>
      <c r="N306" s="51"/>
      <c r="O306" s="51"/>
      <c r="P306" s="51"/>
      <c r="Q306" s="51"/>
      <c r="R306" s="52">
        <v>0</v>
      </c>
      <c r="S306" s="52">
        <v>0</v>
      </c>
      <c r="T306" s="52">
        <v>0</v>
      </c>
      <c r="U306" s="311">
        <f>AVERAGE(I306:T306)</f>
        <v>0</v>
      </c>
      <c r="V306" s="312"/>
      <c r="W306" s="311" t="s">
        <v>62</v>
      </c>
      <c r="X306" s="312"/>
    </row>
    <row r="307" spans="2:24" ht="15" thickBot="1" x14ac:dyDescent="0.35">
      <c r="B307" s="290"/>
      <c r="C307" s="2" t="s">
        <v>22</v>
      </c>
      <c r="D307" s="3"/>
      <c r="E307" s="3"/>
      <c r="F307" s="3"/>
      <c r="G307" s="3"/>
      <c r="H307" s="193"/>
      <c r="I307" s="194"/>
      <c r="J307" s="195"/>
      <c r="K307" s="196"/>
      <c r="L307" s="196"/>
      <c r="M307" s="196"/>
      <c r="N307" s="196"/>
      <c r="O307" s="196"/>
      <c r="P307" s="196"/>
      <c r="Q307" s="196"/>
      <c r="R307" s="197">
        <v>0</v>
      </c>
      <c r="S307" s="197">
        <v>0</v>
      </c>
      <c r="T307" s="197">
        <v>0</v>
      </c>
      <c r="U307" s="366">
        <f>AVERAGE(I307:T307)</f>
        <v>0</v>
      </c>
      <c r="V307" s="367"/>
      <c r="W307" s="366" t="s">
        <v>62</v>
      </c>
      <c r="X307" s="367"/>
    </row>
  </sheetData>
  <mergeCells count="696">
    <mergeCell ref="B298:B307"/>
    <mergeCell ref="C298:H298"/>
    <mergeCell ref="U298:V298"/>
    <mergeCell ref="W298:X298"/>
    <mergeCell ref="C299:H299"/>
    <mergeCell ref="U299:V299"/>
    <mergeCell ref="W299:X299"/>
    <mergeCell ref="C300:H300"/>
    <mergeCell ref="U300:V300"/>
    <mergeCell ref="W300:X300"/>
    <mergeCell ref="C305:H305"/>
    <mergeCell ref="U305:V305"/>
    <mergeCell ref="W305:X305"/>
    <mergeCell ref="C306:H306"/>
    <mergeCell ref="U306:V306"/>
    <mergeCell ref="W306:X306"/>
    <mergeCell ref="C303:H303"/>
    <mergeCell ref="U303:V303"/>
    <mergeCell ref="W303:X303"/>
    <mergeCell ref="C304:H304"/>
    <mergeCell ref="U304:V304"/>
    <mergeCell ref="W304:X304"/>
    <mergeCell ref="U307:V307"/>
    <mergeCell ref="W307:X307"/>
    <mergeCell ref="C302:H302"/>
    <mergeCell ref="U302:V302"/>
    <mergeCell ref="W302:X302"/>
    <mergeCell ref="C294:H294"/>
    <mergeCell ref="U294:V294"/>
    <mergeCell ref="W294:X294"/>
    <mergeCell ref="C295:H295"/>
    <mergeCell ref="U295:V295"/>
    <mergeCell ref="W295:X295"/>
    <mergeCell ref="C296:H296"/>
    <mergeCell ref="U296:V296"/>
    <mergeCell ref="W296:X296"/>
    <mergeCell ref="C297:H297"/>
    <mergeCell ref="U297:V297"/>
    <mergeCell ref="W297:X297"/>
    <mergeCell ref="C301:H301"/>
    <mergeCell ref="U301:V301"/>
    <mergeCell ref="W301:X301"/>
    <mergeCell ref="C292:H292"/>
    <mergeCell ref="U292:V292"/>
    <mergeCell ref="W292:X292"/>
    <mergeCell ref="C293:H293"/>
    <mergeCell ref="U293:V293"/>
    <mergeCell ref="W293:X293"/>
    <mergeCell ref="C290:H290"/>
    <mergeCell ref="U290:V290"/>
    <mergeCell ref="W290:X290"/>
    <mergeCell ref="C291:H291"/>
    <mergeCell ref="U291:V291"/>
    <mergeCell ref="W291:X291"/>
    <mergeCell ref="C288:H288"/>
    <mergeCell ref="U288:V288"/>
    <mergeCell ref="W288:X288"/>
    <mergeCell ref="C289:H289"/>
    <mergeCell ref="U289:V289"/>
    <mergeCell ref="W289:X289"/>
    <mergeCell ref="C286:H286"/>
    <mergeCell ref="U286:V286"/>
    <mergeCell ref="W286:X286"/>
    <mergeCell ref="C287:H287"/>
    <mergeCell ref="U287:V287"/>
    <mergeCell ref="W287:X287"/>
    <mergeCell ref="C284:H284"/>
    <mergeCell ref="U284:V284"/>
    <mergeCell ref="W284:X284"/>
    <mergeCell ref="C285:H285"/>
    <mergeCell ref="U285:V285"/>
    <mergeCell ref="W285:X285"/>
    <mergeCell ref="C282:H282"/>
    <mergeCell ref="U282:V282"/>
    <mergeCell ref="W282:X282"/>
    <mergeCell ref="C283:H283"/>
    <mergeCell ref="U283:V283"/>
    <mergeCell ref="W283:X283"/>
    <mergeCell ref="C280:H280"/>
    <mergeCell ref="U280:V280"/>
    <mergeCell ref="W280:X280"/>
    <mergeCell ref="C281:H281"/>
    <mergeCell ref="U281:V281"/>
    <mergeCell ref="W281:X281"/>
    <mergeCell ref="C278:H278"/>
    <mergeCell ref="U278:V278"/>
    <mergeCell ref="W278:X278"/>
    <mergeCell ref="C279:H279"/>
    <mergeCell ref="U279:V279"/>
    <mergeCell ref="W279:X279"/>
    <mergeCell ref="C276:H276"/>
    <mergeCell ref="U276:V276"/>
    <mergeCell ref="W276:X276"/>
    <mergeCell ref="C277:H277"/>
    <mergeCell ref="U277:V277"/>
    <mergeCell ref="W277:X277"/>
    <mergeCell ref="C274:H274"/>
    <mergeCell ref="U274:V274"/>
    <mergeCell ref="W274:X274"/>
    <mergeCell ref="C275:H275"/>
    <mergeCell ref="U275:V275"/>
    <mergeCell ref="W275:X275"/>
    <mergeCell ref="C272:H272"/>
    <mergeCell ref="U272:V272"/>
    <mergeCell ref="W272:X272"/>
    <mergeCell ref="C273:H273"/>
    <mergeCell ref="U273:V273"/>
    <mergeCell ref="W273:X273"/>
    <mergeCell ref="C270:H270"/>
    <mergeCell ref="U270:V270"/>
    <mergeCell ref="W270:X270"/>
    <mergeCell ref="C271:H271"/>
    <mergeCell ref="U271:V271"/>
    <mergeCell ref="W271:X271"/>
    <mergeCell ref="C268:H268"/>
    <mergeCell ref="U268:V268"/>
    <mergeCell ref="W268:X268"/>
    <mergeCell ref="C269:H269"/>
    <mergeCell ref="U269:V269"/>
    <mergeCell ref="W269:X269"/>
    <mergeCell ref="C266:H266"/>
    <mergeCell ref="U266:V266"/>
    <mergeCell ref="W266:X266"/>
    <mergeCell ref="C267:H267"/>
    <mergeCell ref="U267:V267"/>
    <mergeCell ref="W267:X267"/>
    <mergeCell ref="C264:H264"/>
    <mergeCell ref="U264:V264"/>
    <mergeCell ref="W264:X264"/>
    <mergeCell ref="C265:H265"/>
    <mergeCell ref="U265:V265"/>
    <mergeCell ref="W265:X265"/>
    <mergeCell ref="C262:H262"/>
    <mergeCell ref="U262:V262"/>
    <mergeCell ref="W262:X262"/>
    <mergeCell ref="C263:H263"/>
    <mergeCell ref="U263:V263"/>
    <mergeCell ref="W263:X263"/>
    <mergeCell ref="C260:H260"/>
    <mergeCell ref="U260:V260"/>
    <mergeCell ref="W260:X260"/>
    <mergeCell ref="C261:H261"/>
    <mergeCell ref="U261:V261"/>
    <mergeCell ref="W261:X261"/>
    <mergeCell ref="C258:H258"/>
    <mergeCell ref="U258:V258"/>
    <mergeCell ref="W258:X258"/>
    <mergeCell ref="C259:H259"/>
    <mergeCell ref="U259:V259"/>
    <mergeCell ref="W259:X259"/>
    <mergeCell ref="C256:H256"/>
    <mergeCell ref="U256:V256"/>
    <mergeCell ref="W256:X256"/>
    <mergeCell ref="C257:H257"/>
    <mergeCell ref="U257:V257"/>
    <mergeCell ref="W257:X257"/>
    <mergeCell ref="C254:H254"/>
    <mergeCell ref="U254:V254"/>
    <mergeCell ref="W254:X254"/>
    <mergeCell ref="C255:H255"/>
    <mergeCell ref="U255:V255"/>
    <mergeCell ref="W255:X255"/>
    <mergeCell ref="C252:H252"/>
    <mergeCell ref="U252:V252"/>
    <mergeCell ref="W252:X252"/>
    <mergeCell ref="C253:H253"/>
    <mergeCell ref="U253:V253"/>
    <mergeCell ref="W253:X253"/>
    <mergeCell ref="C250:H250"/>
    <mergeCell ref="U250:V250"/>
    <mergeCell ref="W250:X250"/>
    <mergeCell ref="C251:H251"/>
    <mergeCell ref="U251:V251"/>
    <mergeCell ref="W251:X251"/>
    <mergeCell ref="C248:H248"/>
    <mergeCell ref="U248:V248"/>
    <mergeCell ref="W248:X248"/>
    <mergeCell ref="C249:H249"/>
    <mergeCell ref="U249:V249"/>
    <mergeCell ref="W249:X249"/>
    <mergeCell ref="C246:H246"/>
    <mergeCell ref="U246:V246"/>
    <mergeCell ref="W246:X246"/>
    <mergeCell ref="C247:H247"/>
    <mergeCell ref="U247:V247"/>
    <mergeCell ref="W247:X247"/>
    <mergeCell ref="C244:H244"/>
    <mergeCell ref="U244:V244"/>
    <mergeCell ref="W244:X244"/>
    <mergeCell ref="C245:H245"/>
    <mergeCell ref="U245:V245"/>
    <mergeCell ref="W245:X245"/>
    <mergeCell ref="C242:H242"/>
    <mergeCell ref="U242:V242"/>
    <mergeCell ref="W242:X242"/>
    <mergeCell ref="C243:H243"/>
    <mergeCell ref="U243:V243"/>
    <mergeCell ref="W243:X243"/>
    <mergeCell ref="C240:H240"/>
    <mergeCell ref="U240:V240"/>
    <mergeCell ref="W240:X240"/>
    <mergeCell ref="C241:H241"/>
    <mergeCell ref="U241:V241"/>
    <mergeCell ref="W241:X241"/>
    <mergeCell ref="C238:H238"/>
    <mergeCell ref="U238:V238"/>
    <mergeCell ref="W238:X238"/>
    <mergeCell ref="C239:H239"/>
    <mergeCell ref="U239:V239"/>
    <mergeCell ref="W239:X239"/>
    <mergeCell ref="C236:H236"/>
    <mergeCell ref="U236:V236"/>
    <mergeCell ref="W236:X236"/>
    <mergeCell ref="C237:H237"/>
    <mergeCell ref="U237:V237"/>
    <mergeCell ref="W237:X237"/>
    <mergeCell ref="C234:H234"/>
    <mergeCell ref="U234:V234"/>
    <mergeCell ref="W234:X234"/>
    <mergeCell ref="C235:H235"/>
    <mergeCell ref="U235:V235"/>
    <mergeCell ref="W235:X235"/>
    <mergeCell ref="C232:H232"/>
    <mergeCell ref="U232:V232"/>
    <mergeCell ref="W232:X232"/>
    <mergeCell ref="C233:H233"/>
    <mergeCell ref="U233:V233"/>
    <mergeCell ref="W233:X233"/>
    <mergeCell ref="C225:H225"/>
    <mergeCell ref="U225:V225"/>
    <mergeCell ref="W225:X225"/>
    <mergeCell ref="C230:H230"/>
    <mergeCell ref="U230:V230"/>
    <mergeCell ref="W230:X230"/>
    <mergeCell ref="C231:H231"/>
    <mergeCell ref="U231:V231"/>
    <mergeCell ref="W231:X231"/>
    <mergeCell ref="C228:H228"/>
    <mergeCell ref="U228:V228"/>
    <mergeCell ref="W228:X228"/>
    <mergeCell ref="C229:H229"/>
    <mergeCell ref="U229:V229"/>
    <mergeCell ref="W229:X229"/>
    <mergeCell ref="B215:B297"/>
    <mergeCell ref="C215:H215"/>
    <mergeCell ref="U215:V215"/>
    <mergeCell ref="W215:X215"/>
    <mergeCell ref="C216:H216"/>
    <mergeCell ref="U216:V216"/>
    <mergeCell ref="W216:X216"/>
    <mergeCell ref="C217:H217"/>
    <mergeCell ref="U217:V217"/>
    <mergeCell ref="W217:X217"/>
    <mergeCell ref="C220:H220"/>
    <mergeCell ref="U220:V220"/>
    <mergeCell ref="W220:X220"/>
    <mergeCell ref="C221:H221"/>
    <mergeCell ref="U221:V221"/>
    <mergeCell ref="W221:X221"/>
    <mergeCell ref="C218:H218"/>
    <mergeCell ref="U218:V218"/>
    <mergeCell ref="C226:H226"/>
    <mergeCell ref="U226:V226"/>
    <mergeCell ref="W226:X226"/>
    <mergeCell ref="C227:H227"/>
    <mergeCell ref="U227:V227"/>
    <mergeCell ref="W227:X227"/>
    <mergeCell ref="W218:X218"/>
    <mergeCell ref="C219:H219"/>
    <mergeCell ref="U219:V219"/>
    <mergeCell ref="W219:X219"/>
    <mergeCell ref="C224:H224"/>
    <mergeCell ref="U224:V224"/>
    <mergeCell ref="C213:H213"/>
    <mergeCell ref="U213:V213"/>
    <mergeCell ref="W213:X213"/>
    <mergeCell ref="C214:H214"/>
    <mergeCell ref="U214:V214"/>
    <mergeCell ref="W214:X214"/>
    <mergeCell ref="C222:H222"/>
    <mergeCell ref="U222:V222"/>
    <mergeCell ref="W222:X222"/>
    <mergeCell ref="C223:H223"/>
    <mergeCell ref="U223:V223"/>
    <mergeCell ref="W223:X223"/>
    <mergeCell ref="W224:X224"/>
    <mergeCell ref="C211:H211"/>
    <mergeCell ref="U211:V211"/>
    <mergeCell ref="W211:X211"/>
    <mergeCell ref="C212:H212"/>
    <mergeCell ref="U212:V212"/>
    <mergeCell ref="W212:X212"/>
    <mergeCell ref="C209:H209"/>
    <mergeCell ref="U209:V209"/>
    <mergeCell ref="W209:X209"/>
    <mergeCell ref="C210:H210"/>
    <mergeCell ref="U210:V210"/>
    <mergeCell ref="W210:X210"/>
    <mergeCell ref="C207:H207"/>
    <mergeCell ref="U207:V207"/>
    <mergeCell ref="W207:X207"/>
    <mergeCell ref="C208:H208"/>
    <mergeCell ref="U208:V208"/>
    <mergeCell ref="W208:X208"/>
    <mergeCell ref="U199:V199"/>
    <mergeCell ref="W199:X199"/>
    <mergeCell ref="C200:H200"/>
    <mergeCell ref="U200:V200"/>
    <mergeCell ref="W200:X200"/>
    <mergeCell ref="C205:H205"/>
    <mergeCell ref="U205:V205"/>
    <mergeCell ref="W205:X205"/>
    <mergeCell ref="C206:H206"/>
    <mergeCell ref="U206:V206"/>
    <mergeCell ref="W206:X206"/>
    <mergeCell ref="C203:H203"/>
    <mergeCell ref="U203:V203"/>
    <mergeCell ref="W203:X203"/>
    <mergeCell ref="C204:H204"/>
    <mergeCell ref="U204:V204"/>
    <mergeCell ref="W204:X204"/>
    <mergeCell ref="W196:X196"/>
    <mergeCell ref="C197:H197"/>
    <mergeCell ref="U197:V197"/>
    <mergeCell ref="W197:X197"/>
    <mergeCell ref="C198:H198"/>
    <mergeCell ref="U198:V198"/>
    <mergeCell ref="W198:X198"/>
    <mergeCell ref="B193:H193"/>
    <mergeCell ref="B194:B214"/>
    <mergeCell ref="C194:H194"/>
    <mergeCell ref="U194:V194"/>
    <mergeCell ref="W194:X194"/>
    <mergeCell ref="C195:H195"/>
    <mergeCell ref="U195:V195"/>
    <mergeCell ref="W195:X195"/>
    <mergeCell ref="C196:H196"/>
    <mergeCell ref="U196:V196"/>
    <mergeCell ref="C201:H201"/>
    <mergeCell ref="U201:V201"/>
    <mergeCell ref="W201:X201"/>
    <mergeCell ref="C202:H202"/>
    <mergeCell ref="U202:V202"/>
    <mergeCell ref="W202:X202"/>
    <mergeCell ref="C199:H199"/>
    <mergeCell ref="W187:X187"/>
    <mergeCell ref="U188:V188"/>
    <mergeCell ref="W188:X188"/>
    <mergeCell ref="B192:H192"/>
    <mergeCell ref="U192:V192"/>
    <mergeCell ref="W192:X192"/>
    <mergeCell ref="C185:H185"/>
    <mergeCell ref="U185:V185"/>
    <mergeCell ref="W185:X185"/>
    <mergeCell ref="C186:H186"/>
    <mergeCell ref="U186:V186"/>
    <mergeCell ref="W186:X186"/>
    <mergeCell ref="C178:H178"/>
    <mergeCell ref="U178:V178"/>
    <mergeCell ref="W178:X178"/>
    <mergeCell ref="B179:B188"/>
    <mergeCell ref="C179:H179"/>
    <mergeCell ref="U179:V179"/>
    <mergeCell ref="W179:X179"/>
    <mergeCell ref="C180:H180"/>
    <mergeCell ref="U180:V180"/>
    <mergeCell ref="W180:X180"/>
    <mergeCell ref="C183:H183"/>
    <mergeCell ref="U183:V183"/>
    <mergeCell ref="W183:X183"/>
    <mergeCell ref="C184:H184"/>
    <mergeCell ref="U184:V184"/>
    <mergeCell ref="W184:X184"/>
    <mergeCell ref="C181:H181"/>
    <mergeCell ref="U181:V181"/>
    <mergeCell ref="W181:X181"/>
    <mergeCell ref="C182:H182"/>
    <mergeCell ref="U182:V182"/>
    <mergeCell ref="W182:X182"/>
    <mergeCell ref="C187:H187"/>
    <mergeCell ref="U187:V187"/>
    <mergeCell ref="C176:H176"/>
    <mergeCell ref="U176:V176"/>
    <mergeCell ref="W176:X176"/>
    <mergeCell ref="C177:H177"/>
    <mergeCell ref="U177:V177"/>
    <mergeCell ref="W177:X177"/>
    <mergeCell ref="C174:H174"/>
    <mergeCell ref="U174:V174"/>
    <mergeCell ref="W174:X174"/>
    <mergeCell ref="C175:H175"/>
    <mergeCell ref="U175:V175"/>
    <mergeCell ref="W175:X175"/>
    <mergeCell ref="C172:H172"/>
    <mergeCell ref="U172:V172"/>
    <mergeCell ref="W172:X172"/>
    <mergeCell ref="C173:H173"/>
    <mergeCell ref="U173:V173"/>
    <mergeCell ref="W173:X173"/>
    <mergeCell ref="C170:H170"/>
    <mergeCell ref="U170:V170"/>
    <mergeCell ref="W170:X170"/>
    <mergeCell ref="C171:H171"/>
    <mergeCell ref="U171:V171"/>
    <mergeCell ref="W171:X171"/>
    <mergeCell ref="C168:H168"/>
    <mergeCell ref="U168:V168"/>
    <mergeCell ref="W168:X168"/>
    <mergeCell ref="C169:H169"/>
    <mergeCell ref="U169:V169"/>
    <mergeCell ref="W169:X169"/>
    <mergeCell ref="C166:H166"/>
    <mergeCell ref="U166:V166"/>
    <mergeCell ref="W166:X166"/>
    <mergeCell ref="C167:H167"/>
    <mergeCell ref="U167:V167"/>
    <mergeCell ref="W167:X167"/>
    <mergeCell ref="C164:H164"/>
    <mergeCell ref="U164:V164"/>
    <mergeCell ref="W164:X164"/>
    <mergeCell ref="C165:H165"/>
    <mergeCell ref="U165:V165"/>
    <mergeCell ref="W165:X165"/>
    <mergeCell ref="C162:H162"/>
    <mergeCell ref="U162:V162"/>
    <mergeCell ref="W162:X162"/>
    <mergeCell ref="C163:H163"/>
    <mergeCell ref="U163:V163"/>
    <mergeCell ref="W163:X163"/>
    <mergeCell ref="C160:H160"/>
    <mergeCell ref="U160:V160"/>
    <mergeCell ref="W160:X160"/>
    <mergeCell ref="C161:H161"/>
    <mergeCell ref="U161:V161"/>
    <mergeCell ref="W161:X161"/>
    <mergeCell ref="C158:H158"/>
    <mergeCell ref="U158:V158"/>
    <mergeCell ref="W158:X158"/>
    <mergeCell ref="C159:H159"/>
    <mergeCell ref="U159:V159"/>
    <mergeCell ref="W159:X159"/>
    <mergeCell ref="C156:H156"/>
    <mergeCell ref="U156:V156"/>
    <mergeCell ref="W156:X156"/>
    <mergeCell ref="C157:H157"/>
    <mergeCell ref="U157:V157"/>
    <mergeCell ref="W157:X157"/>
    <mergeCell ref="C154:H154"/>
    <mergeCell ref="U154:V154"/>
    <mergeCell ref="W154:X154"/>
    <mergeCell ref="C155:H155"/>
    <mergeCell ref="U155:V155"/>
    <mergeCell ref="W155:X155"/>
    <mergeCell ref="C152:H152"/>
    <mergeCell ref="U152:V152"/>
    <mergeCell ref="W152:X152"/>
    <mergeCell ref="C153:H153"/>
    <mergeCell ref="U153:V153"/>
    <mergeCell ref="W153:X153"/>
    <mergeCell ref="C150:H150"/>
    <mergeCell ref="U150:V150"/>
    <mergeCell ref="W150:X150"/>
    <mergeCell ref="C151:H151"/>
    <mergeCell ref="U151:V151"/>
    <mergeCell ref="W151:X151"/>
    <mergeCell ref="C148:H148"/>
    <mergeCell ref="U148:V148"/>
    <mergeCell ref="W148:X148"/>
    <mergeCell ref="C149:H149"/>
    <mergeCell ref="U149:V149"/>
    <mergeCell ref="W149:X149"/>
    <mergeCell ref="C146:H146"/>
    <mergeCell ref="U146:V146"/>
    <mergeCell ref="W146:X146"/>
    <mergeCell ref="C147:H147"/>
    <mergeCell ref="U147:V147"/>
    <mergeCell ref="W147:X147"/>
    <mergeCell ref="C144:H144"/>
    <mergeCell ref="U144:V144"/>
    <mergeCell ref="W144:X144"/>
    <mergeCell ref="C145:H145"/>
    <mergeCell ref="U145:V145"/>
    <mergeCell ref="W145:X145"/>
    <mergeCell ref="C142:H142"/>
    <mergeCell ref="U142:V142"/>
    <mergeCell ref="W142:X142"/>
    <mergeCell ref="C143:H143"/>
    <mergeCell ref="U143:V143"/>
    <mergeCell ref="W143:X143"/>
    <mergeCell ref="C140:H140"/>
    <mergeCell ref="U140:V140"/>
    <mergeCell ref="W140:X140"/>
    <mergeCell ref="C141:H141"/>
    <mergeCell ref="U141:V141"/>
    <mergeCell ref="W141:X141"/>
    <mergeCell ref="C138:H138"/>
    <mergeCell ref="U138:V138"/>
    <mergeCell ref="W138:X138"/>
    <mergeCell ref="C139:H139"/>
    <mergeCell ref="U139:V139"/>
    <mergeCell ref="W139:X139"/>
    <mergeCell ref="C136:H136"/>
    <mergeCell ref="U136:V136"/>
    <mergeCell ref="W136:X136"/>
    <mergeCell ref="C137:H137"/>
    <mergeCell ref="U137:V137"/>
    <mergeCell ref="W137:X137"/>
    <mergeCell ref="C134:H134"/>
    <mergeCell ref="U134:V134"/>
    <mergeCell ref="W134:X134"/>
    <mergeCell ref="C135:H135"/>
    <mergeCell ref="U135:V135"/>
    <mergeCell ref="W135:X135"/>
    <mergeCell ref="C132:H132"/>
    <mergeCell ref="U132:V132"/>
    <mergeCell ref="W132:X132"/>
    <mergeCell ref="C133:H133"/>
    <mergeCell ref="U133:V133"/>
    <mergeCell ref="W133:X133"/>
    <mergeCell ref="C130:H130"/>
    <mergeCell ref="U130:V130"/>
    <mergeCell ref="W130:X130"/>
    <mergeCell ref="C131:H131"/>
    <mergeCell ref="U131:V131"/>
    <mergeCell ref="W131:X131"/>
    <mergeCell ref="C128:H128"/>
    <mergeCell ref="U128:V128"/>
    <mergeCell ref="W128:X128"/>
    <mergeCell ref="C129:H129"/>
    <mergeCell ref="U129:V129"/>
    <mergeCell ref="W129:X129"/>
    <mergeCell ref="C126:H126"/>
    <mergeCell ref="U126:V126"/>
    <mergeCell ref="W126:X126"/>
    <mergeCell ref="C127:H127"/>
    <mergeCell ref="U127:V127"/>
    <mergeCell ref="W127:X127"/>
    <mergeCell ref="C124:H124"/>
    <mergeCell ref="U124:V124"/>
    <mergeCell ref="W124:X124"/>
    <mergeCell ref="C125:H125"/>
    <mergeCell ref="U125:V125"/>
    <mergeCell ref="W125:X125"/>
    <mergeCell ref="C122:H122"/>
    <mergeCell ref="U122:V122"/>
    <mergeCell ref="W122:X122"/>
    <mergeCell ref="C123:H123"/>
    <mergeCell ref="U123:V123"/>
    <mergeCell ref="W123:X123"/>
    <mergeCell ref="C120:H120"/>
    <mergeCell ref="U120:V120"/>
    <mergeCell ref="W120:X120"/>
    <mergeCell ref="C121:H121"/>
    <mergeCell ref="U121:V121"/>
    <mergeCell ref="W121:X121"/>
    <mergeCell ref="C118:H118"/>
    <mergeCell ref="U118:V118"/>
    <mergeCell ref="W118:X118"/>
    <mergeCell ref="C119:H119"/>
    <mergeCell ref="U119:V119"/>
    <mergeCell ref="W119:X119"/>
    <mergeCell ref="C116:H116"/>
    <mergeCell ref="U116:V116"/>
    <mergeCell ref="W116:X116"/>
    <mergeCell ref="C117:H117"/>
    <mergeCell ref="U117:V117"/>
    <mergeCell ref="W117:X117"/>
    <mergeCell ref="C114:H114"/>
    <mergeCell ref="U114:V114"/>
    <mergeCell ref="W114:X114"/>
    <mergeCell ref="C115:H115"/>
    <mergeCell ref="U115:V115"/>
    <mergeCell ref="W115:X115"/>
    <mergeCell ref="C112:H112"/>
    <mergeCell ref="U112:V112"/>
    <mergeCell ref="W112:X112"/>
    <mergeCell ref="C113:H113"/>
    <mergeCell ref="U113:V113"/>
    <mergeCell ref="W113:X113"/>
    <mergeCell ref="C110:H110"/>
    <mergeCell ref="U110:V110"/>
    <mergeCell ref="W110:X110"/>
    <mergeCell ref="C111:H111"/>
    <mergeCell ref="U111:V111"/>
    <mergeCell ref="W111:X111"/>
    <mergeCell ref="C108:H108"/>
    <mergeCell ref="U108:V108"/>
    <mergeCell ref="W108:X108"/>
    <mergeCell ref="C109:H109"/>
    <mergeCell ref="U109:V109"/>
    <mergeCell ref="W109:X109"/>
    <mergeCell ref="C106:H106"/>
    <mergeCell ref="U106:V106"/>
    <mergeCell ref="W106:X106"/>
    <mergeCell ref="C107:H107"/>
    <mergeCell ref="U107:V107"/>
    <mergeCell ref="W107:X107"/>
    <mergeCell ref="W104:X104"/>
    <mergeCell ref="C105:H105"/>
    <mergeCell ref="U105:V105"/>
    <mergeCell ref="W105:X105"/>
    <mergeCell ref="C102:H102"/>
    <mergeCell ref="U102:V102"/>
    <mergeCell ref="W102:X102"/>
    <mergeCell ref="C103:H103"/>
    <mergeCell ref="U103:V103"/>
    <mergeCell ref="W103:X103"/>
    <mergeCell ref="C95:H95"/>
    <mergeCell ref="U95:V95"/>
    <mergeCell ref="W95:X95"/>
    <mergeCell ref="B96:B178"/>
    <mergeCell ref="C96:H96"/>
    <mergeCell ref="U96:V96"/>
    <mergeCell ref="W96:X96"/>
    <mergeCell ref="C97:H97"/>
    <mergeCell ref="U97:V97"/>
    <mergeCell ref="W97:X97"/>
    <mergeCell ref="C100:H100"/>
    <mergeCell ref="U100:V100"/>
    <mergeCell ref="W100:X100"/>
    <mergeCell ref="C101:H101"/>
    <mergeCell ref="U101:V101"/>
    <mergeCell ref="W101:X101"/>
    <mergeCell ref="C98:H98"/>
    <mergeCell ref="U98:V98"/>
    <mergeCell ref="W98:X98"/>
    <mergeCell ref="C99:H99"/>
    <mergeCell ref="U99:V99"/>
    <mergeCell ref="W99:X99"/>
    <mergeCell ref="C104:H104"/>
    <mergeCell ref="U104:V104"/>
    <mergeCell ref="C93:H93"/>
    <mergeCell ref="U93:V93"/>
    <mergeCell ref="W93:X93"/>
    <mergeCell ref="C94:H94"/>
    <mergeCell ref="U94:V94"/>
    <mergeCell ref="W94:X94"/>
    <mergeCell ref="C91:H91"/>
    <mergeCell ref="U91:V91"/>
    <mergeCell ref="W91:X91"/>
    <mergeCell ref="C92:H92"/>
    <mergeCell ref="U92:V92"/>
    <mergeCell ref="W92:X92"/>
    <mergeCell ref="C89:H89"/>
    <mergeCell ref="U89:V89"/>
    <mergeCell ref="W89:X89"/>
    <mergeCell ref="C90:H90"/>
    <mergeCell ref="U90:V90"/>
    <mergeCell ref="W90:X90"/>
    <mergeCell ref="C87:H87"/>
    <mergeCell ref="U87:V87"/>
    <mergeCell ref="W87:X87"/>
    <mergeCell ref="C88:H88"/>
    <mergeCell ref="U88:V88"/>
    <mergeCell ref="W88:X88"/>
    <mergeCell ref="U79:V79"/>
    <mergeCell ref="W79:X79"/>
    <mergeCell ref="C80:H80"/>
    <mergeCell ref="U80:V80"/>
    <mergeCell ref="W80:X80"/>
    <mergeCell ref="C85:H85"/>
    <mergeCell ref="U85:V85"/>
    <mergeCell ref="W85:X85"/>
    <mergeCell ref="C86:H86"/>
    <mergeCell ref="U86:V86"/>
    <mergeCell ref="W86:X86"/>
    <mergeCell ref="C83:H83"/>
    <mergeCell ref="U83:V83"/>
    <mergeCell ref="W83:X83"/>
    <mergeCell ref="C84:H84"/>
    <mergeCell ref="U84:V84"/>
    <mergeCell ref="W84:X84"/>
    <mergeCell ref="W76:X76"/>
    <mergeCell ref="C77:H77"/>
    <mergeCell ref="U77:V77"/>
    <mergeCell ref="W77:X77"/>
    <mergeCell ref="C78:H78"/>
    <mergeCell ref="U78:V78"/>
    <mergeCell ref="W78:X78"/>
    <mergeCell ref="B73:H73"/>
    <mergeCell ref="U73:V73"/>
    <mergeCell ref="W73:X73"/>
    <mergeCell ref="B74:H74"/>
    <mergeCell ref="B75:B95"/>
    <mergeCell ref="C75:H75"/>
    <mergeCell ref="U75:V75"/>
    <mergeCell ref="W75:X75"/>
    <mergeCell ref="C76:H76"/>
    <mergeCell ref="U76:V76"/>
    <mergeCell ref="C81:H81"/>
    <mergeCell ref="U81:V81"/>
    <mergeCell ref="W81:X81"/>
    <mergeCell ref="C82:H82"/>
    <mergeCell ref="U82:V82"/>
    <mergeCell ref="W82:X82"/>
    <mergeCell ref="C79:H79"/>
  </mergeCells>
  <phoneticPr fontId="2" type="noConversion"/>
  <conditionalFormatting sqref="R11:R19">
    <cfRule type="cellIs" dxfId="13" priority="7" operator="greaterThan">
      <formula>0</formula>
    </cfRule>
    <cfRule type="cellIs" dxfId="12" priority="8" operator="lessThan">
      <formula>0</formula>
    </cfRule>
  </conditionalFormatting>
  <pageMargins left="0.7" right="0.7" top="0.75" bottom="0.75" header="0.3" footer="0.3"/>
  <pageSetup paperSize="9" orientation="portrait" r:id="rId1"/>
  <drawing r:id="rId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D0E4E8-207E-468E-A41D-5194FBA6CF68}">
  <dimension ref="A1:X366"/>
  <sheetViews>
    <sheetView showGridLines="0" zoomScale="85" zoomScaleNormal="85" workbookViewId="0">
      <selection activeCell="C277" sqref="C277:H277"/>
    </sheetView>
  </sheetViews>
  <sheetFormatPr defaultColWidth="8.75" defaultRowHeight="14.25" x14ac:dyDescent="0.3"/>
  <cols>
    <col min="1" max="1" width="3.375" style="1" customWidth="1"/>
    <col min="2" max="2" width="12.125" style="1" customWidth="1"/>
    <col min="3" max="4" width="8.75" style="1"/>
    <col min="5" max="5" width="18.25" style="1" customWidth="1"/>
    <col min="6" max="6" width="10.25" style="1" bestFit="1" customWidth="1"/>
    <col min="7" max="8" width="8.875" style="1" bestFit="1" customWidth="1"/>
    <col min="9" max="9" width="13.625" style="1" bestFit="1" customWidth="1"/>
    <col min="10" max="10" width="8.875" style="1" bestFit="1" customWidth="1"/>
    <col min="11" max="17" width="8.75" style="1"/>
    <col min="18" max="18" width="13" style="1" bestFit="1" customWidth="1"/>
    <col min="19" max="19" width="13.125" style="1" bestFit="1" customWidth="1"/>
    <col min="20" max="20" width="13.625" style="1" bestFit="1" customWidth="1"/>
    <col min="21" max="16384" width="8.75" style="1"/>
  </cols>
  <sheetData>
    <row r="1" spans="2:21" ht="15.75" customHeight="1" x14ac:dyDescent="0.3"/>
    <row r="2" spans="2:21" ht="20.25" x14ac:dyDescent="0.3">
      <c r="B2" s="7" t="s">
        <v>44</v>
      </c>
      <c r="C2" s="7"/>
      <c r="D2" s="7"/>
      <c r="E2" s="7"/>
      <c r="F2" s="7"/>
    </row>
    <row r="3" spans="2:21" x14ac:dyDescent="0.3">
      <c r="B3" s="8" t="s">
        <v>109</v>
      </c>
    </row>
    <row r="4" spans="2:21" x14ac:dyDescent="0.3">
      <c r="B4" s="9" t="s">
        <v>121</v>
      </c>
    </row>
    <row r="5" spans="2:21" x14ac:dyDescent="0.3">
      <c r="B5" s="9" t="s">
        <v>37</v>
      </c>
    </row>
    <row r="6" spans="2:21" x14ac:dyDescent="0.3">
      <c r="B6" s="9" t="s">
        <v>38</v>
      </c>
    </row>
    <row r="7" spans="2:21" x14ac:dyDescent="0.3">
      <c r="B7" s="9" t="s">
        <v>39</v>
      </c>
    </row>
    <row r="8" spans="2:21" ht="8.1" customHeight="1" thickBot="1" x14ac:dyDescent="0.35">
      <c r="H8" s="10"/>
      <c r="J8" s="8"/>
      <c r="K8" s="11"/>
      <c r="L8" s="12"/>
      <c r="P8" s="8"/>
      <c r="Q8" s="8"/>
      <c r="R8" s="8"/>
      <c r="S8" s="8"/>
      <c r="T8" s="8"/>
      <c r="U8" s="8"/>
    </row>
    <row r="9" spans="2:21" ht="18" customHeight="1" thickBot="1" x14ac:dyDescent="0.35">
      <c r="B9" s="588" t="s">
        <v>40</v>
      </c>
      <c r="C9" s="588"/>
      <c r="D9" s="588"/>
      <c r="E9" s="588"/>
      <c r="F9" s="13" t="str">
        <f>S196</f>
        <v>Nov</v>
      </c>
      <c r="G9" s="588" t="s">
        <v>41</v>
      </c>
      <c r="H9" s="588"/>
      <c r="I9" s="589" t="s">
        <v>42</v>
      </c>
      <c r="J9" s="590"/>
      <c r="O9" s="8"/>
      <c r="P9" s="8"/>
      <c r="Q9" s="8"/>
      <c r="R9" s="8"/>
      <c r="S9" s="8"/>
      <c r="T9" s="8"/>
      <c r="U9" s="8"/>
    </row>
    <row r="10" spans="2:21" ht="15" thickBot="1" x14ac:dyDescent="0.35">
      <c r="B10" s="591" t="s">
        <v>4</v>
      </c>
      <c r="C10" s="593" t="s">
        <v>166</v>
      </c>
      <c r="D10" s="593"/>
      <c r="E10" s="593"/>
      <c r="F10" s="14">
        <f t="shared" ref="F10:F19" si="0">VLOOKUP($C10,$C$198:$T$314,MATCH($F$9,$I$196:$T$196,0)+6,FALSE)</f>
        <v>298</v>
      </c>
      <c r="G10" s="14">
        <f t="shared" ref="G10:G19" si="1">VLOOKUP($C10,$C$198:$T$314,MATCH($F$9,$I$196:$T$196,0)+5,FALSE)</f>
        <v>33</v>
      </c>
      <c r="H10" s="15">
        <f>(F10-G10)/G10</f>
        <v>8.0303030303030312</v>
      </c>
      <c r="I10" s="16" t="e">
        <f>VLOOKUP($C10, $C$393:$T$425, MATCH($F$9,#REF!, 0)+6, FALSE)</f>
        <v>#REF!</v>
      </c>
      <c r="J10" s="15" t="e">
        <f>(F10-I10)/I10</f>
        <v>#REF!</v>
      </c>
      <c r="O10" s="8"/>
      <c r="P10" s="8"/>
      <c r="Q10" s="8"/>
      <c r="R10" s="8"/>
      <c r="S10" s="8"/>
      <c r="T10" s="8"/>
      <c r="U10" s="8"/>
    </row>
    <row r="11" spans="2:21" ht="15" thickBot="1" x14ac:dyDescent="0.35">
      <c r="B11" s="591"/>
      <c r="C11" s="594" t="s">
        <v>5</v>
      </c>
      <c r="D11" s="594"/>
      <c r="E11" s="594"/>
      <c r="F11" s="17">
        <f t="shared" si="0"/>
        <v>27</v>
      </c>
      <c r="G11" s="17">
        <f t="shared" si="1"/>
        <v>2</v>
      </c>
      <c r="H11" s="18">
        <f>(F11-G11)/G11</f>
        <v>12.5</v>
      </c>
      <c r="I11" s="19" t="e">
        <f>VLOOKUP($C11, $C$393:$T$425, MATCH($F$9,#REF!, 0)+6, FALSE)</f>
        <v>#REF!</v>
      </c>
      <c r="J11" s="18" t="e">
        <f>(F11-I11)/I11</f>
        <v>#REF!</v>
      </c>
      <c r="O11" s="8"/>
      <c r="P11" s="8"/>
      <c r="Q11" s="8"/>
      <c r="R11" s="8"/>
      <c r="S11" s="8"/>
      <c r="T11" s="8"/>
      <c r="U11" s="8"/>
    </row>
    <row r="12" spans="2:21" ht="15" thickBot="1" x14ac:dyDescent="0.35">
      <c r="B12" s="592"/>
      <c r="C12" s="595" t="s">
        <v>167</v>
      </c>
      <c r="D12" s="595"/>
      <c r="E12" s="595"/>
      <c r="F12" s="20">
        <f t="shared" si="0"/>
        <v>1.0939597315436242</v>
      </c>
      <c r="G12" s="20">
        <f t="shared" si="1"/>
        <v>1.5454545454545454</v>
      </c>
      <c r="H12" s="18">
        <f>(F12-G12)/G12</f>
        <v>-0.29214370311883137</v>
      </c>
      <c r="I12" s="21" t="e">
        <f>VLOOKUP($C12, $C$393:$T$425, MATCH($F$9,#REF!, 0)+6, FALSE)</f>
        <v>#REF!</v>
      </c>
      <c r="J12" s="22" t="e">
        <f>(F12-I12)/I12</f>
        <v>#REF!</v>
      </c>
      <c r="O12" s="8"/>
      <c r="P12" s="8"/>
      <c r="Q12" s="8"/>
      <c r="R12" s="8"/>
      <c r="S12" s="8"/>
      <c r="T12" s="8"/>
      <c r="U12" s="8"/>
    </row>
    <row r="13" spans="2:21" ht="17.45" customHeight="1" x14ac:dyDescent="0.3">
      <c r="B13" s="596" t="s">
        <v>7</v>
      </c>
      <c r="C13" s="593" t="s">
        <v>102</v>
      </c>
      <c r="D13" s="593"/>
      <c r="E13" s="593"/>
      <c r="F13" s="23">
        <f t="shared" si="0"/>
        <v>4.0302013422818792</v>
      </c>
      <c r="G13" s="14">
        <f t="shared" si="1"/>
        <v>5.6363636363636367</v>
      </c>
      <c r="H13" s="15">
        <f>(F13-G13)/G13</f>
        <v>-0.28496427798224727</v>
      </c>
      <c r="I13" s="24" t="e">
        <f>VLOOKUP($C13, $C$426:$T$459, MATCH($F$9,#REF!, 0)+6, FALSE)</f>
        <v>#REF!</v>
      </c>
      <c r="J13" s="15" t="e">
        <f>(F13-I13)/I13</f>
        <v>#REF!</v>
      </c>
      <c r="O13" s="8"/>
      <c r="P13" s="8"/>
      <c r="Q13" s="8"/>
      <c r="R13" s="8"/>
      <c r="S13" s="8"/>
      <c r="T13" s="8"/>
      <c r="U13" s="8"/>
    </row>
    <row r="14" spans="2:21" ht="17.45" customHeight="1" x14ac:dyDescent="0.3">
      <c r="B14" s="596"/>
      <c r="C14" s="598" t="s">
        <v>103</v>
      </c>
      <c r="D14" s="598"/>
      <c r="E14" s="598"/>
      <c r="F14" s="25">
        <f t="shared" si="0"/>
        <v>1.3892617449664431</v>
      </c>
      <c r="G14" s="17">
        <f t="shared" si="1"/>
        <v>0.48484848484848486</v>
      </c>
      <c r="H14" s="18">
        <f>(F14-G14)/G14</f>
        <v>1.8653523489932888</v>
      </c>
      <c r="I14" s="26" t="e">
        <f>VLOOKUP($C14, $C$426:$T$459, MATCH($F$9,#REF!, 0)+6, FALSE)</f>
        <v>#REF!</v>
      </c>
      <c r="J14" s="18" t="e">
        <f>(F14-I14)/I14</f>
        <v>#REF!</v>
      </c>
      <c r="O14" s="8"/>
      <c r="P14" s="8"/>
      <c r="Q14" s="8"/>
      <c r="R14" s="8"/>
      <c r="S14" s="8"/>
      <c r="T14" s="8"/>
      <c r="U14" s="8"/>
    </row>
    <row r="15" spans="2:21" ht="18" customHeight="1" thickBot="1" x14ac:dyDescent="0.35">
      <c r="B15" s="597"/>
      <c r="C15" s="599" t="s">
        <v>45</v>
      </c>
      <c r="D15" s="599"/>
      <c r="E15" s="599"/>
      <c r="F15" s="27" t="e">
        <f t="shared" si="0"/>
        <v>#N/A</v>
      </c>
      <c r="G15" s="27" t="e">
        <f t="shared" si="1"/>
        <v>#N/A</v>
      </c>
      <c r="H15" s="28" t="e">
        <f>(F15-G15)</f>
        <v>#N/A</v>
      </c>
      <c r="I15" s="29" t="e">
        <f>VLOOKUP($C15, $C$426:$T$459, MATCH($F$9,#REF!, 0)+6, FALSE)</f>
        <v>#REF!</v>
      </c>
      <c r="J15" s="30" t="e">
        <f>(F15-I15)</f>
        <v>#N/A</v>
      </c>
      <c r="O15" s="8" t="s">
        <v>63</v>
      </c>
      <c r="P15" s="8"/>
      <c r="Q15" s="8"/>
      <c r="R15" s="8"/>
      <c r="S15" s="8"/>
      <c r="T15" s="8"/>
      <c r="U15" s="8"/>
    </row>
    <row r="16" spans="2:21" ht="15" thickBot="1" x14ac:dyDescent="0.35">
      <c r="B16" s="600" t="s">
        <v>9</v>
      </c>
      <c r="C16" s="593" t="s">
        <v>108</v>
      </c>
      <c r="D16" s="593"/>
      <c r="E16" s="593"/>
      <c r="F16" s="31">
        <f t="shared" si="0"/>
        <v>0.40284360189573459</v>
      </c>
      <c r="G16" s="32">
        <f t="shared" si="1"/>
        <v>0.21052631578947367</v>
      </c>
      <c r="H16" s="33">
        <f>(F16-G16)</f>
        <v>0.19231728610626092</v>
      </c>
      <c r="I16" s="34" t="e">
        <f>VLOOKUP($C16, $C$460:$T$470, MATCH($F$9,#REF!, 0)+6, FALSE)</f>
        <v>#REF!</v>
      </c>
      <c r="J16" s="33" t="e">
        <f>(F16-I16)</f>
        <v>#REF!</v>
      </c>
      <c r="O16" s="8"/>
      <c r="P16" s="8"/>
      <c r="Q16" s="8"/>
      <c r="R16" s="8"/>
      <c r="S16" s="8"/>
      <c r="T16" s="8"/>
      <c r="U16" s="8"/>
    </row>
    <row r="17" spans="1:21" ht="17.45" customHeight="1" x14ac:dyDescent="0.3">
      <c r="B17" s="600"/>
      <c r="C17" s="593" t="s">
        <v>43</v>
      </c>
      <c r="D17" s="593"/>
      <c r="E17" s="593"/>
      <c r="F17" s="35">
        <f t="shared" si="0"/>
        <v>0.29383886255924169</v>
      </c>
      <c r="G17" s="36">
        <f t="shared" si="1"/>
        <v>5.2631578947368418E-2</v>
      </c>
      <c r="H17" s="37">
        <f>(F17-G17)</f>
        <v>0.24120728361187327</v>
      </c>
      <c r="I17" s="38" t="e">
        <f>VLOOKUP($C17, $C$460:$T$470, MATCH($F$9,#REF!, 0)+6, FALSE)</f>
        <v>#REF!</v>
      </c>
      <c r="J17" s="37" t="e">
        <f>(F17-I17)</f>
        <v>#REF!</v>
      </c>
      <c r="O17" s="8"/>
      <c r="P17" s="8"/>
      <c r="Q17" s="8"/>
      <c r="R17" s="8"/>
      <c r="S17" s="8"/>
      <c r="T17" s="8"/>
      <c r="U17" s="8"/>
    </row>
    <row r="18" spans="1:21" ht="17.45" customHeight="1" x14ac:dyDescent="0.3">
      <c r="B18" s="600"/>
      <c r="C18" s="602" t="s">
        <v>10</v>
      </c>
      <c r="D18" s="602"/>
      <c r="E18" s="602"/>
      <c r="F18" s="35">
        <f t="shared" si="0"/>
        <v>9.9526066350710901E-2</v>
      </c>
      <c r="G18" s="36">
        <f t="shared" si="1"/>
        <v>0</v>
      </c>
      <c r="H18" s="37">
        <f>(F18-G18)</f>
        <v>9.9526066350710901E-2</v>
      </c>
      <c r="I18" s="38" t="e">
        <f>VLOOKUP($C18, $C$460:$T$470, MATCH($F$9,#REF!, 0)+6, FALSE)</f>
        <v>#REF!</v>
      </c>
      <c r="J18" s="37" t="e">
        <f>(F18-I18)</f>
        <v>#REF!</v>
      </c>
      <c r="O18" s="8"/>
      <c r="P18" s="8"/>
      <c r="Q18" s="8"/>
      <c r="R18" s="8"/>
      <c r="S18" s="8"/>
      <c r="T18" s="8"/>
      <c r="U18" s="8"/>
    </row>
    <row r="19" spans="1:21" ht="18" customHeight="1" thickBot="1" x14ac:dyDescent="0.35">
      <c r="B19" s="601"/>
      <c r="C19" s="595" t="s">
        <v>11</v>
      </c>
      <c r="D19" s="595"/>
      <c r="E19" s="595"/>
      <c r="F19" s="39">
        <f t="shared" si="0"/>
        <v>3.7914691943127965E-2</v>
      </c>
      <c r="G19" s="40">
        <f t="shared" si="1"/>
        <v>0</v>
      </c>
      <c r="H19" s="41">
        <f>(F19-G19)</f>
        <v>3.7914691943127965E-2</v>
      </c>
      <c r="I19" s="42" t="e">
        <f>VLOOKUP($C19, $C$460:$T$470, MATCH($F$9,#REF!, 0)+6, FALSE)</f>
        <v>#REF!</v>
      </c>
      <c r="J19" s="41" t="e">
        <f>(F19-I19)</f>
        <v>#REF!</v>
      </c>
      <c r="O19" s="8"/>
      <c r="P19" s="8"/>
      <c r="Q19" s="8"/>
      <c r="R19" s="8"/>
      <c r="S19" s="8"/>
      <c r="T19" s="8"/>
      <c r="U19" s="8"/>
    </row>
    <row r="20" spans="1:21" ht="18" customHeight="1" x14ac:dyDescent="0.3">
      <c r="A20" s="209"/>
      <c r="B20" s="209"/>
      <c r="C20" s="209"/>
      <c r="D20" s="209"/>
      <c r="E20" s="209"/>
      <c r="F20" s="210"/>
      <c r="G20" s="211"/>
      <c r="H20" s="212"/>
      <c r="I20" s="38"/>
      <c r="J20" s="212"/>
      <c r="O20" s="8"/>
      <c r="P20" s="8"/>
      <c r="Q20" s="8"/>
      <c r="R20" s="8"/>
      <c r="S20" s="8"/>
      <c r="T20" s="8"/>
      <c r="U20" s="8"/>
    </row>
    <row r="21" spans="1:21" ht="18" customHeight="1" x14ac:dyDescent="0.3">
      <c r="A21" s="209"/>
      <c r="B21" s="43" t="s">
        <v>162</v>
      </c>
      <c r="C21" s="209"/>
      <c r="D21" s="209"/>
      <c r="E21" s="209"/>
      <c r="F21" s="210"/>
      <c r="G21" s="211"/>
      <c r="H21" s="212"/>
      <c r="I21" s="38"/>
      <c r="J21" s="212"/>
      <c r="O21" s="8"/>
      <c r="P21" s="8"/>
      <c r="Q21" s="8"/>
      <c r="R21" s="8"/>
      <c r="S21" s="8"/>
      <c r="T21" s="8"/>
      <c r="U21" s="8"/>
    </row>
    <row r="22" spans="1:21" x14ac:dyDescent="0.3">
      <c r="A22" s="209"/>
      <c r="B22" s="1" t="s">
        <v>163</v>
      </c>
      <c r="C22" s="1" t="s">
        <v>272</v>
      </c>
    </row>
    <row r="23" spans="1:21" x14ac:dyDescent="0.3">
      <c r="B23" s="1" t="s">
        <v>164</v>
      </c>
      <c r="C23" s="1" t="s">
        <v>270</v>
      </c>
    </row>
    <row r="24" spans="1:21" x14ac:dyDescent="0.3">
      <c r="B24" s="1" t="s">
        <v>165</v>
      </c>
    </row>
    <row r="28" spans="1:21" x14ac:dyDescent="0.3">
      <c r="R28" s="44"/>
    </row>
    <row r="29" spans="1:21" x14ac:dyDescent="0.3">
      <c r="R29" s="44"/>
    </row>
    <row r="30" spans="1:21" x14ac:dyDescent="0.3">
      <c r="R30" s="44"/>
    </row>
    <row r="31" spans="1:21" x14ac:dyDescent="0.3">
      <c r="R31" s="44"/>
    </row>
    <row r="32" spans="1:21" x14ac:dyDescent="0.3">
      <c r="R32" s="44"/>
    </row>
    <row r="33" spans="18:18" x14ac:dyDescent="0.3">
      <c r="R33" s="44"/>
    </row>
    <row r="34" spans="18:18" x14ac:dyDescent="0.3">
      <c r="R34" s="44"/>
    </row>
    <row r="35" spans="18:18" x14ac:dyDescent="0.3">
      <c r="R35" s="44"/>
    </row>
    <row r="36" spans="18:18" x14ac:dyDescent="0.3">
      <c r="R36" s="44"/>
    </row>
    <row r="37" spans="18:18" x14ac:dyDescent="0.3">
      <c r="R37" s="44"/>
    </row>
    <row r="38" spans="18:18" x14ac:dyDescent="0.3">
      <c r="R38" s="44"/>
    </row>
    <row r="39" spans="18:18" x14ac:dyDescent="0.3">
      <c r="R39" s="44"/>
    </row>
    <row r="40" spans="18:18" x14ac:dyDescent="0.3">
      <c r="R40" s="44"/>
    </row>
    <row r="41" spans="18:18" x14ac:dyDescent="0.3">
      <c r="R41" s="44"/>
    </row>
    <row r="42" spans="18:18" x14ac:dyDescent="0.3">
      <c r="R42" s="44"/>
    </row>
    <row r="43" spans="18:18" x14ac:dyDescent="0.3">
      <c r="R43" s="44"/>
    </row>
    <row r="44" spans="18:18" x14ac:dyDescent="0.3">
      <c r="R44" s="44"/>
    </row>
    <row r="45" spans="18:18" x14ac:dyDescent="0.3">
      <c r="R45" s="44"/>
    </row>
    <row r="46" spans="18:18" x14ac:dyDescent="0.3">
      <c r="R46" s="44"/>
    </row>
    <row r="47" spans="18:18" x14ac:dyDescent="0.3">
      <c r="R47" s="44"/>
    </row>
    <row r="48" spans="18:18" x14ac:dyDescent="0.3">
      <c r="R48" s="44"/>
    </row>
    <row r="49" spans="18:18" x14ac:dyDescent="0.3">
      <c r="R49" s="44"/>
    </row>
    <row r="50" spans="18:18" x14ac:dyDescent="0.3">
      <c r="R50" s="44"/>
    </row>
    <row r="51" spans="18:18" x14ac:dyDescent="0.3">
      <c r="R51" s="44"/>
    </row>
    <row r="52" spans="18:18" x14ac:dyDescent="0.3">
      <c r="R52" s="44"/>
    </row>
    <row r="53" spans="18:18" x14ac:dyDescent="0.3">
      <c r="R53" s="44"/>
    </row>
    <row r="54" spans="18:18" x14ac:dyDescent="0.3">
      <c r="R54" s="44"/>
    </row>
    <row r="55" spans="18:18" x14ac:dyDescent="0.3">
      <c r="R55" s="44"/>
    </row>
    <row r="56" spans="18:18" x14ac:dyDescent="0.3">
      <c r="R56" s="44"/>
    </row>
    <row r="57" spans="18:18" x14ac:dyDescent="0.3">
      <c r="R57" s="44"/>
    </row>
    <row r="58" spans="18:18" x14ac:dyDescent="0.3">
      <c r="R58" s="44"/>
    </row>
    <row r="59" spans="18:18" x14ac:dyDescent="0.3">
      <c r="R59" s="44"/>
    </row>
    <row r="60" spans="18:18" x14ac:dyDescent="0.3">
      <c r="R60" s="44"/>
    </row>
    <row r="61" spans="18:18" x14ac:dyDescent="0.3">
      <c r="R61" s="44"/>
    </row>
    <row r="62" spans="18:18" x14ac:dyDescent="0.3">
      <c r="R62" s="44"/>
    </row>
    <row r="63" spans="18:18" x14ac:dyDescent="0.3">
      <c r="R63" s="44"/>
    </row>
    <row r="64" spans="18:18" x14ac:dyDescent="0.3">
      <c r="R64" s="44"/>
    </row>
    <row r="65" spans="2:24" x14ac:dyDescent="0.3">
      <c r="R65" s="44"/>
    </row>
    <row r="66" spans="2:24" x14ac:dyDescent="0.3">
      <c r="R66" s="44"/>
    </row>
    <row r="67" spans="2:24" x14ac:dyDescent="0.3">
      <c r="R67" s="44"/>
    </row>
    <row r="68" spans="2:24" x14ac:dyDescent="0.3">
      <c r="R68" s="44"/>
    </row>
    <row r="69" spans="2:24" x14ac:dyDescent="0.3">
      <c r="R69" s="44"/>
    </row>
    <row r="70" spans="2:24" x14ac:dyDescent="0.3">
      <c r="R70" s="44"/>
    </row>
    <row r="71" spans="2:24" x14ac:dyDescent="0.3">
      <c r="R71" s="44"/>
    </row>
    <row r="72" spans="2:24" x14ac:dyDescent="0.3">
      <c r="R72" s="44"/>
    </row>
    <row r="73" spans="2:24" x14ac:dyDescent="0.3">
      <c r="R73" s="44"/>
    </row>
    <row r="74" spans="2:24" x14ac:dyDescent="0.3">
      <c r="R74" s="44"/>
    </row>
    <row r="75" spans="2:24" x14ac:dyDescent="0.3">
      <c r="R75" s="44"/>
    </row>
    <row r="76" spans="2:24" x14ac:dyDescent="0.3">
      <c r="R76" s="44"/>
    </row>
    <row r="77" spans="2:24" ht="15" thickBot="1" x14ac:dyDescent="0.35">
      <c r="R77" s="44"/>
    </row>
    <row r="78" spans="2:24" ht="15" thickBot="1" x14ac:dyDescent="0.35">
      <c r="B78" s="279">
        <v>2026</v>
      </c>
      <c r="C78" s="280"/>
      <c r="D78" s="280"/>
      <c r="E78" s="280"/>
      <c r="F78" s="280"/>
      <c r="G78" s="280"/>
      <c r="H78" s="281"/>
      <c r="I78" s="5" t="s">
        <v>46</v>
      </c>
      <c r="J78" s="5" t="s">
        <v>168</v>
      </c>
      <c r="K78" s="5" t="s">
        <v>169</v>
      </c>
      <c r="L78" s="5" t="s">
        <v>51</v>
      </c>
      <c r="M78" s="5" t="s">
        <v>52</v>
      </c>
      <c r="N78" s="5" t="s">
        <v>53</v>
      </c>
      <c r="O78" s="5" t="s">
        <v>54</v>
      </c>
      <c r="P78" s="5" t="s">
        <v>55</v>
      </c>
      <c r="Q78" s="5" t="s">
        <v>56</v>
      </c>
      <c r="R78" s="5" t="s">
        <v>57</v>
      </c>
      <c r="S78" s="5" t="s">
        <v>58</v>
      </c>
      <c r="T78" s="5" t="s">
        <v>59</v>
      </c>
      <c r="U78" s="279" t="s">
        <v>60</v>
      </c>
      <c r="V78" s="281"/>
      <c r="W78" s="279" t="s">
        <v>61</v>
      </c>
      <c r="X78" s="281"/>
    </row>
    <row r="79" spans="2:24" ht="15" thickBot="1" x14ac:dyDescent="0.35">
      <c r="B79" s="421"/>
      <c r="C79" s="421"/>
      <c r="D79" s="421"/>
      <c r="E79" s="421"/>
      <c r="F79" s="421"/>
      <c r="G79" s="421"/>
      <c r="H79" s="421"/>
    </row>
    <row r="80" spans="2:24" x14ac:dyDescent="0.3">
      <c r="B80" s="282" t="s">
        <v>4</v>
      </c>
      <c r="C80" s="285" t="s">
        <v>12</v>
      </c>
      <c r="D80" s="286"/>
      <c r="E80" s="286"/>
      <c r="F80" s="286"/>
      <c r="G80" s="286"/>
      <c r="H80" s="287"/>
      <c r="I80" s="48">
        <v>505592</v>
      </c>
      <c r="J80" s="48"/>
      <c r="K80" s="48"/>
      <c r="L80" s="48"/>
      <c r="M80" s="48"/>
      <c r="N80" s="48"/>
      <c r="O80" s="48"/>
      <c r="P80" s="48"/>
      <c r="Q80" s="48"/>
      <c r="R80" s="48"/>
      <c r="S80" s="48"/>
      <c r="T80" s="48"/>
      <c r="U80" s="422">
        <f t="shared" ref="U80:U93" si="2">AVERAGE(I80:T80)</f>
        <v>505592</v>
      </c>
      <c r="V80" s="423"/>
      <c r="W80" s="424">
        <f t="shared" ref="W80:W85" si="3">SUM(I80:T80)</f>
        <v>505592</v>
      </c>
      <c r="X80" s="423"/>
    </row>
    <row r="81" spans="2:24" x14ac:dyDescent="0.3">
      <c r="B81" s="283"/>
      <c r="C81" s="270" t="s">
        <v>48</v>
      </c>
      <c r="D81" s="271"/>
      <c r="E81" s="271"/>
      <c r="F81" s="271"/>
      <c r="G81" s="271"/>
      <c r="H81" s="272"/>
      <c r="I81" s="52">
        <v>11283</v>
      </c>
      <c r="J81" s="52"/>
      <c r="K81" s="52"/>
      <c r="L81" s="52"/>
      <c r="M81" s="52"/>
      <c r="N81" s="52"/>
      <c r="O81" s="52"/>
      <c r="P81" s="52"/>
      <c r="Q81" s="52"/>
      <c r="R81" s="52"/>
      <c r="S81" s="52"/>
      <c r="T81" s="52"/>
      <c r="U81" s="311">
        <f t="shared" si="2"/>
        <v>11283</v>
      </c>
      <c r="V81" s="312"/>
      <c r="W81" s="410">
        <f t="shared" si="3"/>
        <v>11283</v>
      </c>
      <c r="X81" s="312"/>
    </row>
    <row r="82" spans="2:24" x14ac:dyDescent="0.3">
      <c r="B82" s="283"/>
      <c r="C82" s="270" t="s">
        <v>64</v>
      </c>
      <c r="D82" s="271"/>
      <c r="E82" s="271"/>
      <c r="F82" s="271"/>
      <c r="G82" s="271"/>
      <c r="H82" s="272"/>
      <c r="I82" s="52">
        <v>448</v>
      </c>
      <c r="J82" s="52"/>
      <c r="K82" s="52"/>
      <c r="L82" s="52"/>
      <c r="M82" s="52"/>
      <c r="N82" s="52"/>
      <c r="O82" s="52"/>
      <c r="P82" s="52"/>
      <c r="Q82" s="52"/>
      <c r="R82" s="52"/>
      <c r="S82" s="52"/>
      <c r="T82" s="52"/>
      <c r="U82" s="311">
        <f t="shared" si="2"/>
        <v>448</v>
      </c>
      <c r="V82" s="312"/>
      <c r="W82" s="410">
        <f t="shared" si="3"/>
        <v>448</v>
      </c>
      <c r="X82" s="312"/>
    </row>
    <row r="83" spans="2:24" x14ac:dyDescent="0.3">
      <c r="B83" s="283"/>
      <c r="C83" s="425" t="s">
        <v>0</v>
      </c>
      <c r="D83" s="426"/>
      <c r="E83" s="426"/>
      <c r="F83" s="426"/>
      <c r="G83" s="426"/>
      <c r="H83" s="427"/>
      <c r="I83" s="56">
        <v>232149</v>
      </c>
      <c r="J83" s="56"/>
      <c r="K83" s="56"/>
      <c r="L83" s="56"/>
      <c r="M83" s="56"/>
      <c r="N83" s="56"/>
      <c r="O83" s="56"/>
      <c r="P83" s="56"/>
      <c r="Q83" s="56"/>
      <c r="R83" s="56"/>
      <c r="S83" s="56"/>
      <c r="T83" s="56"/>
      <c r="U83" s="428">
        <f t="shared" si="2"/>
        <v>232149</v>
      </c>
      <c r="V83" s="420"/>
      <c r="W83" s="419">
        <f t="shared" si="3"/>
        <v>232149</v>
      </c>
      <c r="X83" s="420"/>
    </row>
    <row r="84" spans="2:24" x14ac:dyDescent="0.3">
      <c r="B84" s="283"/>
      <c r="C84" s="516" t="s">
        <v>23</v>
      </c>
      <c r="D84" s="517"/>
      <c r="E84" s="517"/>
      <c r="F84" s="517"/>
      <c r="G84" s="517"/>
      <c r="H84" s="518"/>
      <c r="I84" s="60">
        <v>8220</v>
      </c>
      <c r="J84" s="60"/>
      <c r="K84" s="60"/>
      <c r="L84" s="60"/>
      <c r="M84" s="60"/>
      <c r="N84" s="60"/>
      <c r="O84" s="60"/>
      <c r="P84" s="60"/>
      <c r="Q84" s="60"/>
      <c r="R84" s="60"/>
      <c r="S84" s="60"/>
      <c r="T84" s="60"/>
      <c r="U84" s="509">
        <f t="shared" si="2"/>
        <v>8220</v>
      </c>
      <c r="V84" s="510"/>
      <c r="W84" s="558">
        <f t="shared" si="3"/>
        <v>8220</v>
      </c>
      <c r="X84" s="512"/>
    </row>
    <row r="85" spans="2:24" ht="16.5" customHeight="1" x14ac:dyDescent="0.3">
      <c r="B85" s="283"/>
      <c r="C85" s="516" t="s">
        <v>166</v>
      </c>
      <c r="D85" s="517"/>
      <c r="E85" s="517"/>
      <c r="F85" s="517"/>
      <c r="G85" s="517"/>
      <c r="H85" s="518"/>
      <c r="I85" s="64">
        <v>412</v>
      </c>
      <c r="J85" s="64"/>
      <c r="K85" s="64"/>
      <c r="L85" s="64"/>
      <c r="M85" s="64"/>
      <c r="N85" s="64"/>
      <c r="O85" s="64"/>
      <c r="P85" s="64"/>
      <c r="Q85" s="64"/>
      <c r="R85" s="64"/>
      <c r="S85" s="64"/>
      <c r="T85" s="64"/>
      <c r="U85" s="509">
        <f t="shared" si="2"/>
        <v>412</v>
      </c>
      <c r="V85" s="510"/>
      <c r="W85" s="558">
        <f t="shared" si="3"/>
        <v>412</v>
      </c>
      <c r="X85" s="512"/>
    </row>
    <row r="86" spans="2:24" x14ac:dyDescent="0.3">
      <c r="B86" s="283"/>
      <c r="C86" s="506" t="s">
        <v>13</v>
      </c>
      <c r="D86" s="507"/>
      <c r="E86" s="507"/>
      <c r="F86" s="507"/>
      <c r="G86" s="507"/>
      <c r="H86" s="508"/>
      <c r="I86" s="68">
        <f t="shared" ref="I86:Q86" si="4">I85-I87</f>
        <v>255</v>
      </c>
      <c r="J86" s="68">
        <f t="shared" si="4"/>
        <v>0</v>
      </c>
      <c r="K86" s="68">
        <f t="shared" si="4"/>
        <v>0</v>
      </c>
      <c r="L86" s="68">
        <f t="shared" si="4"/>
        <v>0</v>
      </c>
      <c r="M86" s="68">
        <f t="shared" si="4"/>
        <v>0</v>
      </c>
      <c r="N86" s="68">
        <f t="shared" si="4"/>
        <v>0</v>
      </c>
      <c r="O86" s="68">
        <f t="shared" si="4"/>
        <v>0</v>
      </c>
      <c r="P86" s="68">
        <f t="shared" si="4"/>
        <v>0</v>
      </c>
      <c r="Q86" s="68">
        <f t="shared" si="4"/>
        <v>0</v>
      </c>
      <c r="R86" s="68">
        <f>R85-R87</f>
        <v>0</v>
      </c>
      <c r="S86" s="68">
        <f>S85-S87</f>
        <v>0</v>
      </c>
      <c r="T86" s="68">
        <f>T85-T87</f>
        <v>0</v>
      </c>
      <c r="U86" s="509">
        <f t="shared" si="2"/>
        <v>21.25</v>
      </c>
      <c r="V86" s="510"/>
      <c r="W86" s="559">
        <f>W85-W87</f>
        <v>255</v>
      </c>
      <c r="X86" s="510"/>
    </row>
    <row r="87" spans="2:24" x14ac:dyDescent="0.3">
      <c r="B87" s="283"/>
      <c r="C87" s="506" t="s">
        <v>14</v>
      </c>
      <c r="D87" s="507"/>
      <c r="E87" s="507"/>
      <c r="F87" s="507"/>
      <c r="G87" s="507"/>
      <c r="H87" s="508"/>
      <c r="I87" s="70">
        <v>157</v>
      </c>
      <c r="J87" s="70"/>
      <c r="K87" s="70"/>
      <c r="L87" s="70"/>
      <c r="M87" s="70"/>
      <c r="N87" s="70"/>
      <c r="O87" s="70"/>
      <c r="P87" s="70"/>
      <c r="Q87" s="70"/>
      <c r="R87" s="70"/>
      <c r="S87" s="70"/>
      <c r="T87" s="70"/>
      <c r="U87" s="509">
        <f t="shared" si="2"/>
        <v>157</v>
      </c>
      <c r="V87" s="510"/>
      <c r="W87" s="558">
        <f t="shared" ref="W87:W93" si="5">SUM(I87:T87)</f>
        <v>157</v>
      </c>
      <c r="X87" s="512"/>
    </row>
    <row r="88" spans="2:24" x14ac:dyDescent="0.3">
      <c r="B88" s="283"/>
      <c r="C88" s="513" t="s">
        <v>5</v>
      </c>
      <c r="D88" s="514"/>
      <c r="E88" s="514"/>
      <c r="F88" s="514"/>
      <c r="G88" s="514"/>
      <c r="H88" s="515"/>
      <c r="I88" s="74">
        <v>46</v>
      </c>
      <c r="J88" s="74"/>
      <c r="K88" s="74"/>
      <c r="L88" s="74"/>
      <c r="M88" s="74"/>
      <c r="N88" s="74"/>
      <c r="O88" s="74"/>
      <c r="P88" s="74"/>
      <c r="Q88" s="74"/>
      <c r="R88" s="74"/>
      <c r="S88" s="74"/>
      <c r="T88" s="74"/>
      <c r="U88" s="509">
        <f t="shared" si="2"/>
        <v>46</v>
      </c>
      <c r="V88" s="510"/>
      <c r="W88" s="558">
        <f t="shared" si="5"/>
        <v>46</v>
      </c>
      <c r="X88" s="512"/>
    </row>
    <row r="89" spans="2:24" x14ac:dyDescent="0.3">
      <c r="B89" s="283"/>
      <c r="C89" s="560" t="s">
        <v>49</v>
      </c>
      <c r="D89" s="561"/>
      <c r="E89" s="561"/>
      <c r="F89" s="561"/>
      <c r="G89" s="561"/>
      <c r="H89" s="562"/>
      <c r="I89" s="78">
        <f t="shared" ref="I89:Q89" si="6">I85-I86-I88</f>
        <v>111</v>
      </c>
      <c r="J89" s="78">
        <f t="shared" si="6"/>
        <v>0</v>
      </c>
      <c r="K89" s="78">
        <f t="shared" si="6"/>
        <v>0</v>
      </c>
      <c r="L89" s="78">
        <f t="shared" si="6"/>
        <v>0</v>
      </c>
      <c r="M89" s="78">
        <f t="shared" si="6"/>
        <v>0</v>
      </c>
      <c r="N89" s="78">
        <f t="shared" si="6"/>
        <v>0</v>
      </c>
      <c r="O89" s="78">
        <f t="shared" si="6"/>
        <v>0</v>
      </c>
      <c r="P89" s="78">
        <f t="shared" si="6"/>
        <v>0</v>
      </c>
      <c r="Q89" s="78">
        <f t="shared" si="6"/>
        <v>0</v>
      </c>
      <c r="R89" s="78">
        <f>R85-R86-R88</f>
        <v>0</v>
      </c>
      <c r="S89" s="78">
        <f>S85-S86-S88</f>
        <v>0</v>
      </c>
      <c r="T89" s="78">
        <f>T85-T86-T88</f>
        <v>0</v>
      </c>
      <c r="U89" s="563">
        <f t="shared" si="2"/>
        <v>9.25</v>
      </c>
      <c r="V89" s="564"/>
      <c r="W89" s="565">
        <f t="shared" si="5"/>
        <v>111</v>
      </c>
      <c r="X89" s="566"/>
    </row>
    <row r="90" spans="2:24" x14ac:dyDescent="0.3">
      <c r="B90" s="283"/>
      <c r="C90" s="411" t="s">
        <v>107</v>
      </c>
      <c r="D90" s="412"/>
      <c r="E90" s="412"/>
      <c r="F90" s="412"/>
      <c r="G90" s="412"/>
      <c r="H90" s="413"/>
      <c r="I90" s="82">
        <v>308</v>
      </c>
      <c r="J90" s="82"/>
      <c r="K90" s="82"/>
      <c r="L90" s="82"/>
      <c r="M90" s="82"/>
      <c r="N90" s="82"/>
      <c r="O90" s="82"/>
      <c r="P90" s="82"/>
      <c r="Q90" s="82"/>
      <c r="R90" s="82"/>
      <c r="S90" s="82"/>
      <c r="T90" s="82"/>
      <c r="U90" s="414">
        <f t="shared" si="2"/>
        <v>308</v>
      </c>
      <c r="V90" s="415"/>
      <c r="W90" s="416">
        <f t="shared" si="5"/>
        <v>308</v>
      </c>
      <c r="X90" s="415"/>
    </row>
    <row r="91" spans="2:24" x14ac:dyDescent="0.3">
      <c r="B91" s="283"/>
      <c r="C91" s="395" t="s">
        <v>1</v>
      </c>
      <c r="D91" s="396"/>
      <c r="E91" s="396"/>
      <c r="F91" s="396"/>
      <c r="G91" s="396"/>
      <c r="H91" s="397"/>
      <c r="I91" s="86">
        <v>188407</v>
      </c>
      <c r="J91" s="86"/>
      <c r="K91" s="86"/>
      <c r="L91" s="86"/>
      <c r="M91" s="86"/>
      <c r="N91" s="86"/>
      <c r="O91" s="86"/>
      <c r="P91" s="86"/>
      <c r="Q91" s="86"/>
      <c r="R91" s="86"/>
      <c r="S91" s="86"/>
      <c r="T91" s="86"/>
      <c r="U91" s="417">
        <f t="shared" si="2"/>
        <v>188407</v>
      </c>
      <c r="V91" s="418"/>
      <c r="W91" s="419">
        <f t="shared" si="5"/>
        <v>188407</v>
      </c>
      <c r="X91" s="420"/>
    </row>
    <row r="92" spans="2:24" x14ac:dyDescent="0.3">
      <c r="B92" s="283"/>
      <c r="C92" s="347" t="s">
        <v>23</v>
      </c>
      <c r="D92" s="348"/>
      <c r="E92" s="348"/>
      <c r="F92" s="348"/>
      <c r="G92" s="348"/>
      <c r="H92" s="349"/>
      <c r="I92" s="90">
        <v>4863</v>
      </c>
      <c r="J92" s="90"/>
      <c r="K92" s="90"/>
      <c r="L92" s="90"/>
      <c r="M92" s="90"/>
      <c r="N92" s="90"/>
      <c r="O92" s="90"/>
      <c r="P92" s="90"/>
      <c r="Q92" s="90"/>
      <c r="R92" s="90"/>
      <c r="S92" s="90"/>
      <c r="T92" s="90"/>
      <c r="U92" s="361">
        <f t="shared" si="2"/>
        <v>4863</v>
      </c>
      <c r="V92" s="362"/>
      <c r="W92" s="409">
        <f t="shared" si="5"/>
        <v>4863</v>
      </c>
      <c r="X92" s="362"/>
    </row>
    <row r="93" spans="2:24" x14ac:dyDescent="0.3">
      <c r="B93" s="283"/>
      <c r="C93" s="270" t="s">
        <v>65</v>
      </c>
      <c r="D93" s="271"/>
      <c r="E93" s="271"/>
      <c r="F93" s="271"/>
      <c r="G93" s="271"/>
      <c r="H93" s="272"/>
      <c r="I93" s="52">
        <v>177</v>
      </c>
      <c r="J93" s="52"/>
      <c r="K93" s="52"/>
      <c r="L93" s="52"/>
      <c r="M93" s="52"/>
      <c r="N93" s="52"/>
      <c r="O93" s="52"/>
      <c r="P93" s="52"/>
      <c r="Q93" s="52"/>
      <c r="R93" s="52"/>
      <c r="S93" s="52"/>
      <c r="T93" s="52"/>
      <c r="U93" s="311">
        <f t="shared" si="2"/>
        <v>177</v>
      </c>
      <c r="V93" s="312"/>
      <c r="W93" s="410">
        <f t="shared" si="5"/>
        <v>177</v>
      </c>
      <c r="X93" s="312"/>
    </row>
    <row r="94" spans="2:24" x14ac:dyDescent="0.3">
      <c r="B94" s="283"/>
      <c r="C94" s="306" t="s">
        <v>6</v>
      </c>
      <c r="D94" s="307"/>
      <c r="E94" s="307"/>
      <c r="F94" s="307"/>
      <c r="G94" s="307"/>
      <c r="H94" s="308"/>
      <c r="I94" s="94">
        <f t="shared" ref="I94:T96" si="7">I80/I83</f>
        <v>2.1778771392510845</v>
      </c>
      <c r="J94" s="94" t="e">
        <f t="shared" si="7"/>
        <v>#DIV/0!</v>
      </c>
      <c r="K94" s="94" t="e">
        <f t="shared" si="7"/>
        <v>#DIV/0!</v>
      </c>
      <c r="L94" s="94" t="e">
        <f t="shared" si="7"/>
        <v>#DIV/0!</v>
      </c>
      <c r="M94" s="94" t="e">
        <f t="shared" si="7"/>
        <v>#DIV/0!</v>
      </c>
      <c r="N94" s="94" t="e">
        <f t="shared" si="7"/>
        <v>#DIV/0!</v>
      </c>
      <c r="O94" s="94" t="e">
        <f t="shared" si="7"/>
        <v>#DIV/0!</v>
      </c>
      <c r="P94" s="94" t="e">
        <f t="shared" si="7"/>
        <v>#DIV/0!</v>
      </c>
      <c r="Q94" s="94" t="e">
        <f t="shared" si="7"/>
        <v>#DIV/0!</v>
      </c>
      <c r="R94" s="94" t="e">
        <f t="shared" si="7"/>
        <v>#DIV/0!</v>
      </c>
      <c r="S94" s="94" t="e">
        <f t="shared" si="7"/>
        <v>#DIV/0!</v>
      </c>
      <c r="T94" s="94" t="e">
        <f t="shared" si="7"/>
        <v>#DIV/0!</v>
      </c>
      <c r="U94" s="404" t="s">
        <v>62</v>
      </c>
      <c r="V94" s="405"/>
      <c r="W94" s="406">
        <f>W80/W83</f>
        <v>2.1778771392510845</v>
      </c>
      <c r="X94" s="407"/>
    </row>
    <row r="95" spans="2:24" x14ac:dyDescent="0.3">
      <c r="B95" s="283"/>
      <c r="C95" s="347" t="s">
        <v>23</v>
      </c>
      <c r="D95" s="348"/>
      <c r="E95" s="348"/>
      <c r="F95" s="348"/>
      <c r="G95" s="348"/>
      <c r="H95" s="349"/>
      <c r="I95" s="98">
        <f t="shared" si="7"/>
        <v>1.3726277372262774</v>
      </c>
      <c r="J95" s="98" t="e">
        <f t="shared" si="7"/>
        <v>#DIV/0!</v>
      </c>
      <c r="K95" s="98" t="e">
        <f t="shared" si="7"/>
        <v>#DIV/0!</v>
      </c>
      <c r="L95" s="98" t="e">
        <f t="shared" si="7"/>
        <v>#DIV/0!</v>
      </c>
      <c r="M95" s="98" t="e">
        <f t="shared" si="7"/>
        <v>#DIV/0!</v>
      </c>
      <c r="N95" s="98" t="e">
        <f t="shared" si="7"/>
        <v>#DIV/0!</v>
      </c>
      <c r="O95" s="98" t="e">
        <f t="shared" si="7"/>
        <v>#DIV/0!</v>
      </c>
      <c r="P95" s="98" t="e">
        <f t="shared" si="7"/>
        <v>#DIV/0!</v>
      </c>
      <c r="Q95" s="98" t="e">
        <f t="shared" si="7"/>
        <v>#DIV/0!</v>
      </c>
      <c r="R95" s="98" t="e">
        <f t="shared" si="7"/>
        <v>#DIV/0!</v>
      </c>
      <c r="S95" s="98" t="e">
        <f t="shared" si="7"/>
        <v>#DIV/0!</v>
      </c>
      <c r="T95" s="98" t="e">
        <f t="shared" si="7"/>
        <v>#DIV/0!</v>
      </c>
      <c r="U95" s="361" t="s">
        <v>62</v>
      </c>
      <c r="V95" s="362"/>
      <c r="W95" s="408" t="e">
        <f>SUM(I95:T95)</f>
        <v>#DIV/0!</v>
      </c>
      <c r="X95" s="351"/>
    </row>
    <row r="96" spans="2:24" x14ac:dyDescent="0.3">
      <c r="B96" s="283"/>
      <c r="C96" s="270" t="s">
        <v>167</v>
      </c>
      <c r="D96" s="271"/>
      <c r="E96" s="271"/>
      <c r="F96" s="271"/>
      <c r="G96" s="271"/>
      <c r="H96" s="272"/>
      <c r="I96" s="100">
        <f t="shared" si="7"/>
        <v>1.087378640776699</v>
      </c>
      <c r="J96" s="100" t="e">
        <f t="shared" si="7"/>
        <v>#DIV/0!</v>
      </c>
      <c r="K96" s="100" t="e">
        <f t="shared" si="7"/>
        <v>#DIV/0!</v>
      </c>
      <c r="L96" s="100" t="e">
        <f t="shared" si="7"/>
        <v>#DIV/0!</v>
      </c>
      <c r="M96" s="100" t="e">
        <f t="shared" si="7"/>
        <v>#DIV/0!</v>
      </c>
      <c r="N96" s="100" t="e">
        <f t="shared" si="7"/>
        <v>#DIV/0!</v>
      </c>
      <c r="O96" s="100" t="e">
        <f t="shared" si="7"/>
        <v>#DIV/0!</v>
      </c>
      <c r="P96" s="100" t="e">
        <f t="shared" si="7"/>
        <v>#DIV/0!</v>
      </c>
      <c r="Q96" s="100" t="e">
        <f t="shared" si="7"/>
        <v>#DIV/0!</v>
      </c>
      <c r="R96" s="100" t="e">
        <f t="shared" si="7"/>
        <v>#DIV/0!</v>
      </c>
      <c r="S96" s="100" t="e">
        <f t="shared" si="7"/>
        <v>#DIV/0!</v>
      </c>
      <c r="T96" s="100" t="e">
        <f t="shared" si="7"/>
        <v>#DIV/0!</v>
      </c>
      <c r="U96" s="311" t="s">
        <v>62</v>
      </c>
      <c r="V96" s="312"/>
      <c r="W96" s="408" t="e">
        <f>SUM(I96:T96)</f>
        <v>#DIV/0!</v>
      </c>
      <c r="X96" s="351"/>
    </row>
    <row r="97" spans="2:24" x14ac:dyDescent="0.3">
      <c r="B97" s="283"/>
      <c r="C97" s="468" t="s">
        <v>106</v>
      </c>
      <c r="D97" s="469"/>
      <c r="E97" s="469"/>
      <c r="F97" s="469"/>
      <c r="G97" s="469"/>
      <c r="H97" s="470"/>
      <c r="I97" s="104">
        <f t="shared" ref="I97:Q97" si="8">I90/I85</f>
        <v>0.74757281553398058</v>
      </c>
      <c r="J97" s="104" t="e">
        <f t="shared" si="8"/>
        <v>#DIV/0!</v>
      </c>
      <c r="K97" s="104" t="e">
        <f t="shared" si="8"/>
        <v>#DIV/0!</v>
      </c>
      <c r="L97" s="104" t="e">
        <f t="shared" si="8"/>
        <v>#DIV/0!</v>
      </c>
      <c r="M97" s="104" t="e">
        <f t="shared" si="8"/>
        <v>#DIV/0!</v>
      </c>
      <c r="N97" s="104" t="e">
        <f t="shared" si="8"/>
        <v>#DIV/0!</v>
      </c>
      <c r="O97" s="104" t="e">
        <f t="shared" si="8"/>
        <v>#DIV/0!</v>
      </c>
      <c r="P97" s="104" t="e">
        <f t="shared" si="8"/>
        <v>#DIV/0!</v>
      </c>
      <c r="Q97" s="104" t="e">
        <f t="shared" si="8"/>
        <v>#DIV/0!</v>
      </c>
      <c r="R97" s="104" t="e">
        <f>R90/R85</f>
        <v>#DIV/0!</v>
      </c>
      <c r="S97" s="104" t="e">
        <f>S90/S85</f>
        <v>#DIV/0!</v>
      </c>
      <c r="T97" s="104" t="e">
        <f>T90/T85</f>
        <v>#DIV/0!</v>
      </c>
      <c r="U97" s="556" t="s">
        <v>62</v>
      </c>
      <c r="V97" s="557"/>
      <c r="W97" s="402">
        <f>W90/W83</f>
        <v>1.3267341233431976E-3</v>
      </c>
      <c r="X97" s="403"/>
    </row>
    <row r="98" spans="2:24" x14ac:dyDescent="0.3">
      <c r="B98" s="283"/>
      <c r="C98" s="291" t="s">
        <v>3</v>
      </c>
      <c r="D98" s="292"/>
      <c r="E98" s="292"/>
      <c r="F98" s="292"/>
      <c r="G98" s="292"/>
      <c r="H98" s="293"/>
      <c r="I98" s="108">
        <f t="shared" ref="I98:T100" si="9">I91/I83</f>
        <v>0.81157790901533067</v>
      </c>
      <c r="J98" s="108" t="e">
        <f t="shared" si="9"/>
        <v>#DIV/0!</v>
      </c>
      <c r="K98" s="108" t="e">
        <f t="shared" si="9"/>
        <v>#DIV/0!</v>
      </c>
      <c r="L98" s="108" t="e">
        <f t="shared" si="9"/>
        <v>#DIV/0!</v>
      </c>
      <c r="M98" s="108" t="e">
        <f t="shared" si="9"/>
        <v>#DIV/0!</v>
      </c>
      <c r="N98" s="108" t="e">
        <f t="shared" si="9"/>
        <v>#DIV/0!</v>
      </c>
      <c r="O98" s="108" t="e">
        <f t="shared" si="9"/>
        <v>#DIV/0!</v>
      </c>
      <c r="P98" s="108" t="e">
        <f t="shared" si="9"/>
        <v>#DIV/0!</v>
      </c>
      <c r="Q98" s="108" t="e">
        <f t="shared" si="9"/>
        <v>#DIV/0!</v>
      </c>
      <c r="R98" s="108" t="e">
        <f t="shared" si="9"/>
        <v>#DIV/0!</v>
      </c>
      <c r="S98" s="108" t="e">
        <f t="shared" si="9"/>
        <v>#DIV/0!</v>
      </c>
      <c r="T98" s="108" t="e">
        <f t="shared" si="9"/>
        <v>#DIV/0!</v>
      </c>
      <c r="U98" s="380" t="s">
        <v>62</v>
      </c>
      <c r="V98" s="381"/>
      <c r="W98" s="394">
        <f>W91/W83</f>
        <v>0.81157790901533067</v>
      </c>
      <c r="X98" s="339"/>
    </row>
    <row r="99" spans="2:24" x14ac:dyDescent="0.3">
      <c r="B99" s="283"/>
      <c r="C99" s="347" t="s">
        <v>23</v>
      </c>
      <c r="D99" s="348"/>
      <c r="E99" s="348"/>
      <c r="F99" s="348"/>
      <c r="G99" s="348"/>
      <c r="H99" s="349"/>
      <c r="I99" s="112">
        <f t="shared" si="9"/>
        <v>0.59160583941605838</v>
      </c>
      <c r="J99" s="112" t="e">
        <f t="shared" si="9"/>
        <v>#DIV/0!</v>
      </c>
      <c r="K99" s="112" t="e">
        <f t="shared" si="9"/>
        <v>#DIV/0!</v>
      </c>
      <c r="L99" s="112" t="e">
        <f t="shared" si="9"/>
        <v>#DIV/0!</v>
      </c>
      <c r="M99" s="112" t="e">
        <f t="shared" si="9"/>
        <v>#DIV/0!</v>
      </c>
      <c r="N99" s="112" t="e">
        <f t="shared" si="9"/>
        <v>#DIV/0!</v>
      </c>
      <c r="O99" s="112" t="e">
        <f t="shared" si="9"/>
        <v>#DIV/0!</v>
      </c>
      <c r="P99" s="112" t="e">
        <f t="shared" si="9"/>
        <v>#DIV/0!</v>
      </c>
      <c r="Q99" s="112" t="e">
        <f t="shared" si="9"/>
        <v>#DIV/0!</v>
      </c>
      <c r="R99" s="112" t="e">
        <f t="shared" si="9"/>
        <v>#DIV/0!</v>
      </c>
      <c r="S99" s="112" t="e">
        <f t="shared" si="9"/>
        <v>#DIV/0!</v>
      </c>
      <c r="T99" s="112" t="e">
        <f t="shared" si="9"/>
        <v>#DIV/0!</v>
      </c>
      <c r="U99" s="361" t="s">
        <v>62</v>
      </c>
      <c r="V99" s="362"/>
      <c r="W99" s="392">
        <f>W92/W84</f>
        <v>0.59160583941605838</v>
      </c>
      <c r="X99" s="393"/>
    </row>
    <row r="100" spans="2:24" ht="15" thickBot="1" x14ac:dyDescent="0.35">
      <c r="B100" s="284"/>
      <c r="C100" s="294" t="s">
        <v>65</v>
      </c>
      <c r="D100" s="295"/>
      <c r="E100" s="295"/>
      <c r="F100" s="295"/>
      <c r="G100" s="295"/>
      <c r="H100" s="296"/>
      <c r="I100" s="116">
        <f t="shared" si="9"/>
        <v>0.42961165048543687</v>
      </c>
      <c r="J100" s="116" t="e">
        <f t="shared" si="9"/>
        <v>#DIV/0!</v>
      </c>
      <c r="K100" s="116" t="e">
        <f t="shared" si="9"/>
        <v>#DIV/0!</v>
      </c>
      <c r="L100" s="116" t="e">
        <f t="shared" si="9"/>
        <v>#DIV/0!</v>
      </c>
      <c r="M100" s="116" t="e">
        <f t="shared" si="9"/>
        <v>#DIV/0!</v>
      </c>
      <c r="N100" s="116" t="e">
        <f t="shared" si="9"/>
        <v>#DIV/0!</v>
      </c>
      <c r="O100" s="116" t="e">
        <f t="shared" si="9"/>
        <v>#DIV/0!</v>
      </c>
      <c r="P100" s="116" t="e">
        <f t="shared" si="9"/>
        <v>#DIV/0!</v>
      </c>
      <c r="Q100" s="116" t="e">
        <f t="shared" si="9"/>
        <v>#DIV/0!</v>
      </c>
      <c r="R100" s="116" t="e">
        <f t="shared" si="9"/>
        <v>#DIV/0!</v>
      </c>
      <c r="S100" s="116" t="e">
        <f t="shared" si="9"/>
        <v>#DIV/0!</v>
      </c>
      <c r="T100" s="116" t="e">
        <f t="shared" si="9"/>
        <v>#DIV/0!</v>
      </c>
      <c r="U100" s="366" t="s">
        <v>62</v>
      </c>
      <c r="V100" s="367"/>
      <c r="W100" s="392">
        <f>W93/W85</f>
        <v>0.42961165048543687</v>
      </c>
      <c r="X100" s="393"/>
    </row>
    <row r="101" spans="2:24" x14ac:dyDescent="0.3">
      <c r="B101" s="436" t="s">
        <v>7</v>
      </c>
      <c r="C101" s="303" t="s">
        <v>15</v>
      </c>
      <c r="D101" s="304"/>
      <c r="E101" s="304"/>
      <c r="F101" s="304"/>
      <c r="G101" s="304"/>
      <c r="H101" s="305"/>
      <c r="I101" s="120">
        <v>223</v>
      </c>
      <c r="J101" s="120"/>
      <c r="K101" s="120"/>
      <c r="L101" s="120"/>
      <c r="M101" s="120"/>
      <c r="N101" s="120"/>
      <c r="O101" s="120"/>
      <c r="P101" s="120"/>
      <c r="Q101" s="120"/>
      <c r="R101" s="120"/>
      <c r="S101" s="120"/>
      <c r="T101" s="120"/>
      <c r="U101" s="400">
        <f t="shared" ref="U101:U164" si="10">AVERAGE(I101:T101)</f>
        <v>223</v>
      </c>
      <c r="V101" s="401"/>
      <c r="W101" s="400" t="s">
        <v>62</v>
      </c>
      <c r="X101" s="401"/>
    </row>
    <row r="102" spans="2:24" x14ac:dyDescent="0.3">
      <c r="B102" s="437"/>
      <c r="C102" s="411" t="s">
        <v>16</v>
      </c>
      <c r="D102" s="412"/>
      <c r="E102" s="412"/>
      <c r="F102" s="412"/>
      <c r="G102" s="412"/>
      <c r="H102" s="413"/>
      <c r="I102" s="82">
        <v>1719058</v>
      </c>
      <c r="J102" s="82"/>
      <c r="K102" s="82"/>
      <c r="L102" s="82"/>
      <c r="M102" s="82"/>
      <c r="N102" s="82"/>
      <c r="O102" s="82"/>
      <c r="P102" s="82"/>
      <c r="Q102" s="82"/>
      <c r="R102" s="82"/>
      <c r="S102" s="82"/>
      <c r="T102" s="82"/>
      <c r="U102" s="414">
        <f t="shared" si="10"/>
        <v>1719058</v>
      </c>
      <c r="V102" s="415"/>
      <c r="W102" s="414">
        <f t="shared" ref="W102:W165" si="11">SUM(I102:T102)</f>
        <v>1719058</v>
      </c>
      <c r="X102" s="415"/>
    </row>
    <row r="103" spans="2:24" x14ac:dyDescent="0.3">
      <c r="B103" s="437"/>
      <c r="C103" s="395" t="s">
        <v>66</v>
      </c>
      <c r="D103" s="396"/>
      <c r="E103" s="396"/>
      <c r="F103" s="396"/>
      <c r="G103" s="396"/>
      <c r="H103" s="397"/>
      <c r="I103" s="124">
        <v>1449</v>
      </c>
      <c r="J103" s="124"/>
      <c r="K103" s="124"/>
      <c r="L103" s="124"/>
      <c r="M103" s="124"/>
      <c r="N103" s="124"/>
      <c r="O103" s="124"/>
      <c r="P103" s="124"/>
      <c r="Q103" s="124"/>
      <c r="R103" s="124"/>
      <c r="S103" s="124"/>
      <c r="T103" s="124"/>
      <c r="U103" s="398">
        <f t="shared" si="10"/>
        <v>1449</v>
      </c>
      <c r="V103" s="399"/>
      <c r="W103" s="398">
        <f t="shared" si="11"/>
        <v>1449</v>
      </c>
      <c r="X103" s="399"/>
    </row>
    <row r="104" spans="2:24" x14ac:dyDescent="0.3">
      <c r="B104" s="437"/>
      <c r="C104" s="387" t="s">
        <v>17</v>
      </c>
      <c r="D104" s="388"/>
      <c r="E104" s="388"/>
      <c r="F104" s="388"/>
      <c r="G104" s="388"/>
      <c r="H104" s="389"/>
      <c r="I104" s="128">
        <v>130</v>
      </c>
      <c r="J104" s="128"/>
      <c r="K104" s="128"/>
      <c r="L104" s="128"/>
      <c r="M104" s="128"/>
      <c r="N104" s="128"/>
      <c r="O104" s="128"/>
      <c r="P104" s="128"/>
      <c r="Q104" s="128"/>
      <c r="R104" s="128"/>
      <c r="S104" s="128"/>
      <c r="T104" s="128"/>
      <c r="U104" s="390">
        <f t="shared" si="10"/>
        <v>130</v>
      </c>
      <c r="V104" s="391"/>
      <c r="W104" s="382">
        <f t="shared" si="11"/>
        <v>130</v>
      </c>
      <c r="X104" s="383"/>
    </row>
    <row r="105" spans="2:24" x14ac:dyDescent="0.3">
      <c r="B105" s="437"/>
      <c r="C105" s="438" t="s">
        <v>18</v>
      </c>
      <c r="D105" s="439"/>
      <c r="E105" s="439"/>
      <c r="F105" s="439"/>
      <c r="G105" s="439"/>
      <c r="H105" s="440"/>
      <c r="I105" s="132">
        <f t="shared" ref="I105:Q105" si="12">SUM(I106:I107)</f>
        <v>165</v>
      </c>
      <c r="J105" s="132">
        <f t="shared" si="12"/>
        <v>0</v>
      </c>
      <c r="K105" s="132">
        <f t="shared" si="12"/>
        <v>0</v>
      </c>
      <c r="L105" s="132">
        <f t="shared" si="12"/>
        <v>0</v>
      </c>
      <c r="M105" s="132">
        <f t="shared" si="12"/>
        <v>0</v>
      </c>
      <c r="N105" s="132">
        <f t="shared" si="12"/>
        <v>0</v>
      </c>
      <c r="O105" s="132">
        <f t="shared" si="12"/>
        <v>0</v>
      </c>
      <c r="P105" s="132">
        <f t="shared" si="12"/>
        <v>0</v>
      </c>
      <c r="Q105" s="132">
        <f t="shared" si="12"/>
        <v>0</v>
      </c>
      <c r="R105" s="132">
        <f>SUM(R106:R107)</f>
        <v>0</v>
      </c>
      <c r="S105" s="132">
        <f>SUM(S106:S107)</f>
        <v>0</v>
      </c>
      <c r="T105" s="132">
        <f>SUM(T106:T107)</f>
        <v>0</v>
      </c>
      <c r="U105" s="434">
        <f t="shared" si="10"/>
        <v>13.75</v>
      </c>
      <c r="V105" s="435"/>
      <c r="W105" s="309">
        <f t="shared" si="11"/>
        <v>165</v>
      </c>
      <c r="X105" s="310"/>
    </row>
    <row r="106" spans="2:24" x14ac:dyDescent="0.3">
      <c r="B106" s="437"/>
      <c r="C106" s="300" t="s">
        <v>24</v>
      </c>
      <c r="D106" s="301"/>
      <c r="E106" s="301"/>
      <c r="F106" s="301"/>
      <c r="G106" s="301"/>
      <c r="H106" s="302"/>
      <c r="I106" s="136">
        <v>29</v>
      </c>
      <c r="J106" s="136"/>
      <c r="K106" s="136"/>
      <c r="L106" s="136"/>
      <c r="M106" s="136"/>
      <c r="N106" s="136"/>
      <c r="O106" s="136"/>
      <c r="P106" s="136"/>
      <c r="Q106" s="136"/>
      <c r="R106" s="136"/>
      <c r="S106" s="136"/>
      <c r="T106" s="136"/>
      <c r="U106" s="309">
        <f t="shared" si="10"/>
        <v>29</v>
      </c>
      <c r="V106" s="310"/>
      <c r="W106" s="309">
        <f t="shared" si="11"/>
        <v>29</v>
      </c>
      <c r="X106" s="310"/>
    </row>
    <row r="107" spans="2:24" x14ac:dyDescent="0.3">
      <c r="B107" s="437"/>
      <c r="C107" s="363" t="s">
        <v>25</v>
      </c>
      <c r="D107" s="364"/>
      <c r="E107" s="364"/>
      <c r="F107" s="364"/>
      <c r="G107" s="364"/>
      <c r="H107" s="365"/>
      <c r="I107" s="140">
        <v>136</v>
      </c>
      <c r="J107" s="140"/>
      <c r="K107" s="140"/>
      <c r="L107" s="140"/>
      <c r="M107" s="140"/>
      <c r="N107" s="140"/>
      <c r="O107" s="140"/>
      <c r="P107" s="140"/>
      <c r="Q107" s="140"/>
      <c r="R107" s="140"/>
      <c r="S107" s="140"/>
      <c r="T107" s="140"/>
      <c r="U107" s="309">
        <f t="shared" si="10"/>
        <v>136</v>
      </c>
      <c r="V107" s="310"/>
      <c r="W107" s="309">
        <f t="shared" si="11"/>
        <v>136</v>
      </c>
      <c r="X107" s="310"/>
    </row>
    <row r="108" spans="2:24" x14ac:dyDescent="0.3">
      <c r="B108" s="437"/>
      <c r="C108" s="384" t="s">
        <v>19</v>
      </c>
      <c r="D108" s="385"/>
      <c r="E108" s="385"/>
      <c r="F108" s="385"/>
      <c r="G108" s="385"/>
      <c r="H108" s="386"/>
      <c r="I108" s="52">
        <f t="shared" ref="I108:T108" si="13">SUM(I109+I143)</f>
        <v>175</v>
      </c>
      <c r="J108" s="52">
        <f t="shared" si="13"/>
        <v>0</v>
      </c>
      <c r="K108" s="52">
        <f t="shared" si="13"/>
        <v>0</v>
      </c>
      <c r="L108" s="52">
        <f t="shared" si="13"/>
        <v>0</v>
      </c>
      <c r="M108" s="52">
        <f t="shared" si="13"/>
        <v>0</v>
      </c>
      <c r="N108" s="52">
        <f t="shared" si="13"/>
        <v>0</v>
      </c>
      <c r="O108" s="52">
        <f t="shared" si="13"/>
        <v>0</v>
      </c>
      <c r="P108" s="52">
        <f t="shared" si="13"/>
        <v>0</v>
      </c>
      <c r="Q108" s="52">
        <f t="shared" si="13"/>
        <v>0</v>
      </c>
      <c r="R108" s="52">
        <f t="shared" si="13"/>
        <v>0</v>
      </c>
      <c r="S108" s="52">
        <f t="shared" si="13"/>
        <v>0</v>
      </c>
      <c r="T108" s="52">
        <f t="shared" si="13"/>
        <v>0</v>
      </c>
      <c r="U108" s="309">
        <f t="shared" si="10"/>
        <v>14.583333333333334</v>
      </c>
      <c r="V108" s="310"/>
      <c r="W108" s="309">
        <f t="shared" si="11"/>
        <v>175</v>
      </c>
      <c r="X108" s="310"/>
    </row>
    <row r="109" spans="2:24" x14ac:dyDescent="0.3">
      <c r="B109" s="437"/>
      <c r="C109" s="300" t="s">
        <v>24</v>
      </c>
      <c r="D109" s="301"/>
      <c r="E109" s="301"/>
      <c r="F109" s="301"/>
      <c r="G109" s="301"/>
      <c r="H109" s="302"/>
      <c r="I109" s="52">
        <f>I110+I131+I142</f>
        <v>131</v>
      </c>
      <c r="J109" s="52">
        <f t="shared" ref="J109:T109" si="14">J110+J131+J142</f>
        <v>0</v>
      </c>
      <c r="K109" s="52">
        <f t="shared" si="14"/>
        <v>0</v>
      </c>
      <c r="L109" s="52">
        <f t="shared" si="14"/>
        <v>0</v>
      </c>
      <c r="M109" s="52">
        <f t="shared" si="14"/>
        <v>0</v>
      </c>
      <c r="N109" s="52">
        <f t="shared" si="14"/>
        <v>0</v>
      </c>
      <c r="O109" s="52">
        <f t="shared" si="14"/>
        <v>0</v>
      </c>
      <c r="P109" s="52">
        <f t="shared" si="14"/>
        <v>0</v>
      </c>
      <c r="Q109" s="52">
        <f t="shared" si="14"/>
        <v>0</v>
      </c>
      <c r="R109" s="52">
        <f t="shared" si="14"/>
        <v>0</v>
      </c>
      <c r="S109" s="52">
        <f t="shared" si="14"/>
        <v>0</v>
      </c>
      <c r="T109" s="52">
        <f t="shared" si="14"/>
        <v>0</v>
      </c>
      <c r="U109" s="309">
        <f t="shared" si="10"/>
        <v>10.916666666666666</v>
      </c>
      <c r="V109" s="310"/>
      <c r="W109" s="309">
        <f t="shared" si="11"/>
        <v>131</v>
      </c>
      <c r="X109" s="310"/>
    </row>
    <row r="110" spans="2:24" x14ac:dyDescent="0.3">
      <c r="B110" s="437"/>
      <c r="C110" s="300" t="s">
        <v>29</v>
      </c>
      <c r="D110" s="301"/>
      <c r="E110" s="301"/>
      <c r="F110" s="301"/>
      <c r="G110" s="301"/>
      <c r="H110" s="302"/>
      <c r="I110" s="52">
        <f t="shared" ref="I110:Q110" si="15">SUM(I111:I130)</f>
        <v>55</v>
      </c>
      <c r="J110" s="52">
        <f t="shared" si="15"/>
        <v>0</v>
      </c>
      <c r="K110" s="52">
        <f t="shared" si="15"/>
        <v>0</v>
      </c>
      <c r="L110" s="52">
        <f t="shared" si="15"/>
        <v>0</v>
      </c>
      <c r="M110" s="52">
        <f t="shared" si="15"/>
        <v>0</v>
      </c>
      <c r="N110" s="52">
        <f t="shared" si="15"/>
        <v>0</v>
      </c>
      <c r="O110" s="52">
        <f t="shared" si="15"/>
        <v>0</v>
      </c>
      <c r="P110" s="52">
        <f t="shared" si="15"/>
        <v>0</v>
      </c>
      <c r="Q110" s="52">
        <f t="shared" si="15"/>
        <v>0</v>
      </c>
      <c r="R110" s="52">
        <f>SUM(R111:R130)</f>
        <v>0</v>
      </c>
      <c r="S110" s="52">
        <f>SUM(S111:S130)</f>
        <v>0</v>
      </c>
      <c r="T110" s="52">
        <f>SUM(T111:T130)</f>
        <v>0</v>
      </c>
      <c r="U110" s="309">
        <f t="shared" si="10"/>
        <v>4.583333333333333</v>
      </c>
      <c r="V110" s="310"/>
      <c r="W110" s="309">
        <f t="shared" si="11"/>
        <v>55</v>
      </c>
      <c r="X110" s="310"/>
    </row>
    <row r="111" spans="2:24" x14ac:dyDescent="0.3">
      <c r="B111" s="437"/>
      <c r="C111" s="321" t="s">
        <v>67</v>
      </c>
      <c r="D111" s="322"/>
      <c r="E111" s="322"/>
      <c r="F111" s="322"/>
      <c r="G111" s="322"/>
      <c r="H111" s="323"/>
      <c r="I111" s="52">
        <v>6</v>
      </c>
      <c r="J111" s="52"/>
      <c r="K111" s="52"/>
      <c r="L111" s="52"/>
      <c r="M111" s="52"/>
      <c r="N111" s="52"/>
      <c r="O111" s="52"/>
      <c r="P111" s="52"/>
      <c r="Q111" s="52"/>
      <c r="R111" s="52"/>
      <c r="S111" s="52"/>
      <c r="T111" s="52"/>
      <c r="U111" s="309">
        <f t="shared" si="10"/>
        <v>6</v>
      </c>
      <c r="V111" s="310"/>
      <c r="W111" s="309">
        <f t="shared" si="11"/>
        <v>6</v>
      </c>
      <c r="X111" s="310"/>
    </row>
    <row r="112" spans="2:24" x14ac:dyDescent="0.3">
      <c r="B112" s="437"/>
      <c r="C112" s="321" t="s">
        <v>68</v>
      </c>
      <c r="D112" s="322"/>
      <c r="E112" s="322"/>
      <c r="F112" s="322"/>
      <c r="G112" s="322"/>
      <c r="H112" s="323"/>
      <c r="I112" s="52">
        <v>9</v>
      </c>
      <c r="J112" s="52"/>
      <c r="K112" s="52"/>
      <c r="L112" s="52"/>
      <c r="M112" s="52"/>
      <c r="N112" s="52"/>
      <c r="O112" s="52"/>
      <c r="P112" s="52"/>
      <c r="Q112" s="52"/>
      <c r="R112" s="52"/>
      <c r="S112" s="52"/>
      <c r="T112" s="52"/>
      <c r="U112" s="309">
        <f t="shared" si="10"/>
        <v>9</v>
      </c>
      <c r="V112" s="310"/>
      <c r="W112" s="309">
        <f t="shared" si="11"/>
        <v>9</v>
      </c>
      <c r="X112" s="310"/>
    </row>
    <row r="113" spans="2:24" x14ac:dyDescent="0.3">
      <c r="B113" s="437"/>
      <c r="C113" s="321" t="s">
        <v>69</v>
      </c>
      <c r="D113" s="322"/>
      <c r="E113" s="322"/>
      <c r="F113" s="322"/>
      <c r="G113" s="322"/>
      <c r="H113" s="323"/>
      <c r="I113" s="52">
        <v>1</v>
      </c>
      <c r="J113" s="52"/>
      <c r="K113" s="52"/>
      <c r="L113" s="52"/>
      <c r="M113" s="52"/>
      <c r="N113" s="52"/>
      <c r="O113" s="52"/>
      <c r="P113" s="52"/>
      <c r="Q113" s="52"/>
      <c r="R113" s="52"/>
      <c r="S113" s="52"/>
      <c r="T113" s="52"/>
      <c r="U113" s="309">
        <f t="shared" si="10"/>
        <v>1</v>
      </c>
      <c r="V113" s="310"/>
      <c r="W113" s="309">
        <f t="shared" si="11"/>
        <v>1</v>
      </c>
      <c r="X113" s="310"/>
    </row>
    <row r="114" spans="2:24" x14ac:dyDescent="0.3">
      <c r="B114" s="437"/>
      <c r="C114" s="321" t="s">
        <v>70</v>
      </c>
      <c r="D114" s="322"/>
      <c r="E114" s="322"/>
      <c r="F114" s="322"/>
      <c r="G114" s="322"/>
      <c r="H114" s="323"/>
      <c r="I114" s="52">
        <v>7</v>
      </c>
      <c r="J114" s="52"/>
      <c r="K114" s="52"/>
      <c r="L114" s="52"/>
      <c r="M114" s="52"/>
      <c r="N114" s="52"/>
      <c r="O114" s="52"/>
      <c r="P114" s="52"/>
      <c r="Q114" s="52"/>
      <c r="R114" s="52"/>
      <c r="S114" s="52"/>
      <c r="T114" s="52"/>
      <c r="U114" s="309">
        <f t="shared" si="10"/>
        <v>7</v>
      </c>
      <c r="V114" s="310"/>
      <c r="W114" s="309">
        <f t="shared" si="11"/>
        <v>7</v>
      </c>
      <c r="X114" s="310"/>
    </row>
    <row r="115" spans="2:24" x14ac:dyDescent="0.3">
      <c r="B115" s="437"/>
      <c r="C115" s="321" t="s">
        <v>71</v>
      </c>
      <c r="D115" s="322"/>
      <c r="E115" s="322"/>
      <c r="F115" s="322"/>
      <c r="G115" s="322"/>
      <c r="H115" s="323"/>
      <c r="I115" s="52">
        <v>3</v>
      </c>
      <c r="J115" s="52"/>
      <c r="K115" s="52"/>
      <c r="L115" s="52"/>
      <c r="M115" s="52"/>
      <c r="N115" s="52"/>
      <c r="O115" s="52"/>
      <c r="P115" s="52"/>
      <c r="Q115" s="52"/>
      <c r="R115" s="52"/>
      <c r="S115" s="52"/>
      <c r="T115" s="52"/>
      <c r="U115" s="309">
        <f t="shared" si="10"/>
        <v>3</v>
      </c>
      <c r="V115" s="310"/>
      <c r="W115" s="309">
        <f t="shared" si="11"/>
        <v>3</v>
      </c>
      <c r="X115" s="310"/>
    </row>
    <row r="116" spans="2:24" x14ac:dyDescent="0.3">
      <c r="B116" s="437"/>
      <c r="C116" s="321" t="s">
        <v>72</v>
      </c>
      <c r="D116" s="322"/>
      <c r="E116" s="322"/>
      <c r="F116" s="322"/>
      <c r="G116" s="322"/>
      <c r="H116" s="323"/>
      <c r="I116" s="52">
        <v>1</v>
      </c>
      <c r="J116" s="52"/>
      <c r="K116" s="52"/>
      <c r="L116" s="52"/>
      <c r="M116" s="52"/>
      <c r="N116" s="52"/>
      <c r="O116" s="52"/>
      <c r="P116" s="52"/>
      <c r="Q116" s="52"/>
      <c r="R116" s="52"/>
      <c r="S116" s="52"/>
      <c r="T116" s="52"/>
      <c r="U116" s="309">
        <f t="shared" si="10"/>
        <v>1</v>
      </c>
      <c r="V116" s="310"/>
      <c r="W116" s="309">
        <f t="shared" si="11"/>
        <v>1</v>
      </c>
      <c r="X116" s="310"/>
    </row>
    <row r="117" spans="2:24" x14ac:dyDescent="0.3">
      <c r="B117" s="437"/>
      <c r="C117" s="321" t="s">
        <v>73</v>
      </c>
      <c r="D117" s="322"/>
      <c r="E117" s="322"/>
      <c r="F117" s="322"/>
      <c r="G117" s="322"/>
      <c r="H117" s="323"/>
      <c r="I117" s="52">
        <v>4</v>
      </c>
      <c r="J117" s="52"/>
      <c r="K117" s="52"/>
      <c r="L117" s="52"/>
      <c r="M117" s="52"/>
      <c r="N117" s="52"/>
      <c r="O117" s="52"/>
      <c r="P117" s="52"/>
      <c r="Q117" s="52"/>
      <c r="R117" s="52"/>
      <c r="S117" s="52"/>
      <c r="T117" s="52"/>
      <c r="U117" s="309">
        <f t="shared" si="10"/>
        <v>4</v>
      </c>
      <c r="V117" s="310"/>
      <c r="W117" s="309">
        <f t="shared" si="11"/>
        <v>4</v>
      </c>
      <c r="X117" s="310"/>
    </row>
    <row r="118" spans="2:24" x14ac:dyDescent="0.3">
      <c r="B118" s="437"/>
      <c r="C118" s="321" t="s">
        <v>86</v>
      </c>
      <c r="D118" s="322"/>
      <c r="E118" s="322"/>
      <c r="F118" s="322"/>
      <c r="G118" s="322"/>
      <c r="H118" s="323"/>
      <c r="I118" s="52"/>
      <c r="J118" s="52"/>
      <c r="K118" s="52"/>
      <c r="L118" s="52"/>
      <c r="M118" s="52"/>
      <c r="N118" s="52"/>
      <c r="O118" s="52"/>
      <c r="P118" s="52"/>
      <c r="Q118" s="52"/>
      <c r="R118" s="52"/>
      <c r="S118" s="52"/>
      <c r="T118" s="52"/>
      <c r="U118" s="309" t="e">
        <f t="shared" si="10"/>
        <v>#DIV/0!</v>
      </c>
      <c r="V118" s="310"/>
      <c r="W118" s="309">
        <f t="shared" si="11"/>
        <v>0</v>
      </c>
      <c r="X118" s="310"/>
    </row>
    <row r="119" spans="2:24" x14ac:dyDescent="0.3">
      <c r="B119" s="437"/>
      <c r="C119" s="321" t="s">
        <v>74</v>
      </c>
      <c r="D119" s="322"/>
      <c r="E119" s="322"/>
      <c r="F119" s="322"/>
      <c r="G119" s="322"/>
      <c r="H119" s="323"/>
      <c r="I119" s="52">
        <v>3</v>
      </c>
      <c r="J119" s="52"/>
      <c r="K119" s="52"/>
      <c r="L119" s="52"/>
      <c r="M119" s="52"/>
      <c r="N119" s="52"/>
      <c r="O119" s="52"/>
      <c r="P119" s="52"/>
      <c r="Q119" s="52"/>
      <c r="R119" s="52"/>
      <c r="S119" s="52"/>
      <c r="T119" s="52"/>
      <c r="U119" s="309">
        <f t="shared" si="10"/>
        <v>3</v>
      </c>
      <c r="V119" s="310"/>
      <c r="W119" s="309">
        <f t="shared" si="11"/>
        <v>3</v>
      </c>
      <c r="X119" s="310"/>
    </row>
    <row r="120" spans="2:24" x14ac:dyDescent="0.3">
      <c r="B120" s="437"/>
      <c r="C120" s="321" t="s">
        <v>75</v>
      </c>
      <c r="D120" s="322"/>
      <c r="E120" s="322"/>
      <c r="F120" s="322"/>
      <c r="G120" s="322"/>
      <c r="H120" s="323"/>
      <c r="I120" s="52">
        <v>4</v>
      </c>
      <c r="J120" s="52"/>
      <c r="K120" s="52"/>
      <c r="L120" s="52"/>
      <c r="M120" s="52"/>
      <c r="N120" s="52"/>
      <c r="O120" s="52"/>
      <c r="P120" s="52"/>
      <c r="Q120" s="52"/>
      <c r="R120" s="52"/>
      <c r="S120" s="52"/>
      <c r="T120" s="52"/>
      <c r="U120" s="309">
        <f t="shared" si="10"/>
        <v>4</v>
      </c>
      <c r="V120" s="310"/>
      <c r="W120" s="309">
        <f t="shared" si="11"/>
        <v>4</v>
      </c>
      <c r="X120" s="310"/>
    </row>
    <row r="121" spans="2:24" x14ac:dyDescent="0.3">
      <c r="B121" s="437"/>
      <c r="C121" s="321" t="s">
        <v>76</v>
      </c>
      <c r="D121" s="322"/>
      <c r="E121" s="322"/>
      <c r="F121" s="322"/>
      <c r="G121" s="322"/>
      <c r="H121" s="323"/>
      <c r="I121" s="52"/>
      <c r="J121" s="52"/>
      <c r="K121" s="52"/>
      <c r="L121" s="52"/>
      <c r="M121" s="52"/>
      <c r="N121" s="52"/>
      <c r="O121" s="52"/>
      <c r="P121" s="52"/>
      <c r="Q121" s="52"/>
      <c r="R121" s="52"/>
      <c r="S121" s="52"/>
      <c r="T121" s="52"/>
      <c r="U121" s="309" t="e">
        <f t="shared" si="10"/>
        <v>#DIV/0!</v>
      </c>
      <c r="V121" s="310"/>
      <c r="W121" s="309">
        <f t="shared" si="11"/>
        <v>0</v>
      </c>
      <c r="X121" s="310"/>
    </row>
    <row r="122" spans="2:24" x14ac:dyDescent="0.3">
      <c r="B122" s="437"/>
      <c r="C122" s="321" t="s">
        <v>77</v>
      </c>
      <c r="D122" s="322"/>
      <c r="E122" s="322"/>
      <c r="F122" s="322"/>
      <c r="G122" s="322"/>
      <c r="H122" s="323"/>
      <c r="I122" s="52">
        <v>1</v>
      </c>
      <c r="J122" s="52"/>
      <c r="K122" s="52"/>
      <c r="L122" s="52"/>
      <c r="M122" s="52"/>
      <c r="N122" s="52"/>
      <c r="O122" s="52"/>
      <c r="P122" s="52"/>
      <c r="Q122" s="52"/>
      <c r="R122" s="52"/>
      <c r="S122" s="52"/>
      <c r="T122" s="52"/>
      <c r="U122" s="309">
        <f t="shared" si="10"/>
        <v>1</v>
      </c>
      <c r="V122" s="310"/>
      <c r="W122" s="309">
        <f t="shared" si="11"/>
        <v>1</v>
      </c>
      <c r="X122" s="310"/>
    </row>
    <row r="123" spans="2:24" x14ac:dyDescent="0.3">
      <c r="B123" s="437"/>
      <c r="C123" s="321" t="s">
        <v>78</v>
      </c>
      <c r="D123" s="322"/>
      <c r="E123" s="322"/>
      <c r="F123" s="322"/>
      <c r="G123" s="322"/>
      <c r="H123" s="323"/>
      <c r="I123" s="52">
        <v>1</v>
      </c>
      <c r="J123" s="52"/>
      <c r="K123" s="52"/>
      <c r="L123" s="52"/>
      <c r="M123" s="52"/>
      <c r="N123" s="52"/>
      <c r="O123" s="52"/>
      <c r="P123" s="52"/>
      <c r="Q123" s="52"/>
      <c r="R123" s="52"/>
      <c r="S123" s="52"/>
      <c r="T123" s="52"/>
      <c r="U123" s="309">
        <f t="shared" si="10"/>
        <v>1</v>
      </c>
      <c r="V123" s="310"/>
      <c r="W123" s="309">
        <f t="shared" si="11"/>
        <v>1</v>
      </c>
      <c r="X123" s="310"/>
    </row>
    <row r="124" spans="2:24" x14ac:dyDescent="0.3">
      <c r="B124" s="437"/>
      <c r="C124" s="321" t="s">
        <v>79</v>
      </c>
      <c r="D124" s="322"/>
      <c r="E124" s="322"/>
      <c r="F124" s="322"/>
      <c r="G124" s="322"/>
      <c r="H124" s="323"/>
      <c r="I124" s="52">
        <v>3</v>
      </c>
      <c r="J124" s="52"/>
      <c r="K124" s="52"/>
      <c r="L124" s="52"/>
      <c r="M124" s="52"/>
      <c r="N124" s="52"/>
      <c r="O124" s="52"/>
      <c r="P124" s="52"/>
      <c r="Q124" s="52"/>
      <c r="R124" s="52"/>
      <c r="S124" s="52"/>
      <c r="T124" s="52"/>
      <c r="U124" s="309">
        <f t="shared" si="10"/>
        <v>3</v>
      </c>
      <c r="V124" s="310"/>
      <c r="W124" s="309">
        <f t="shared" si="11"/>
        <v>3</v>
      </c>
      <c r="X124" s="310"/>
    </row>
    <row r="125" spans="2:24" x14ac:dyDescent="0.3">
      <c r="B125" s="437"/>
      <c r="C125" s="321" t="s">
        <v>80</v>
      </c>
      <c r="D125" s="322"/>
      <c r="E125" s="322"/>
      <c r="F125" s="322"/>
      <c r="G125" s="322"/>
      <c r="H125" s="323"/>
      <c r="I125" s="52"/>
      <c r="J125" s="52"/>
      <c r="K125" s="52"/>
      <c r="L125" s="52"/>
      <c r="M125" s="52"/>
      <c r="N125" s="52"/>
      <c r="O125" s="52"/>
      <c r="P125" s="52"/>
      <c r="Q125" s="52"/>
      <c r="R125" s="52"/>
      <c r="S125" s="52"/>
      <c r="T125" s="52"/>
      <c r="U125" s="309" t="e">
        <f t="shared" si="10"/>
        <v>#DIV/0!</v>
      </c>
      <c r="V125" s="310"/>
      <c r="W125" s="309">
        <f t="shared" si="11"/>
        <v>0</v>
      </c>
      <c r="X125" s="310"/>
    </row>
    <row r="126" spans="2:24" x14ac:dyDescent="0.3">
      <c r="B126" s="437"/>
      <c r="C126" s="321" t="s">
        <v>81</v>
      </c>
      <c r="D126" s="322"/>
      <c r="E126" s="322"/>
      <c r="F126" s="322"/>
      <c r="G126" s="322"/>
      <c r="H126" s="323"/>
      <c r="I126" s="52">
        <v>1</v>
      </c>
      <c r="J126" s="52"/>
      <c r="K126" s="52"/>
      <c r="L126" s="52"/>
      <c r="M126" s="52"/>
      <c r="N126" s="52"/>
      <c r="O126" s="52"/>
      <c r="P126" s="52"/>
      <c r="Q126" s="52"/>
      <c r="R126" s="52"/>
      <c r="S126" s="52"/>
      <c r="T126" s="52"/>
      <c r="U126" s="309">
        <f t="shared" si="10"/>
        <v>1</v>
      </c>
      <c r="V126" s="310"/>
      <c r="W126" s="309">
        <f t="shared" si="11"/>
        <v>1</v>
      </c>
      <c r="X126" s="310"/>
    </row>
    <row r="127" spans="2:24" x14ac:dyDescent="0.3">
      <c r="B127" s="437"/>
      <c r="C127" s="321" t="s">
        <v>82</v>
      </c>
      <c r="D127" s="322"/>
      <c r="E127" s="322"/>
      <c r="F127" s="322"/>
      <c r="G127" s="322"/>
      <c r="H127" s="323"/>
      <c r="I127" s="52">
        <v>3</v>
      </c>
      <c r="J127" s="52"/>
      <c r="K127" s="52"/>
      <c r="L127" s="52"/>
      <c r="M127" s="52"/>
      <c r="N127" s="52"/>
      <c r="O127" s="52"/>
      <c r="P127" s="52"/>
      <c r="Q127" s="52"/>
      <c r="R127" s="52"/>
      <c r="S127" s="52"/>
      <c r="T127" s="52"/>
      <c r="U127" s="309">
        <f t="shared" si="10"/>
        <v>3</v>
      </c>
      <c r="V127" s="310"/>
      <c r="W127" s="309">
        <f t="shared" si="11"/>
        <v>3</v>
      </c>
      <c r="X127" s="310"/>
    </row>
    <row r="128" spans="2:24" x14ac:dyDescent="0.3">
      <c r="B128" s="437"/>
      <c r="C128" s="321" t="s">
        <v>83</v>
      </c>
      <c r="D128" s="322"/>
      <c r="E128" s="322"/>
      <c r="F128" s="322"/>
      <c r="G128" s="322"/>
      <c r="H128" s="323"/>
      <c r="I128" s="52">
        <v>2</v>
      </c>
      <c r="J128" s="52"/>
      <c r="K128" s="52"/>
      <c r="L128" s="52"/>
      <c r="M128" s="52"/>
      <c r="N128" s="52"/>
      <c r="O128" s="52"/>
      <c r="P128" s="52"/>
      <c r="Q128" s="52"/>
      <c r="R128" s="52"/>
      <c r="S128" s="52"/>
      <c r="T128" s="52"/>
      <c r="U128" s="309">
        <f t="shared" si="10"/>
        <v>2</v>
      </c>
      <c r="V128" s="310"/>
      <c r="W128" s="309">
        <f t="shared" si="11"/>
        <v>2</v>
      </c>
      <c r="X128" s="310"/>
    </row>
    <row r="129" spans="2:24" x14ac:dyDescent="0.3">
      <c r="B129" s="437"/>
      <c r="C129" s="321" t="s">
        <v>84</v>
      </c>
      <c r="D129" s="322"/>
      <c r="E129" s="322"/>
      <c r="F129" s="322"/>
      <c r="G129" s="322"/>
      <c r="H129" s="323"/>
      <c r="I129" s="52">
        <v>2</v>
      </c>
      <c r="J129" s="52"/>
      <c r="K129" s="52"/>
      <c r="L129" s="52"/>
      <c r="M129" s="52"/>
      <c r="N129" s="52"/>
      <c r="O129" s="52"/>
      <c r="P129" s="52"/>
      <c r="Q129" s="52"/>
      <c r="R129" s="52"/>
      <c r="S129" s="52"/>
      <c r="T129" s="52"/>
      <c r="U129" s="309">
        <f t="shared" si="10"/>
        <v>2</v>
      </c>
      <c r="V129" s="310"/>
      <c r="W129" s="309">
        <f t="shared" si="11"/>
        <v>2</v>
      </c>
      <c r="X129" s="310"/>
    </row>
    <row r="130" spans="2:24" x14ac:dyDescent="0.3">
      <c r="B130" s="437"/>
      <c r="C130" s="324" t="s">
        <v>85</v>
      </c>
      <c r="D130" s="325"/>
      <c r="E130" s="325"/>
      <c r="F130" s="325"/>
      <c r="G130" s="325"/>
      <c r="H130" s="326"/>
      <c r="I130" s="128">
        <v>4</v>
      </c>
      <c r="J130" s="128"/>
      <c r="K130" s="128"/>
      <c r="L130" s="128"/>
      <c r="M130" s="128"/>
      <c r="N130" s="128"/>
      <c r="O130" s="128"/>
      <c r="P130" s="128"/>
      <c r="Q130" s="128"/>
      <c r="R130" s="128"/>
      <c r="S130" s="128"/>
      <c r="T130" s="208"/>
      <c r="U130" s="314">
        <f t="shared" si="10"/>
        <v>4</v>
      </c>
      <c r="V130" s="315"/>
      <c r="W130" s="314">
        <f t="shared" si="11"/>
        <v>4</v>
      </c>
      <c r="X130" s="315"/>
    </row>
    <row r="131" spans="2:24" x14ac:dyDescent="0.3">
      <c r="B131" s="437"/>
      <c r="C131" s="300" t="s">
        <v>30</v>
      </c>
      <c r="D131" s="301"/>
      <c r="E131" s="301"/>
      <c r="F131" s="301"/>
      <c r="G131" s="301"/>
      <c r="H131" s="302"/>
      <c r="I131" s="136">
        <f t="shared" ref="I131:Q131" si="16">SUM(I132:I141)</f>
        <v>7</v>
      </c>
      <c r="J131" s="136">
        <f t="shared" si="16"/>
        <v>0</v>
      </c>
      <c r="K131" s="136">
        <f t="shared" si="16"/>
        <v>0</v>
      </c>
      <c r="L131" s="136">
        <f t="shared" si="16"/>
        <v>0</v>
      </c>
      <c r="M131" s="136">
        <f t="shared" si="16"/>
        <v>0</v>
      </c>
      <c r="N131" s="136">
        <f t="shared" si="16"/>
        <v>0</v>
      </c>
      <c r="O131" s="136">
        <f t="shared" si="16"/>
        <v>0</v>
      </c>
      <c r="P131" s="136">
        <f t="shared" si="16"/>
        <v>0</v>
      </c>
      <c r="Q131" s="136">
        <f t="shared" si="16"/>
        <v>0</v>
      </c>
      <c r="R131" s="136">
        <f>SUM(R132:R141)</f>
        <v>0</v>
      </c>
      <c r="S131" s="136">
        <f>SUM(S132:S141)</f>
        <v>0</v>
      </c>
      <c r="T131" s="136">
        <f>SUM(T132:T141)</f>
        <v>0</v>
      </c>
      <c r="U131" s="309">
        <f t="shared" si="10"/>
        <v>0.58333333333333337</v>
      </c>
      <c r="V131" s="310"/>
      <c r="W131" s="309">
        <f t="shared" si="11"/>
        <v>7</v>
      </c>
      <c r="X131" s="310"/>
    </row>
    <row r="132" spans="2:24" x14ac:dyDescent="0.3">
      <c r="B132" s="437"/>
      <c r="C132" s="321" t="s">
        <v>87</v>
      </c>
      <c r="D132" s="322"/>
      <c r="E132" s="322"/>
      <c r="F132" s="322"/>
      <c r="G132" s="322"/>
      <c r="H132" s="323"/>
      <c r="I132" s="136">
        <v>1</v>
      </c>
      <c r="J132" s="136"/>
      <c r="K132" s="136"/>
      <c r="L132" s="136"/>
      <c r="M132" s="136"/>
      <c r="N132" s="136"/>
      <c r="O132" s="136"/>
      <c r="P132" s="136"/>
      <c r="Q132" s="136"/>
      <c r="R132" s="136"/>
      <c r="S132" s="136"/>
      <c r="T132" s="136"/>
      <c r="U132" s="309">
        <f t="shared" si="10"/>
        <v>1</v>
      </c>
      <c r="V132" s="310"/>
      <c r="W132" s="309">
        <f t="shared" si="11"/>
        <v>1</v>
      </c>
      <c r="X132" s="310"/>
    </row>
    <row r="133" spans="2:24" x14ac:dyDescent="0.3">
      <c r="B133" s="437"/>
      <c r="C133" s="333" t="s">
        <v>31</v>
      </c>
      <c r="D133" s="334"/>
      <c r="E133" s="334"/>
      <c r="F133" s="334"/>
      <c r="G133" s="334"/>
      <c r="H133" s="335"/>
      <c r="I133" s="136"/>
      <c r="J133" s="136"/>
      <c r="K133" s="136"/>
      <c r="L133" s="136"/>
      <c r="M133" s="136"/>
      <c r="N133" s="136"/>
      <c r="O133" s="136"/>
      <c r="P133" s="136"/>
      <c r="Q133" s="136"/>
      <c r="R133" s="136"/>
      <c r="S133" s="136"/>
      <c r="T133" s="136"/>
      <c r="U133" s="309" t="e">
        <f t="shared" si="10"/>
        <v>#DIV/0!</v>
      </c>
      <c r="V133" s="310"/>
      <c r="W133" s="309">
        <f t="shared" si="11"/>
        <v>0</v>
      </c>
      <c r="X133" s="310"/>
    </row>
    <row r="134" spans="2:24" x14ac:dyDescent="0.3">
      <c r="B134" s="437"/>
      <c r="C134" s="333" t="s">
        <v>32</v>
      </c>
      <c r="D134" s="334"/>
      <c r="E134" s="334"/>
      <c r="F134" s="334"/>
      <c r="G134" s="334"/>
      <c r="H134" s="335"/>
      <c r="I134" s="136"/>
      <c r="J134" s="136"/>
      <c r="K134" s="136"/>
      <c r="L134" s="136"/>
      <c r="M134" s="136"/>
      <c r="N134" s="136"/>
      <c r="O134" s="136"/>
      <c r="P134" s="136"/>
      <c r="Q134" s="136"/>
      <c r="R134" s="136"/>
      <c r="S134" s="136"/>
      <c r="T134" s="136"/>
      <c r="U134" s="309" t="e">
        <f t="shared" si="10"/>
        <v>#DIV/0!</v>
      </c>
      <c r="V134" s="310"/>
      <c r="W134" s="309">
        <f t="shared" si="11"/>
        <v>0</v>
      </c>
      <c r="X134" s="310"/>
    </row>
    <row r="135" spans="2:24" x14ac:dyDescent="0.3">
      <c r="B135" s="437"/>
      <c r="C135" s="321" t="s">
        <v>110</v>
      </c>
      <c r="D135" s="322"/>
      <c r="E135" s="322"/>
      <c r="F135" s="322"/>
      <c r="G135" s="322"/>
      <c r="H135" s="323"/>
      <c r="I135" s="136">
        <v>6</v>
      </c>
      <c r="J135" s="136"/>
      <c r="K135" s="136"/>
      <c r="L135" s="136"/>
      <c r="M135" s="136"/>
      <c r="N135" s="136"/>
      <c r="O135" s="136"/>
      <c r="P135" s="136"/>
      <c r="Q135" s="136"/>
      <c r="R135" s="136"/>
      <c r="S135" s="136"/>
      <c r="T135" s="136"/>
      <c r="U135" s="309">
        <f t="shared" si="10"/>
        <v>6</v>
      </c>
      <c r="V135" s="310"/>
      <c r="W135" s="309">
        <f t="shared" si="11"/>
        <v>6</v>
      </c>
      <c r="X135" s="310"/>
    </row>
    <row r="136" spans="2:24" x14ac:dyDescent="0.3">
      <c r="B136" s="437"/>
      <c r="C136" s="321" t="s">
        <v>111</v>
      </c>
      <c r="D136" s="322"/>
      <c r="E136" s="322"/>
      <c r="F136" s="322"/>
      <c r="G136" s="322"/>
      <c r="H136" s="323"/>
      <c r="I136" s="136"/>
      <c r="J136" s="136"/>
      <c r="K136" s="136"/>
      <c r="L136" s="136"/>
      <c r="M136" s="136"/>
      <c r="N136" s="136"/>
      <c r="O136" s="136"/>
      <c r="P136" s="136"/>
      <c r="Q136" s="136"/>
      <c r="R136" s="136"/>
      <c r="S136" s="136"/>
      <c r="T136" s="136"/>
      <c r="U136" s="309" t="e">
        <f t="shared" si="10"/>
        <v>#DIV/0!</v>
      </c>
      <c r="V136" s="310"/>
      <c r="W136" s="309">
        <f t="shared" si="11"/>
        <v>0</v>
      </c>
      <c r="X136" s="310"/>
    </row>
    <row r="137" spans="2:24" x14ac:dyDescent="0.3">
      <c r="B137" s="437"/>
      <c r="C137" s="321" t="s">
        <v>112</v>
      </c>
      <c r="D137" s="322"/>
      <c r="E137" s="322"/>
      <c r="F137" s="322"/>
      <c r="G137" s="322"/>
      <c r="H137" s="323"/>
      <c r="I137" s="136"/>
      <c r="J137" s="136"/>
      <c r="K137" s="136"/>
      <c r="L137" s="136"/>
      <c r="M137" s="136"/>
      <c r="N137" s="136"/>
      <c r="O137" s="136"/>
      <c r="P137" s="136"/>
      <c r="Q137" s="136"/>
      <c r="R137" s="136"/>
      <c r="S137" s="136"/>
      <c r="T137" s="136"/>
      <c r="U137" s="309" t="e">
        <f t="shared" si="10"/>
        <v>#DIV/0!</v>
      </c>
      <c r="V137" s="310"/>
      <c r="W137" s="309">
        <f t="shared" si="11"/>
        <v>0</v>
      </c>
      <c r="X137" s="310"/>
    </row>
    <row r="138" spans="2:24" x14ac:dyDescent="0.3">
      <c r="B138" s="437"/>
      <c r="C138" s="321" t="s">
        <v>113</v>
      </c>
      <c r="D138" s="322"/>
      <c r="E138" s="322"/>
      <c r="F138" s="322"/>
      <c r="G138" s="322"/>
      <c r="H138" s="323"/>
      <c r="I138" s="136"/>
      <c r="J138" s="136"/>
      <c r="K138" s="136"/>
      <c r="L138" s="136"/>
      <c r="M138" s="136"/>
      <c r="N138" s="136"/>
      <c r="O138" s="136"/>
      <c r="P138" s="136"/>
      <c r="Q138" s="136"/>
      <c r="R138" s="136"/>
      <c r="S138" s="136"/>
      <c r="T138" s="136"/>
      <c r="U138" s="309" t="e">
        <f t="shared" si="10"/>
        <v>#DIV/0!</v>
      </c>
      <c r="V138" s="310"/>
      <c r="W138" s="309">
        <f t="shared" si="11"/>
        <v>0</v>
      </c>
      <c r="X138" s="310"/>
    </row>
    <row r="139" spans="2:24" x14ac:dyDescent="0.3">
      <c r="B139" s="437"/>
      <c r="C139" s="321" t="s">
        <v>114</v>
      </c>
      <c r="D139" s="322"/>
      <c r="E139" s="322"/>
      <c r="F139" s="322"/>
      <c r="G139" s="322"/>
      <c r="H139" s="323"/>
      <c r="I139" s="136"/>
      <c r="J139" s="136"/>
      <c r="K139" s="136"/>
      <c r="L139" s="136"/>
      <c r="M139" s="136"/>
      <c r="N139" s="136"/>
      <c r="O139" s="136"/>
      <c r="P139" s="136"/>
      <c r="Q139" s="136"/>
      <c r="R139" s="136"/>
      <c r="S139" s="136"/>
      <c r="T139" s="136"/>
      <c r="U139" s="309" t="e">
        <f t="shared" si="10"/>
        <v>#DIV/0!</v>
      </c>
      <c r="V139" s="310"/>
      <c r="W139" s="309">
        <f t="shared" si="11"/>
        <v>0</v>
      </c>
      <c r="X139" s="310"/>
    </row>
    <row r="140" spans="2:24" x14ac:dyDescent="0.3">
      <c r="B140" s="437"/>
      <c r="C140" s="321" t="s">
        <v>115</v>
      </c>
      <c r="D140" s="322"/>
      <c r="E140" s="322"/>
      <c r="F140" s="322"/>
      <c r="G140" s="322"/>
      <c r="H140" s="323"/>
      <c r="I140" s="136"/>
      <c r="J140" s="136"/>
      <c r="K140" s="136"/>
      <c r="L140" s="136"/>
      <c r="M140" s="136"/>
      <c r="N140" s="136"/>
      <c r="O140" s="136"/>
      <c r="P140" s="136"/>
      <c r="Q140" s="136"/>
      <c r="R140" s="136"/>
      <c r="S140" s="136"/>
      <c r="T140" s="136"/>
      <c r="U140" s="309" t="e">
        <f t="shared" si="10"/>
        <v>#DIV/0!</v>
      </c>
      <c r="V140" s="310"/>
      <c r="W140" s="309">
        <f t="shared" si="11"/>
        <v>0</v>
      </c>
      <c r="X140" s="310"/>
    </row>
    <row r="141" spans="2:24" x14ac:dyDescent="0.3">
      <c r="B141" s="437"/>
      <c r="C141" s="324" t="s">
        <v>88</v>
      </c>
      <c r="D141" s="325"/>
      <c r="E141" s="325"/>
      <c r="F141" s="325"/>
      <c r="G141" s="325"/>
      <c r="H141" s="326"/>
      <c r="I141" s="140"/>
      <c r="J141" s="140"/>
      <c r="K141" s="140"/>
      <c r="L141" s="140"/>
      <c r="M141" s="140"/>
      <c r="N141" s="140"/>
      <c r="O141" s="140"/>
      <c r="P141" s="140"/>
      <c r="Q141" s="140"/>
      <c r="R141" s="140"/>
      <c r="S141" s="140"/>
      <c r="T141" s="141"/>
      <c r="U141" s="314" t="e">
        <f t="shared" si="10"/>
        <v>#DIV/0!</v>
      </c>
      <c r="V141" s="315"/>
      <c r="W141" s="314">
        <f t="shared" si="11"/>
        <v>0</v>
      </c>
      <c r="X141" s="315"/>
    </row>
    <row r="142" spans="2:24" x14ac:dyDescent="0.3">
      <c r="B142" s="437"/>
      <c r="C142" s="300" t="s">
        <v>34</v>
      </c>
      <c r="D142" s="301"/>
      <c r="E142" s="301"/>
      <c r="F142" s="301"/>
      <c r="G142" s="301"/>
      <c r="H142" s="302"/>
      <c r="I142" s="136">
        <v>69</v>
      </c>
      <c r="J142" s="136"/>
      <c r="K142" s="136"/>
      <c r="L142" s="136"/>
      <c r="M142" s="136"/>
      <c r="N142" s="136"/>
      <c r="O142" s="136"/>
      <c r="P142" s="136"/>
      <c r="Q142" s="136"/>
      <c r="R142" s="136"/>
      <c r="S142" s="136"/>
      <c r="T142" s="136"/>
      <c r="U142" s="309">
        <f t="shared" si="10"/>
        <v>69</v>
      </c>
      <c r="V142" s="310"/>
      <c r="W142" s="309">
        <f t="shared" si="11"/>
        <v>69</v>
      </c>
      <c r="X142" s="310"/>
    </row>
    <row r="143" spans="2:24" x14ac:dyDescent="0.3">
      <c r="B143" s="437"/>
      <c r="C143" s="300" t="s">
        <v>25</v>
      </c>
      <c r="D143" s="301"/>
      <c r="E143" s="301"/>
      <c r="F143" s="301"/>
      <c r="G143" s="301"/>
      <c r="H143" s="302"/>
      <c r="I143" s="52">
        <f>I144+I165+I173</f>
        <v>44</v>
      </c>
      <c r="J143" s="52">
        <f t="shared" ref="J143:T143" si="17">J144+J165+J173</f>
        <v>0</v>
      </c>
      <c r="K143" s="52">
        <f t="shared" si="17"/>
        <v>0</v>
      </c>
      <c r="L143" s="52">
        <f t="shared" si="17"/>
        <v>0</v>
      </c>
      <c r="M143" s="52">
        <f t="shared" si="17"/>
        <v>0</v>
      </c>
      <c r="N143" s="52">
        <f t="shared" si="17"/>
        <v>0</v>
      </c>
      <c r="O143" s="52">
        <f t="shared" si="17"/>
        <v>0</v>
      </c>
      <c r="P143" s="52">
        <f t="shared" si="17"/>
        <v>0</v>
      </c>
      <c r="Q143" s="52">
        <f t="shared" si="17"/>
        <v>0</v>
      </c>
      <c r="R143" s="52">
        <f t="shared" si="17"/>
        <v>0</v>
      </c>
      <c r="S143" s="52">
        <f t="shared" si="17"/>
        <v>0</v>
      </c>
      <c r="T143" s="52">
        <f t="shared" si="17"/>
        <v>0</v>
      </c>
      <c r="U143" s="309">
        <f t="shared" si="10"/>
        <v>3.6666666666666665</v>
      </c>
      <c r="V143" s="310"/>
      <c r="W143" s="309">
        <f t="shared" si="11"/>
        <v>44</v>
      </c>
      <c r="X143" s="310"/>
    </row>
    <row r="144" spans="2:24" x14ac:dyDescent="0.3">
      <c r="B144" s="437"/>
      <c r="C144" s="300" t="s">
        <v>29</v>
      </c>
      <c r="D144" s="301"/>
      <c r="E144" s="301"/>
      <c r="F144" s="301"/>
      <c r="G144" s="301"/>
      <c r="H144" s="302"/>
      <c r="I144" s="52">
        <f t="shared" ref="I144:Q144" si="18">SUM(I145:I164)</f>
        <v>17</v>
      </c>
      <c r="J144" s="52">
        <f t="shared" si="18"/>
        <v>0</v>
      </c>
      <c r="K144" s="52">
        <f t="shared" si="18"/>
        <v>0</v>
      </c>
      <c r="L144" s="52">
        <f t="shared" si="18"/>
        <v>0</v>
      </c>
      <c r="M144" s="52">
        <f t="shared" si="18"/>
        <v>0</v>
      </c>
      <c r="N144" s="52">
        <f t="shared" si="18"/>
        <v>0</v>
      </c>
      <c r="O144" s="52">
        <f t="shared" si="18"/>
        <v>0</v>
      </c>
      <c r="P144" s="52">
        <f t="shared" si="18"/>
        <v>0</v>
      </c>
      <c r="Q144" s="52">
        <f t="shared" si="18"/>
        <v>0</v>
      </c>
      <c r="R144" s="52">
        <f>SUM(R145:R164)</f>
        <v>0</v>
      </c>
      <c r="S144" s="52">
        <f>SUM(S145:S164)</f>
        <v>0</v>
      </c>
      <c r="T144" s="52">
        <f>SUM(T145:T164)</f>
        <v>0</v>
      </c>
      <c r="U144" s="309">
        <f t="shared" si="10"/>
        <v>1.4166666666666667</v>
      </c>
      <c r="V144" s="310"/>
      <c r="W144" s="309">
        <f t="shared" si="11"/>
        <v>17</v>
      </c>
      <c r="X144" s="310"/>
    </row>
    <row r="145" spans="2:24" x14ac:dyDescent="0.3">
      <c r="B145" s="437"/>
      <c r="C145" s="321" t="s">
        <v>67</v>
      </c>
      <c r="D145" s="322"/>
      <c r="E145" s="322"/>
      <c r="F145" s="322"/>
      <c r="G145" s="322"/>
      <c r="H145" s="323"/>
      <c r="I145" s="52">
        <v>5</v>
      </c>
      <c r="J145" s="52"/>
      <c r="K145" s="52"/>
      <c r="L145" s="52"/>
      <c r="M145" s="52"/>
      <c r="N145" s="52"/>
      <c r="O145" s="52"/>
      <c r="P145" s="52"/>
      <c r="Q145" s="52"/>
      <c r="R145" s="52"/>
      <c r="S145" s="52"/>
      <c r="T145" s="52"/>
      <c r="U145" s="309">
        <f t="shared" si="10"/>
        <v>5</v>
      </c>
      <c r="V145" s="310"/>
      <c r="W145" s="309">
        <f t="shared" si="11"/>
        <v>5</v>
      </c>
      <c r="X145" s="310"/>
    </row>
    <row r="146" spans="2:24" x14ac:dyDescent="0.3">
      <c r="B146" s="437"/>
      <c r="C146" s="321" t="s">
        <v>68</v>
      </c>
      <c r="D146" s="322"/>
      <c r="E146" s="322"/>
      <c r="F146" s="322"/>
      <c r="G146" s="322"/>
      <c r="H146" s="323"/>
      <c r="I146" s="52">
        <v>2</v>
      </c>
      <c r="J146" s="52"/>
      <c r="K146" s="52"/>
      <c r="L146" s="52"/>
      <c r="M146" s="52"/>
      <c r="N146" s="52"/>
      <c r="O146" s="52"/>
      <c r="P146" s="52"/>
      <c r="Q146" s="52"/>
      <c r="R146" s="52"/>
      <c r="S146" s="52"/>
      <c r="T146" s="52"/>
      <c r="U146" s="309">
        <f t="shared" si="10"/>
        <v>2</v>
      </c>
      <c r="V146" s="310"/>
      <c r="W146" s="309">
        <f t="shared" si="11"/>
        <v>2</v>
      </c>
      <c r="X146" s="310"/>
    </row>
    <row r="147" spans="2:24" x14ac:dyDescent="0.3">
      <c r="B147" s="437"/>
      <c r="C147" s="321" t="s">
        <v>89</v>
      </c>
      <c r="D147" s="322"/>
      <c r="E147" s="322"/>
      <c r="F147" s="322"/>
      <c r="G147" s="322"/>
      <c r="H147" s="323"/>
      <c r="I147" s="52"/>
      <c r="J147" s="52"/>
      <c r="K147" s="52"/>
      <c r="L147" s="52"/>
      <c r="M147" s="52"/>
      <c r="N147" s="52"/>
      <c r="O147" s="52"/>
      <c r="P147" s="52"/>
      <c r="Q147" s="52"/>
      <c r="R147" s="52"/>
      <c r="S147" s="52"/>
      <c r="T147" s="52"/>
      <c r="U147" s="309" t="e">
        <f t="shared" si="10"/>
        <v>#DIV/0!</v>
      </c>
      <c r="V147" s="310"/>
      <c r="W147" s="309">
        <f t="shared" si="11"/>
        <v>0</v>
      </c>
      <c r="X147" s="310"/>
    </row>
    <row r="148" spans="2:24" x14ac:dyDescent="0.3">
      <c r="B148" s="437"/>
      <c r="C148" s="321" t="s">
        <v>85</v>
      </c>
      <c r="D148" s="322"/>
      <c r="E148" s="322"/>
      <c r="F148" s="322"/>
      <c r="G148" s="322"/>
      <c r="H148" s="323"/>
      <c r="I148" s="52">
        <v>1</v>
      </c>
      <c r="J148" s="52"/>
      <c r="K148" s="52"/>
      <c r="L148" s="52"/>
      <c r="M148" s="52"/>
      <c r="N148" s="52"/>
      <c r="O148" s="52"/>
      <c r="P148" s="52"/>
      <c r="Q148" s="52"/>
      <c r="R148" s="52"/>
      <c r="S148" s="52"/>
      <c r="T148" s="52"/>
      <c r="U148" s="309">
        <f t="shared" si="10"/>
        <v>1</v>
      </c>
      <c r="V148" s="310"/>
      <c r="W148" s="309">
        <f t="shared" si="11"/>
        <v>1</v>
      </c>
      <c r="X148" s="310"/>
    </row>
    <row r="149" spans="2:24" x14ac:dyDescent="0.3">
      <c r="B149" s="437"/>
      <c r="C149" s="321" t="s">
        <v>90</v>
      </c>
      <c r="D149" s="322"/>
      <c r="E149" s="322"/>
      <c r="F149" s="322"/>
      <c r="G149" s="322"/>
      <c r="H149" s="323"/>
      <c r="I149" s="52">
        <v>2</v>
      </c>
      <c r="J149" s="52"/>
      <c r="K149" s="52"/>
      <c r="L149" s="52"/>
      <c r="M149" s="52"/>
      <c r="N149" s="52"/>
      <c r="O149" s="52"/>
      <c r="P149" s="52"/>
      <c r="Q149" s="52"/>
      <c r="R149" s="52"/>
      <c r="S149" s="52"/>
      <c r="T149" s="52"/>
      <c r="U149" s="309">
        <f t="shared" si="10"/>
        <v>2</v>
      </c>
      <c r="V149" s="310"/>
      <c r="W149" s="309">
        <f t="shared" si="11"/>
        <v>2</v>
      </c>
      <c r="X149" s="310"/>
    </row>
    <row r="150" spans="2:24" x14ac:dyDescent="0.3">
      <c r="B150" s="437"/>
      <c r="C150" s="321" t="s">
        <v>91</v>
      </c>
      <c r="D150" s="322"/>
      <c r="E150" s="322"/>
      <c r="F150" s="322"/>
      <c r="G150" s="322"/>
      <c r="H150" s="323"/>
      <c r="I150" s="52">
        <v>1</v>
      </c>
      <c r="J150" s="52"/>
      <c r="K150" s="52"/>
      <c r="L150" s="52"/>
      <c r="M150" s="52"/>
      <c r="N150" s="52"/>
      <c r="O150" s="52"/>
      <c r="P150" s="52"/>
      <c r="Q150" s="52"/>
      <c r="R150" s="52"/>
      <c r="S150" s="52"/>
      <c r="T150" s="52"/>
      <c r="U150" s="309">
        <f t="shared" si="10"/>
        <v>1</v>
      </c>
      <c r="V150" s="310"/>
      <c r="W150" s="309">
        <f t="shared" si="11"/>
        <v>1</v>
      </c>
      <c r="X150" s="310"/>
    </row>
    <row r="151" spans="2:24" x14ac:dyDescent="0.3">
      <c r="B151" s="437"/>
      <c r="C151" s="321" t="s">
        <v>92</v>
      </c>
      <c r="D151" s="322"/>
      <c r="E151" s="322"/>
      <c r="F151" s="322"/>
      <c r="G151" s="322"/>
      <c r="H151" s="323"/>
      <c r="I151" s="52"/>
      <c r="J151" s="52"/>
      <c r="K151" s="52"/>
      <c r="L151" s="52"/>
      <c r="M151" s="52"/>
      <c r="N151" s="52"/>
      <c r="O151" s="52"/>
      <c r="P151" s="52"/>
      <c r="Q151" s="52"/>
      <c r="R151" s="52"/>
      <c r="S151" s="52"/>
      <c r="T151" s="52"/>
      <c r="U151" s="309" t="e">
        <f t="shared" si="10"/>
        <v>#DIV/0!</v>
      </c>
      <c r="V151" s="310"/>
      <c r="W151" s="309">
        <f t="shared" si="11"/>
        <v>0</v>
      </c>
      <c r="X151" s="310"/>
    </row>
    <row r="152" spans="2:24" x14ac:dyDescent="0.3">
      <c r="B152" s="437"/>
      <c r="C152" s="321" t="s">
        <v>93</v>
      </c>
      <c r="D152" s="322"/>
      <c r="E152" s="322"/>
      <c r="F152" s="322"/>
      <c r="G152" s="322"/>
      <c r="H152" s="323"/>
      <c r="I152" s="52"/>
      <c r="J152" s="52"/>
      <c r="K152" s="52"/>
      <c r="L152" s="52"/>
      <c r="M152" s="52"/>
      <c r="N152" s="52"/>
      <c r="O152" s="52"/>
      <c r="P152" s="52"/>
      <c r="Q152" s="52"/>
      <c r="R152" s="52"/>
      <c r="S152" s="52"/>
      <c r="T152" s="52"/>
      <c r="U152" s="309" t="e">
        <f t="shared" si="10"/>
        <v>#DIV/0!</v>
      </c>
      <c r="V152" s="310"/>
      <c r="W152" s="309">
        <f t="shared" si="11"/>
        <v>0</v>
      </c>
      <c r="X152" s="310"/>
    </row>
    <row r="153" spans="2:24" x14ac:dyDescent="0.3">
      <c r="B153" s="437"/>
      <c r="C153" s="321" t="s">
        <v>94</v>
      </c>
      <c r="D153" s="322"/>
      <c r="E153" s="322"/>
      <c r="F153" s="322"/>
      <c r="G153" s="322"/>
      <c r="H153" s="323"/>
      <c r="I153" s="52"/>
      <c r="J153" s="52"/>
      <c r="K153" s="52"/>
      <c r="L153" s="52"/>
      <c r="M153" s="52"/>
      <c r="N153" s="52"/>
      <c r="O153" s="52"/>
      <c r="P153" s="52"/>
      <c r="Q153" s="52"/>
      <c r="R153" s="52"/>
      <c r="S153" s="52"/>
      <c r="T153" s="52"/>
      <c r="U153" s="309" t="e">
        <f t="shared" si="10"/>
        <v>#DIV/0!</v>
      </c>
      <c r="V153" s="310"/>
      <c r="W153" s="309">
        <f t="shared" si="11"/>
        <v>0</v>
      </c>
      <c r="X153" s="310"/>
    </row>
    <row r="154" spans="2:24" x14ac:dyDescent="0.3">
      <c r="B154" s="437"/>
      <c r="C154" s="321" t="s">
        <v>79</v>
      </c>
      <c r="D154" s="322"/>
      <c r="E154" s="322"/>
      <c r="F154" s="322"/>
      <c r="G154" s="322"/>
      <c r="H154" s="323"/>
      <c r="I154" s="52"/>
      <c r="J154" s="52"/>
      <c r="K154" s="52"/>
      <c r="L154" s="52"/>
      <c r="M154" s="52"/>
      <c r="N154" s="52"/>
      <c r="O154" s="52"/>
      <c r="P154" s="52"/>
      <c r="Q154" s="52"/>
      <c r="R154" s="52"/>
      <c r="S154" s="52"/>
      <c r="T154" s="52"/>
      <c r="U154" s="309" t="e">
        <f t="shared" si="10"/>
        <v>#DIV/0!</v>
      </c>
      <c r="V154" s="310"/>
      <c r="W154" s="309">
        <f t="shared" si="11"/>
        <v>0</v>
      </c>
      <c r="X154" s="310"/>
    </row>
    <row r="155" spans="2:24" x14ac:dyDescent="0.3">
      <c r="B155" s="437"/>
      <c r="C155" s="321" t="s">
        <v>80</v>
      </c>
      <c r="D155" s="322"/>
      <c r="E155" s="322"/>
      <c r="F155" s="322"/>
      <c r="G155" s="322"/>
      <c r="H155" s="323"/>
      <c r="I155" s="52"/>
      <c r="J155" s="52"/>
      <c r="K155" s="52"/>
      <c r="L155" s="52"/>
      <c r="M155" s="52"/>
      <c r="N155" s="52"/>
      <c r="O155" s="52"/>
      <c r="P155" s="52"/>
      <c r="Q155" s="52"/>
      <c r="R155" s="52"/>
      <c r="S155" s="52"/>
      <c r="T155" s="52"/>
      <c r="U155" s="309" t="e">
        <f t="shared" si="10"/>
        <v>#DIV/0!</v>
      </c>
      <c r="V155" s="310"/>
      <c r="W155" s="309">
        <f t="shared" si="11"/>
        <v>0</v>
      </c>
      <c r="X155" s="310"/>
    </row>
    <row r="156" spans="2:24" x14ac:dyDescent="0.3">
      <c r="B156" s="437"/>
      <c r="C156" s="321" t="s">
        <v>81</v>
      </c>
      <c r="D156" s="322"/>
      <c r="E156" s="322"/>
      <c r="F156" s="322"/>
      <c r="G156" s="322"/>
      <c r="H156" s="323"/>
      <c r="I156" s="52"/>
      <c r="J156" s="52"/>
      <c r="K156" s="52"/>
      <c r="L156" s="52"/>
      <c r="M156" s="52"/>
      <c r="N156" s="52"/>
      <c r="O156" s="52"/>
      <c r="P156" s="52"/>
      <c r="Q156" s="52"/>
      <c r="R156" s="52"/>
      <c r="S156" s="52"/>
      <c r="T156" s="52"/>
      <c r="U156" s="309" t="e">
        <f t="shared" si="10"/>
        <v>#DIV/0!</v>
      </c>
      <c r="V156" s="310"/>
      <c r="W156" s="309">
        <f t="shared" si="11"/>
        <v>0</v>
      </c>
      <c r="X156" s="310"/>
    </row>
    <row r="157" spans="2:24" x14ac:dyDescent="0.3">
      <c r="B157" s="437"/>
      <c r="C157" s="321" t="s">
        <v>95</v>
      </c>
      <c r="D157" s="322"/>
      <c r="E157" s="322"/>
      <c r="F157" s="322"/>
      <c r="G157" s="322"/>
      <c r="H157" s="323"/>
      <c r="I157" s="52">
        <v>1</v>
      </c>
      <c r="J157" s="52"/>
      <c r="K157" s="52"/>
      <c r="L157" s="52"/>
      <c r="M157" s="52"/>
      <c r="N157" s="52"/>
      <c r="O157" s="52"/>
      <c r="P157" s="52"/>
      <c r="Q157" s="52"/>
      <c r="R157" s="52"/>
      <c r="S157" s="52"/>
      <c r="T157" s="52"/>
      <c r="U157" s="309">
        <f t="shared" si="10"/>
        <v>1</v>
      </c>
      <c r="V157" s="310"/>
      <c r="W157" s="309">
        <f t="shared" si="11"/>
        <v>1</v>
      </c>
      <c r="X157" s="310"/>
    </row>
    <row r="158" spans="2:24" x14ac:dyDescent="0.3">
      <c r="B158" s="437"/>
      <c r="C158" s="321" t="s">
        <v>83</v>
      </c>
      <c r="D158" s="322"/>
      <c r="E158" s="322"/>
      <c r="F158" s="322"/>
      <c r="G158" s="322"/>
      <c r="H158" s="323"/>
      <c r="I158" s="52"/>
      <c r="J158" s="52"/>
      <c r="K158" s="52"/>
      <c r="L158" s="52"/>
      <c r="M158" s="52"/>
      <c r="N158" s="52"/>
      <c r="O158" s="52"/>
      <c r="P158" s="52"/>
      <c r="Q158" s="52"/>
      <c r="R158" s="52"/>
      <c r="S158" s="52"/>
      <c r="T158" s="52"/>
      <c r="U158" s="309" t="e">
        <f t="shared" si="10"/>
        <v>#DIV/0!</v>
      </c>
      <c r="V158" s="310"/>
      <c r="W158" s="309">
        <f t="shared" si="11"/>
        <v>0</v>
      </c>
      <c r="X158" s="310"/>
    </row>
    <row r="159" spans="2:24" x14ac:dyDescent="0.3">
      <c r="B159" s="437"/>
      <c r="C159" s="321" t="s">
        <v>96</v>
      </c>
      <c r="D159" s="322"/>
      <c r="E159" s="322"/>
      <c r="F159" s="322"/>
      <c r="G159" s="322"/>
      <c r="H159" s="323"/>
      <c r="I159" s="52">
        <v>3</v>
      </c>
      <c r="J159" s="52"/>
      <c r="K159" s="52"/>
      <c r="L159" s="52"/>
      <c r="M159" s="52"/>
      <c r="N159" s="52"/>
      <c r="O159" s="52"/>
      <c r="P159" s="52"/>
      <c r="Q159" s="52"/>
      <c r="R159" s="52"/>
      <c r="S159" s="52"/>
      <c r="T159" s="52"/>
      <c r="U159" s="309">
        <f t="shared" si="10"/>
        <v>3</v>
      </c>
      <c r="V159" s="310"/>
      <c r="W159" s="309">
        <f t="shared" si="11"/>
        <v>3</v>
      </c>
      <c r="X159" s="310"/>
    </row>
    <row r="160" spans="2:24" x14ac:dyDescent="0.3">
      <c r="B160" s="437"/>
      <c r="C160" s="321" t="s">
        <v>97</v>
      </c>
      <c r="D160" s="322"/>
      <c r="E160" s="322"/>
      <c r="F160" s="322"/>
      <c r="G160" s="322"/>
      <c r="H160" s="323"/>
      <c r="I160" s="52"/>
      <c r="J160" s="52"/>
      <c r="K160" s="52"/>
      <c r="L160" s="52"/>
      <c r="M160" s="52"/>
      <c r="N160" s="52"/>
      <c r="O160" s="52"/>
      <c r="P160" s="52"/>
      <c r="Q160" s="52"/>
      <c r="R160" s="52"/>
      <c r="S160" s="52"/>
      <c r="T160" s="52"/>
      <c r="U160" s="309" t="e">
        <f t="shared" si="10"/>
        <v>#DIV/0!</v>
      </c>
      <c r="V160" s="310"/>
      <c r="W160" s="309">
        <f t="shared" si="11"/>
        <v>0</v>
      </c>
      <c r="X160" s="310"/>
    </row>
    <row r="161" spans="2:24" x14ac:dyDescent="0.3">
      <c r="B161" s="437"/>
      <c r="C161" s="321" t="s">
        <v>71</v>
      </c>
      <c r="D161" s="322"/>
      <c r="E161" s="322"/>
      <c r="F161" s="322"/>
      <c r="G161" s="322"/>
      <c r="H161" s="323"/>
      <c r="I161" s="52">
        <v>1</v>
      </c>
      <c r="J161" s="52"/>
      <c r="K161" s="52"/>
      <c r="L161" s="52"/>
      <c r="M161" s="52"/>
      <c r="N161" s="52"/>
      <c r="O161" s="52"/>
      <c r="P161" s="52"/>
      <c r="Q161" s="52"/>
      <c r="R161" s="52"/>
      <c r="S161" s="52"/>
      <c r="T161" s="52"/>
      <c r="U161" s="309">
        <f t="shared" si="10"/>
        <v>1</v>
      </c>
      <c r="V161" s="310"/>
      <c r="W161" s="309">
        <f t="shared" si="11"/>
        <v>1</v>
      </c>
      <c r="X161" s="310"/>
    </row>
    <row r="162" spans="2:24" x14ac:dyDescent="0.3">
      <c r="B162" s="437"/>
      <c r="C162" s="321" t="s">
        <v>72</v>
      </c>
      <c r="D162" s="322"/>
      <c r="E162" s="322"/>
      <c r="F162" s="322"/>
      <c r="G162" s="322"/>
      <c r="H162" s="323"/>
      <c r="I162" s="52">
        <v>1</v>
      </c>
      <c r="J162" s="52"/>
      <c r="K162" s="52"/>
      <c r="L162" s="52"/>
      <c r="M162" s="52"/>
      <c r="N162" s="52"/>
      <c r="O162" s="52"/>
      <c r="P162" s="52"/>
      <c r="Q162" s="52"/>
      <c r="R162" s="52"/>
      <c r="S162" s="52"/>
      <c r="T162" s="52"/>
      <c r="U162" s="309">
        <f t="shared" si="10"/>
        <v>1</v>
      </c>
      <c r="V162" s="310"/>
      <c r="W162" s="309">
        <f t="shared" si="11"/>
        <v>1</v>
      </c>
      <c r="X162" s="310"/>
    </row>
    <row r="163" spans="2:24" x14ac:dyDescent="0.3">
      <c r="B163" s="437"/>
      <c r="C163" s="321" t="s">
        <v>86</v>
      </c>
      <c r="D163" s="322"/>
      <c r="E163" s="322"/>
      <c r="F163" s="322"/>
      <c r="G163" s="322"/>
      <c r="H163" s="323"/>
      <c r="I163" s="52"/>
      <c r="J163" s="52"/>
      <c r="K163" s="52"/>
      <c r="L163" s="52"/>
      <c r="M163" s="52"/>
      <c r="N163" s="52"/>
      <c r="O163" s="52"/>
      <c r="P163" s="52"/>
      <c r="Q163" s="52"/>
      <c r="R163" s="52"/>
      <c r="S163" s="52"/>
      <c r="T163" s="52"/>
      <c r="U163" s="309" t="e">
        <f t="shared" si="10"/>
        <v>#DIV/0!</v>
      </c>
      <c r="V163" s="310"/>
      <c r="W163" s="309">
        <f t="shared" si="11"/>
        <v>0</v>
      </c>
      <c r="X163" s="310"/>
    </row>
    <row r="164" spans="2:24" ht="16.899999999999999" customHeight="1" x14ac:dyDescent="0.3">
      <c r="B164" s="437"/>
      <c r="C164" s="324" t="s">
        <v>73</v>
      </c>
      <c r="D164" s="325"/>
      <c r="E164" s="325"/>
      <c r="F164" s="325"/>
      <c r="G164" s="325"/>
      <c r="H164" s="326"/>
      <c r="I164" s="128"/>
      <c r="J164" s="128"/>
      <c r="K164" s="128"/>
      <c r="L164" s="128"/>
      <c r="M164" s="128"/>
      <c r="N164" s="128"/>
      <c r="O164" s="128"/>
      <c r="P164" s="128"/>
      <c r="Q164" s="128"/>
      <c r="R164" s="128"/>
      <c r="S164" s="128"/>
      <c r="T164" s="208"/>
      <c r="U164" s="314" t="e">
        <f t="shared" si="10"/>
        <v>#DIV/0!</v>
      </c>
      <c r="V164" s="315"/>
      <c r="W164" s="314">
        <f t="shared" si="11"/>
        <v>0</v>
      </c>
      <c r="X164" s="315"/>
    </row>
    <row r="165" spans="2:24" x14ac:dyDescent="0.3">
      <c r="B165" s="437"/>
      <c r="C165" s="300" t="s">
        <v>30</v>
      </c>
      <c r="D165" s="301"/>
      <c r="E165" s="301"/>
      <c r="F165" s="301"/>
      <c r="G165" s="301"/>
      <c r="H165" s="302"/>
      <c r="I165" s="136">
        <f t="shared" ref="I165:Q165" si="19">SUM(I166:I172)</f>
        <v>9</v>
      </c>
      <c r="J165" s="136">
        <f t="shared" si="19"/>
        <v>0</v>
      </c>
      <c r="K165" s="136">
        <f t="shared" si="19"/>
        <v>0</v>
      </c>
      <c r="L165" s="136">
        <f t="shared" si="19"/>
        <v>0</v>
      </c>
      <c r="M165" s="136">
        <f t="shared" si="19"/>
        <v>0</v>
      </c>
      <c r="N165" s="136">
        <f t="shared" si="19"/>
        <v>0</v>
      </c>
      <c r="O165" s="136">
        <f t="shared" si="19"/>
        <v>0</v>
      </c>
      <c r="P165" s="136">
        <f t="shared" si="19"/>
        <v>0</v>
      </c>
      <c r="Q165" s="136">
        <f t="shared" si="19"/>
        <v>0</v>
      </c>
      <c r="R165" s="136">
        <f>SUM(R166:R172)</f>
        <v>0</v>
      </c>
      <c r="S165" s="136">
        <f>SUM(S166:S172)</f>
        <v>0</v>
      </c>
      <c r="T165" s="136">
        <f>SUM(T166:T172)</f>
        <v>0</v>
      </c>
      <c r="U165" s="309">
        <f t="shared" ref="U165:U176" si="20">AVERAGE(I165:T165)</f>
        <v>0.75</v>
      </c>
      <c r="V165" s="310"/>
      <c r="W165" s="309">
        <f t="shared" si="11"/>
        <v>9</v>
      </c>
      <c r="X165" s="310"/>
    </row>
    <row r="166" spans="2:24" x14ac:dyDescent="0.3">
      <c r="B166" s="437"/>
      <c r="C166" s="321" t="s">
        <v>87</v>
      </c>
      <c r="D166" s="322"/>
      <c r="E166" s="322"/>
      <c r="F166" s="322"/>
      <c r="G166" s="322"/>
      <c r="H166" s="323"/>
      <c r="I166" s="136">
        <v>1</v>
      </c>
      <c r="J166" s="136"/>
      <c r="K166" s="136"/>
      <c r="L166" s="136"/>
      <c r="M166" s="136"/>
      <c r="N166" s="136"/>
      <c r="O166" s="136"/>
      <c r="P166" s="136"/>
      <c r="Q166" s="136"/>
      <c r="R166" s="136"/>
      <c r="S166" s="136"/>
      <c r="T166" s="136"/>
      <c r="U166" s="309">
        <f t="shared" si="20"/>
        <v>1</v>
      </c>
      <c r="V166" s="310"/>
      <c r="W166" s="309">
        <f t="shared" ref="W166:W176" si="21">SUM(I166:T166)</f>
        <v>1</v>
      </c>
      <c r="X166" s="310"/>
    </row>
    <row r="167" spans="2:24" x14ac:dyDescent="0.3">
      <c r="B167" s="437"/>
      <c r="C167" s="333" t="s">
        <v>31</v>
      </c>
      <c r="D167" s="334"/>
      <c r="E167" s="334"/>
      <c r="F167" s="334"/>
      <c r="G167" s="334"/>
      <c r="H167" s="335"/>
      <c r="I167" s="136"/>
      <c r="J167" s="136"/>
      <c r="K167" s="136"/>
      <c r="L167" s="136"/>
      <c r="M167" s="136"/>
      <c r="N167" s="136"/>
      <c r="O167" s="136"/>
      <c r="P167" s="136"/>
      <c r="Q167" s="136"/>
      <c r="R167" s="136"/>
      <c r="S167" s="136"/>
      <c r="T167" s="136"/>
      <c r="U167" s="309" t="e">
        <f t="shared" si="20"/>
        <v>#DIV/0!</v>
      </c>
      <c r="V167" s="310"/>
      <c r="W167" s="309">
        <f t="shared" si="21"/>
        <v>0</v>
      </c>
      <c r="X167" s="310"/>
    </row>
    <row r="168" spans="2:24" x14ac:dyDescent="0.3">
      <c r="B168" s="437"/>
      <c r="C168" s="333" t="s">
        <v>33</v>
      </c>
      <c r="D168" s="334"/>
      <c r="E168" s="334"/>
      <c r="F168" s="334"/>
      <c r="G168" s="334"/>
      <c r="H168" s="335"/>
      <c r="I168" s="136"/>
      <c r="J168" s="136"/>
      <c r="K168" s="136"/>
      <c r="L168" s="136"/>
      <c r="M168" s="136"/>
      <c r="N168" s="136"/>
      <c r="O168" s="136"/>
      <c r="P168" s="136"/>
      <c r="Q168" s="136"/>
      <c r="R168" s="136"/>
      <c r="S168" s="136"/>
      <c r="T168" s="136"/>
      <c r="U168" s="309" t="e">
        <f t="shared" si="20"/>
        <v>#DIV/0!</v>
      </c>
      <c r="V168" s="310"/>
      <c r="W168" s="309">
        <f t="shared" si="21"/>
        <v>0</v>
      </c>
      <c r="X168" s="310"/>
    </row>
    <row r="169" spans="2:24" x14ac:dyDescent="0.3">
      <c r="B169" s="437"/>
      <c r="C169" s="321" t="s">
        <v>98</v>
      </c>
      <c r="D169" s="322"/>
      <c r="E169" s="322"/>
      <c r="F169" s="322"/>
      <c r="G169" s="322"/>
      <c r="H169" s="323"/>
      <c r="I169" s="136">
        <v>2</v>
      </c>
      <c r="J169" s="136"/>
      <c r="K169" s="136"/>
      <c r="L169" s="136"/>
      <c r="M169" s="136"/>
      <c r="N169" s="136"/>
      <c r="O169" s="136"/>
      <c r="P169" s="136"/>
      <c r="Q169" s="136"/>
      <c r="R169" s="136"/>
      <c r="S169" s="136"/>
      <c r="T169" s="136"/>
      <c r="U169" s="309">
        <f t="shared" si="20"/>
        <v>2</v>
      </c>
      <c r="V169" s="310"/>
      <c r="W169" s="309">
        <f t="shared" si="21"/>
        <v>2</v>
      </c>
      <c r="X169" s="310"/>
    </row>
    <row r="170" spans="2:24" x14ac:dyDescent="0.3">
      <c r="B170" s="437"/>
      <c r="C170" s="321" t="s">
        <v>99</v>
      </c>
      <c r="D170" s="322"/>
      <c r="E170" s="322"/>
      <c r="F170" s="322"/>
      <c r="G170" s="322"/>
      <c r="H170" s="323"/>
      <c r="I170" s="136">
        <v>3</v>
      </c>
      <c r="J170" s="136"/>
      <c r="K170" s="136"/>
      <c r="L170" s="136"/>
      <c r="M170" s="136"/>
      <c r="N170" s="136"/>
      <c r="O170" s="136"/>
      <c r="P170" s="136"/>
      <c r="Q170" s="136"/>
      <c r="R170" s="136"/>
      <c r="S170" s="136"/>
      <c r="T170" s="136"/>
      <c r="U170" s="309">
        <f t="shared" si="20"/>
        <v>3</v>
      </c>
      <c r="V170" s="310"/>
      <c r="W170" s="309">
        <f t="shared" si="21"/>
        <v>3</v>
      </c>
      <c r="X170" s="310"/>
    </row>
    <row r="171" spans="2:24" x14ac:dyDescent="0.3">
      <c r="B171" s="437"/>
      <c r="C171" s="321" t="s">
        <v>100</v>
      </c>
      <c r="D171" s="322"/>
      <c r="E171" s="322"/>
      <c r="F171" s="322"/>
      <c r="G171" s="322"/>
      <c r="H171" s="323"/>
      <c r="I171" s="136">
        <v>2</v>
      </c>
      <c r="J171" s="136"/>
      <c r="K171" s="136"/>
      <c r="L171" s="136"/>
      <c r="M171" s="136"/>
      <c r="N171" s="136"/>
      <c r="O171" s="136"/>
      <c r="P171" s="136"/>
      <c r="Q171" s="136"/>
      <c r="R171" s="136"/>
      <c r="S171" s="136"/>
      <c r="T171" s="136"/>
      <c r="U171" s="309">
        <f t="shared" si="20"/>
        <v>2</v>
      </c>
      <c r="V171" s="310"/>
      <c r="W171" s="309">
        <f t="shared" si="21"/>
        <v>2</v>
      </c>
      <c r="X171" s="310"/>
    </row>
    <row r="172" spans="2:24" x14ac:dyDescent="0.3">
      <c r="B172" s="437"/>
      <c r="C172" s="324" t="s">
        <v>101</v>
      </c>
      <c r="D172" s="325"/>
      <c r="E172" s="325"/>
      <c r="F172" s="325"/>
      <c r="G172" s="325"/>
      <c r="H172" s="326"/>
      <c r="I172" s="140">
        <v>1</v>
      </c>
      <c r="J172" s="140"/>
      <c r="K172" s="140"/>
      <c r="L172" s="140"/>
      <c r="M172" s="140"/>
      <c r="N172" s="140"/>
      <c r="O172" s="140"/>
      <c r="P172" s="140"/>
      <c r="Q172" s="140"/>
      <c r="R172" s="140"/>
      <c r="S172" s="140"/>
      <c r="T172" s="141"/>
      <c r="U172" s="314">
        <f t="shared" si="20"/>
        <v>1</v>
      </c>
      <c r="V172" s="315"/>
      <c r="W172" s="314">
        <f t="shared" si="21"/>
        <v>1</v>
      </c>
      <c r="X172" s="315"/>
    </row>
    <row r="173" spans="2:24" x14ac:dyDescent="0.3">
      <c r="B173" s="437"/>
      <c r="C173" s="300" t="s">
        <v>34</v>
      </c>
      <c r="D173" s="301"/>
      <c r="E173" s="301"/>
      <c r="F173" s="301"/>
      <c r="G173" s="301"/>
      <c r="H173" s="302"/>
      <c r="I173" s="136">
        <v>18</v>
      </c>
      <c r="J173" s="136"/>
      <c r="K173" s="136"/>
      <c r="L173" s="136"/>
      <c r="M173" s="136"/>
      <c r="N173" s="136"/>
      <c r="O173" s="136"/>
      <c r="P173" s="136"/>
      <c r="Q173" s="136"/>
      <c r="R173" s="136"/>
      <c r="S173" s="136"/>
      <c r="T173" s="136"/>
      <c r="U173" s="309">
        <f t="shared" si="20"/>
        <v>18</v>
      </c>
      <c r="V173" s="310"/>
      <c r="W173" s="309">
        <f t="shared" si="21"/>
        <v>18</v>
      </c>
      <c r="X173" s="310"/>
    </row>
    <row r="174" spans="2:24" x14ac:dyDescent="0.3">
      <c r="B174" s="437"/>
      <c r="C174" s="327" t="s">
        <v>26</v>
      </c>
      <c r="D174" s="328"/>
      <c r="E174" s="328"/>
      <c r="F174" s="328"/>
      <c r="G174" s="328"/>
      <c r="H174" s="329"/>
      <c r="I174" s="155">
        <v>8</v>
      </c>
      <c r="J174" s="155"/>
      <c r="K174" s="155"/>
      <c r="L174" s="155"/>
      <c r="M174" s="155"/>
      <c r="N174" s="155"/>
      <c r="O174" s="155"/>
      <c r="P174" s="155"/>
      <c r="Q174" s="155"/>
      <c r="R174" s="155"/>
      <c r="S174" s="155"/>
      <c r="T174" s="155"/>
      <c r="U174" s="316">
        <f t="shared" si="20"/>
        <v>8</v>
      </c>
      <c r="V174" s="317"/>
      <c r="W174" s="316">
        <f t="shared" si="21"/>
        <v>8</v>
      </c>
      <c r="X174" s="317"/>
    </row>
    <row r="175" spans="2:24" x14ac:dyDescent="0.3">
      <c r="B175" s="437"/>
      <c r="C175" s="330" t="s">
        <v>161</v>
      </c>
      <c r="D175" s="331"/>
      <c r="E175" s="331"/>
      <c r="F175" s="331"/>
      <c r="G175" s="331"/>
      <c r="H175" s="332"/>
      <c r="I175" s="146">
        <f t="shared" ref="I175:T175" si="22">SUM(I176:I176)</f>
        <v>27</v>
      </c>
      <c r="J175" s="146">
        <f t="shared" si="22"/>
        <v>0</v>
      </c>
      <c r="K175" s="146">
        <f t="shared" si="22"/>
        <v>0</v>
      </c>
      <c r="L175" s="146">
        <f t="shared" si="22"/>
        <v>0</v>
      </c>
      <c r="M175" s="146">
        <f t="shared" si="22"/>
        <v>0</v>
      </c>
      <c r="N175" s="146">
        <f t="shared" si="22"/>
        <v>0</v>
      </c>
      <c r="O175" s="146">
        <f t="shared" si="22"/>
        <v>0</v>
      </c>
      <c r="P175" s="146">
        <f t="shared" si="22"/>
        <v>0</v>
      </c>
      <c r="Q175" s="146">
        <f t="shared" si="22"/>
        <v>0</v>
      </c>
      <c r="R175" s="146">
        <f t="shared" si="22"/>
        <v>0</v>
      </c>
      <c r="S175" s="146">
        <f t="shared" si="22"/>
        <v>0</v>
      </c>
      <c r="T175" s="146">
        <f t="shared" si="22"/>
        <v>0</v>
      </c>
      <c r="U175" s="309">
        <f t="shared" si="20"/>
        <v>2.25</v>
      </c>
      <c r="V175" s="310"/>
      <c r="W175" s="309">
        <f t="shared" si="21"/>
        <v>27</v>
      </c>
      <c r="X175" s="310"/>
    </row>
    <row r="176" spans="2:24" x14ac:dyDescent="0.3">
      <c r="B176" s="437"/>
      <c r="C176" s="447" t="s">
        <v>30</v>
      </c>
      <c r="D176" s="448"/>
      <c r="E176" s="448"/>
      <c r="F176" s="448"/>
      <c r="G176" s="448"/>
      <c r="H176" s="449"/>
      <c r="I176" s="146">
        <v>27</v>
      </c>
      <c r="J176" s="146"/>
      <c r="K176" s="146"/>
      <c r="L176" s="146"/>
      <c r="M176" s="146"/>
      <c r="N176" s="146"/>
      <c r="O176" s="146"/>
      <c r="P176" s="146"/>
      <c r="Q176" s="146"/>
      <c r="R176" s="146"/>
      <c r="S176" s="146"/>
      <c r="T176" s="146"/>
      <c r="U176" s="445">
        <f t="shared" si="20"/>
        <v>27</v>
      </c>
      <c r="V176" s="446"/>
      <c r="W176" s="309">
        <f t="shared" si="21"/>
        <v>27</v>
      </c>
      <c r="X176" s="310"/>
    </row>
    <row r="177" spans="2:24" x14ac:dyDescent="0.3">
      <c r="B177" s="437"/>
      <c r="C177" s="340" t="s">
        <v>2</v>
      </c>
      <c r="D177" s="341"/>
      <c r="E177" s="341"/>
      <c r="F177" s="341"/>
      <c r="G177" s="341"/>
      <c r="H177" s="342"/>
      <c r="I177" s="159">
        <f t="shared" ref="I177:T177" si="23">I102/I83</f>
        <v>7.4049769759938657</v>
      </c>
      <c r="J177" s="159" t="e">
        <f t="shared" si="23"/>
        <v>#DIV/0!</v>
      </c>
      <c r="K177" s="159" t="e">
        <f t="shared" si="23"/>
        <v>#DIV/0!</v>
      </c>
      <c r="L177" s="159" t="e">
        <f t="shared" si="23"/>
        <v>#DIV/0!</v>
      </c>
      <c r="M177" s="159" t="e">
        <f t="shared" si="23"/>
        <v>#DIV/0!</v>
      </c>
      <c r="N177" s="159" t="e">
        <f t="shared" si="23"/>
        <v>#DIV/0!</v>
      </c>
      <c r="O177" s="159" t="e">
        <f t="shared" si="23"/>
        <v>#DIV/0!</v>
      </c>
      <c r="P177" s="159" t="e">
        <f t="shared" si="23"/>
        <v>#DIV/0!</v>
      </c>
      <c r="Q177" s="159" t="e">
        <f t="shared" si="23"/>
        <v>#DIV/0!</v>
      </c>
      <c r="R177" s="159" t="e">
        <f t="shared" si="23"/>
        <v>#DIV/0!</v>
      </c>
      <c r="S177" s="159" t="e">
        <f t="shared" si="23"/>
        <v>#DIV/0!</v>
      </c>
      <c r="T177" s="159" t="e">
        <f t="shared" si="23"/>
        <v>#DIV/0!</v>
      </c>
      <c r="U177" s="343" t="s">
        <v>62</v>
      </c>
      <c r="V177" s="344"/>
      <c r="W177" s="345">
        <f>W102/W83</f>
        <v>7.4049769759938657</v>
      </c>
      <c r="X177" s="346"/>
    </row>
    <row r="178" spans="2:24" x14ac:dyDescent="0.3">
      <c r="B178" s="437"/>
      <c r="C178" s="347" t="s">
        <v>102</v>
      </c>
      <c r="D178" s="348"/>
      <c r="E178" s="348"/>
      <c r="F178" s="348"/>
      <c r="G178" s="348"/>
      <c r="H178" s="349"/>
      <c r="I178" s="163">
        <f t="shared" ref="I178:T178" si="24">I103/I85</f>
        <v>3.516990291262136</v>
      </c>
      <c r="J178" s="163" t="e">
        <f t="shared" si="24"/>
        <v>#DIV/0!</v>
      </c>
      <c r="K178" s="163" t="e">
        <f t="shared" si="24"/>
        <v>#DIV/0!</v>
      </c>
      <c r="L178" s="163" t="e">
        <f t="shared" si="24"/>
        <v>#DIV/0!</v>
      </c>
      <c r="M178" s="163" t="e">
        <f t="shared" si="24"/>
        <v>#DIV/0!</v>
      </c>
      <c r="N178" s="163" t="e">
        <f t="shared" si="24"/>
        <v>#DIV/0!</v>
      </c>
      <c r="O178" s="163" t="e">
        <f t="shared" si="24"/>
        <v>#DIV/0!</v>
      </c>
      <c r="P178" s="163" t="e">
        <f t="shared" si="24"/>
        <v>#DIV/0!</v>
      </c>
      <c r="Q178" s="163" t="e">
        <f t="shared" si="24"/>
        <v>#DIV/0!</v>
      </c>
      <c r="R178" s="163" t="e">
        <f t="shared" si="24"/>
        <v>#DIV/0!</v>
      </c>
      <c r="S178" s="163" t="e">
        <f t="shared" si="24"/>
        <v>#DIV/0!</v>
      </c>
      <c r="T178" s="163" t="e">
        <f t="shared" si="24"/>
        <v>#DIV/0!</v>
      </c>
      <c r="U178" s="350" t="s">
        <v>62</v>
      </c>
      <c r="V178" s="351"/>
      <c r="W178" s="350">
        <f>W102/W83</f>
        <v>7.4049769759938657</v>
      </c>
      <c r="X178" s="351"/>
    </row>
    <row r="179" spans="2:24" x14ac:dyDescent="0.3">
      <c r="B179" s="437"/>
      <c r="C179" s="273" t="s">
        <v>103</v>
      </c>
      <c r="D179" s="274"/>
      <c r="E179" s="274"/>
      <c r="F179" s="274"/>
      <c r="G179" s="274"/>
      <c r="H179" s="275"/>
      <c r="I179" s="167">
        <f t="shared" ref="I179:T179" si="25">(I105+I109+I143+I174+I175)/I85</f>
        <v>0.91019417475728159</v>
      </c>
      <c r="J179" s="167" t="e">
        <f t="shared" si="25"/>
        <v>#DIV/0!</v>
      </c>
      <c r="K179" s="167" t="e">
        <f t="shared" si="25"/>
        <v>#DIV/0!</v>
      </c>
      <c r="L179" s="167" t="e">
        <f t="shared" si="25"/>
        <v>#DIV/0!</v>
      </c>
      <c r="M179" s="167" t="e">
        <f t="shared" si="25"/>
        <v>#DIV/0!</v>
      </c>
      <c r="N179" s="167" t="e">
        <f t="shared" si="25"/>
        <v>#DIV/0!</v>
      </c>
      <c r="O179" s="167" t="e">
        <f t="shared" si="25"/>
        <v>#DIV/0!</v>
      </c>
      <c r="P179" s="167" t="e">
        <f t="shared" si="25"/>
        <v>#DIV/0!</v>
      </c>
      <c r="Q179" s="167" t="e">
        <f t="shared" si="25"/>
        <v>#DIV/0!</v>
      </c>
      <c r="R179" s="167" t="e">
        <f t="shared" si="25"/>
        <v>#DIV/0!</v>
      </c>
      <c r="S179" s="167" t="e">
        <f t="shared" si="25"/>
        <v>#DIV/0!</v>
      </c>
      <c r="T179" s="167" t="e">
        <f t="shared" si="25"/>
        <v>#DIV/0!</v>
      </c>
      <c r="U179" s="352" t="s">
        <v>62</v>
      </c>
      <c r="V179" s="353"/>
      <c r="W179" s="352">
        <f>W103/W85</f>
        <v>3.516990291262136</v>
      </c>
      <c r="X179" s="353"/>
    </row>
    <row r="180" spans="2:24" x14ac:dyDescent="0.3">
      <c r="B180" s="437"/>
      <c r="C180" s="291" t="s">
        <v>8</v>
      </c>
      <c r="D180" s="292"/>
      <c r="E180" s="292"/>
      <c r="F180" s="292"/>
      <c r="G180" s="292"/>
      <c r="H180" s="293"/>
      <c r="I180" s="169">
        <f t="shared" ref="I180:Q180" si="26">I182/I181</f>
        <v>0</v>
      </c>
      <c r="J180" s="169" t="e">
        <f t="shared" si="26"/>
        <v>#DIV/0!</v>
      </c>
      <c r="K180" s="169" t="e">
        <f t="shared" si="26"/>
        <v>#DIV/0!</v>
      </c>
      <c r="L180" s="169" t="e">
        <f t="shared" si="26"/>
        <v>#DIV/0!</v>
      </c>
      <c r="M180" s="169" t="e">
        <f t="shared" si="26"/>
        <v>#DIV/0!</v>
      </c>
      <c r="N180" s="169" t="e">
        <f t="shared" si="26"/>
        <v>#DIV/0!</v>
      </c>
      <c r="O180" s="169" t="e">
        <f t="shared" si="26"/>
        <v>#DIV/0!</v>
      </c>
      <c r="P180" s="169" t="e">
        <f t="shared" si="26"/>
        <v>#DIV/0!</v>
      </c>
      <c r="Q180" s="169" t="e">
        <f t="shared" si="26"/>
        <v>#DIV/0!</v>
      </c>
      <c r="R180" s="169" t="e">
        <f>R182/R181</f>
        <v>#DIV/0!</v>
      </c>
      <c r="S180" s="169" t="e">
        <f>S182/S181</f>
        <v>#DIV/0!</v>
      </c>
      <c r="T180" s="169" t="e">
        <f>T182/T181</f>
        <v>#DIV/0!</v>
      </c>
      <c r="U180" s="336" t="s">
        <v>62</v>
      </c>
      <c r="V180" s="337"/>
      <c r="W180" s="338">
        <f>W182/W181</f>
        <v>0</v>
      </c>
      <c r="X180" s="339"/>
    </row>
    <row r="181" spans="2:24" x14ac:dyDescent="0.3">
      <c r="B181" s="437"/>
      <c r="C181" s="358" t="s">
        <v>20</v>
      </c>
      <c r="D181" s="359"/>
      <c r="E181" s="359"/>
      <c r="F181" s="359"/>
      <c r="G181" s="359"/>
      <c r="H181" s="360"/>
      <c r="I181" s="90">
        <f t="shared" ref="I181:T181" si="27">I85</f>
        <v>412</v>
      </c>
      <c r="J181" s="90">
        <f t="shared" si="27"/>
        <v>0</v>
      </c>
      <c r="K181" s="90">
        <f t="shared" si="27"/>
        <v>0</v>
      </c>
      <c r="L181" s="90">
        <f t="shared" si="27"/>
        <v>0</v>
      </c>
      <c r="M181" s="90">
        <f t="shared" si="27"/>
        <v>0</v>
      </c>
      <c r="N181" s="90">
        <f t="shared" si="27"/>
        <v>0</v>
      </c>
      <c r="O181" s="90">
        <f t="shared" si="27"/>
        <v>0</v>
      </c>
      <c r="P181" s="90">
        <f t="shared" si="27"/>
        <v>0</v>
      </c>
      <c r="Q181" s="90">
        <f t="shared" si="27"/>
        <v>0</v>
      </c>
      <c r="R181" s="90">
        <f t="shared" si="27"/>
        <v>0</v>
      </c>
      <c r="S181" s="90">
        <f t="shared" si="27"/>
        <v>0</v>
      </c>
      <c r="T181" s="90">
        <f t="shared" si="27"/>
        <v>0</v>
      </c>
      <c r="U181" s="361" t="s">
        <v>62</v>
      </c>
      <c r="V181" s="362"/>
      <c r="W181" s="361">
        <f>SUM(I181:T181)</f>
        <v>412</v>
      </c>
      <c r="X181" s="362"/>
    </row>
    <row r="182" spans="2:24" ht="15" thickBot="1" x14ac:dyDescent="0.35">
      <c r="B182" s="437"/>
      <c r="C182" s="358" t="s">
        <v>104</v>
      </c>
      <c r="D182" s="359"/>
      <c r="E182" s="359"/>
      <c r="F182" s="359"/>
      <c r="G182" s="359"/>
      <c r="H182" s="360"/>
      <c r="I182" s="52"/>
      <c r="J182" s="52"/>
      <c r="K182" s="52"/>
      <c r="L182" s="52"/>
      <c r="M182" s="52"/>
      <c r="N182" s="52"/>
      <c r="O182" s="52"/>
      <c r="P182" s="52"/>
      <c r="Q182" s="52"/>
      <c r="R182" s="52"/>
      <c r="S182" s="52"/>
      <c r="T182" s="52"/>
      <c r="U182" s="366" t="s">
        <v>62</v>
      </c>
      <c r="V182" s="367"/>
      <c r="W182" s="311">
        <f>SUM(I182:T182)</f>
        <v>0</v>
      </c>
      <c r="X182" s="312"/>
    </row>
    <row r="183" spans="2:24" ht="15" thickBot="1" x14ac:dyDescent="0.35">
      <c r="B183" s="288" t="s">
        <v>9</v>
      </c>
      <c r="C183" s="297" t="s">
        <v>108</v>
      </c>
      <c r="D183" s="298"/>
      <c r="E183" s="298"/>
      <c r="F183" s="298"/>
      <c r="G183" s="298"/>
      <c r="H183" s="299"/>
      <c r="I183" s="176">
        <f t="shared" ref="I183:Q183" si="28">I186/I185</f>
        <v>0.41479099678456594</v>
      </c>
      <c r="J183" s="176" t="e">
        <f t="shared" si="28"/>
        <v>#DIV/0!</v>
      </c>
      <c r="K183" s="176" t="e">
        <f t="shared" si="28"/>
        <v>#DIV/0!</v>
      </c>
      <c r="L183" s="176" t="e">
        <f t="shared" si="28"/>
        <v>#DIV/0!</v>
      </c>
      <c r="M183" s="176" t="e">
        <f t="shared" si="28"/>
        <v>#DIV/0!</v>
      </c>
      <c r="N183" s="176" t="e">
        <f t="shared" si="28"/>
        <v>#DIV/0!</v>
      </c>
      <c r="O183" s="176" t="e">
        <f t="shared" si="28"/>
        <v>#DIV/0!</v>
      </c>
      <c r="P183" s="176" t="e">
        <f t="shared" si="28"/>
        <v>#DIV/0!</v>
      </c>
      <c r="Q183" s="176" t="e">
        <f t="shared" si="28"/>
        <v>#DIV/0!</v>
      </c>
      <c r="R183" s="176" t="e">
        <f>R186/R185</f>
        <v>#DIV/0!</v>
      </c>
      <c r="S183" s="176" t="e">
        <f>S186/S185</f>
        <v>#DIV/0!</v>
      </c>
      <c r="T183" s="176" t="e">
        <f>T186/T185</f>
        <v>#DIV/0!</v>
      </c>
      <c r="U183" s="484">
        <f>U187/U185</f>
        <v>0.32154340836012862</v>
      </c>
      <c r="V183" s="485"/>
      <c r="W183" s="370" t="s">
        <v>62</v>
      </c>
      <c r="X183" s="371"/>
    </row>
    <row r="184" spans="2:24" x14ac:dyDescent="0.3">
      <c r="B184" s="289"/>
      <c r="C184" s="297" t="s">
        <v>43</v>
      </c>
      <c r="D184" s="298"/>
      <c r="E184" s="298"/>
      <c r="F184" s="298"/>
      <c r="G184" s="298"/>
      <c r="H184" s="299"/>
      <c r="I184" s="180">
        <f t="shared" ref="I184:Q184" si="29">I187/I185</f>
        <v>0.32154340836012862</v>
      </c>
      <c r="J184" s="180" t="e">
        <f t="shared" si="29"/>
        <v>#DIV/0!</v>
      </c>
      <c r="K184" s="180" t="e">
        <f t="shared" si="29"/>
        <v>#DIV/0!</v>
      </c>
      <c r="L184" s="180" t="e">
        <f t="shared" si="29"/>
        <v>#DIV/0!</v>
      </c>
      <c r="M184" s="180" t="e">
        <f t="shared" si="29"/>
        <v>#DIV/0!</v>
      </c>
      <c r="N184" s="180" t="e">
        <f t="shared" si="29"/>
        <v>#DIV/0!</v>
      </c>
      <c r="O184" s="180" t="e">
        <f t="shared" si="29"/>
        <v>#DIV/0!</v>
      </c>
      <c r="P184" s="180" t="e">
        <f t="shared" si="29"/>
        <v>#DIV/0!</v>
      </c>
      <c r="Q184" s="180" t="e">
        <f t="shared" si="29"/>
        <v>#DIV/0!</v>
      </c>
      <c r="R184" s="180" t="e">
        <f>R187/R185</f>
        <v>#DIV/0!</v>
      </c>
      <c r="S184" s="180" t="e">
        <f>S187/S185</f>
        <v>#DIV/0!</v>
      </c>
      <c r="T184" s="180" t="e">
        <f>T187/T185</f>
        <v>#DIV/0!</v>
      </c>
      <c r="U184" s="484">
        <f>U188/U186</f>
        <v>5.6083152620952665E-5</v>
      </c>
      <c r="V184" s="485"/>
      <c r="W184" s="370" t="s">
        <v>62</v>
      </c>
      <c r="X184" s="371"/>
    </row>
    <row r="185" spans="2:24" x14ac:dyDescent="0.3">
      <c r="B185" s="289"/>
      <c r="C185" s="270" t="s">
        <v>65</v>
      </c>
      <c r="D185" s="271"/>
      <c r="E185" s="271"/>
      <c r="F185" s="271"/>
      <c r="G185" s="271"/>
      <c r="H185" s="272"/>
      <c r="I185" s="52">
        <v>311</v>
      </c>
      <c r="J185" s="52"/>
      <c r="K185" s="52"/>
      <c r="L185" s="52"/>
      <c r="M185" s="52"/>
      <c r="N185" s="52"/>
      <c r="O185" s="52"/>
      <c r="P185" s="52"/>
      <c r="Q185" s="52"/>
      <c r="R185" s="52"/>
      <c r="S185" s="52"/>
      <c r="T185" s="52"/>
      <c r="U185" s="361">
        <f>AVERAGE(I185:T185)</f>
        <v>311</v>
      </c>
      <c r="V185" s="362"/>
      <c r="W185" s="481" t="s">
        <v>62</v>
      </c>
      <c r="X185" s="482"/>
    </row>
    <row r="186" spans="2:24" x14ac:dyDescent="0.3">
      <c r="B186" s="289"/>
      <c r="C186" s="300" t="s">
        <v>27</v>
      </c>
      <c r="D186" s="301"/>
      <c r="E186" s="301"/>
      <c r="F186" s="301"/>
      <c r="G186" s="301"/>
      <c r="H186" s="302"/>
      <c r="I186" s="52">
        <v>129</v>
      </c>
      <c r="J186" s="52"/>
      <c r="K186" s="52"/>
      <c r="L186" s="52"/>
      <c r="M186" s="52"/>
      <c r="N186" s="52"/>
      <c r="O186" s="52"/>
      <c r="P186" s="52"/>
      <c r="Q186" s="52"/>
      <c r="R186" s="52"/>
      <c r="S186" s="52"/>
      <c r="T186" s="52"/>
      <c r="U186" s="361">
        <f>AVERAGE(I186:T186)</f>
        <v>129</v>
      </c>
      <c r="V186" s="362"/>
      <c r="W186" s="361" t="s">
        <v>62</v>
      </c>
      <c r="X186" s="362"/>
    </row>
    <row r="187" spans="2:24" x14ac:dyDescent="0.3">
      <c r="B187" s="289"/>
      <c r="C187" s="273" t="s">
        <v>28</v>
      </c>
      <c r="D187" s="274"/>
      <c r="E187" s="274"/>
      <c r="F187" s="274"/>
      <c r="G187" s="274"/>
      <c r="H187" s="275"/>
      <c r="I187" s="184">
        <v>100</v>
      </c>
      <c r="J187" s="184"/>
      <c r="K187" s="184"/>
      <c r="L187" s="184"/>
      <c r="M187" s="184"/>
      <c r="N187" s="184"/>
      <c r="O187" s="184"/>
      <c r="P187" s="184"/>
      <c r="Q187" s="184"/>
      <c r="R187" s="184"/>
      <c r="S187" s="184"/>
      <c r="T187" s="184"/>
      <c r="U187" s="372">
        <f>AVERAGE(I187:T187)</f>
        <v>100</v>
      </c>
      <c r="V187" s="373"/>
      <c r="W187" s="372" t="s">
        <v>62</v>
      </c>
      <c r="X187" s="373"/>
    </row>
    <row r="188" spans="2:24" x14ac:dyDescent="0.3">
      <c r="B188" s="289"/>
      <c r="C188" s="276" t="s">
        <v>10</v>
      </c>
      <c r="D188" s="277"/>
      <c r="E188" s="277"/>
      <c r="F188" s="277"/>
      <c r="G188" s="277"/>
      <c r="H188" s="278"/>
      <c r="I188" s="188">
        <f t="shared" ref="I188:Q188" si="30">I191/I190</f>
        <v>8.6816720257234734E-2</v>
      </c>
      <c r="J188" s="188" t="e">
        <f t="shared" si="30"/>
        <v>#DIV/0!</v>
      </c>
      <c r="K188" s="188" t="e">
        <f t="shared" si="30"/>
        <v>#DIV/0!</v>
      </c>
      <c r="L188" s="188" t="e">
        <f t="shared" si="30"/>
        <v>#DIV/0!</v>
      </c>
      <c r="M188" s="188" t="e">
        <f t="shared" si="30"/>
        <v>#DIV/0!</v>
      </c>
      <c r="N188" s="188" t="e">
        <f t="shared" si="30"/>
        <v>#DIV/0!</v>
      </c>
      <c r="O188" s="188" t="e">
        <f t="shared" si="30"/>
        <v>#DIV/0!</v>
      </c>
      <c r="P188" s="188" t="e">
        <f t="shared" si="30"/>
        <v>#DIV/0!</v>
      </c>
      <c r="Q188" s="188" t="e">
        <f t="shared" si="30"/>
        <v>#DIV/0!</v>
      </c>
      <c r="R188" s="188" t="e">
        <f>R191/R190</f>
        <v>#DIV/0!</v>
      </c>
      <c r="S188" s="188" t="e">
        <f>S191/S190</f>
        <v>#DIV/0!</v>
      </c>
      <c r="T188" s="188" t="e">
        <f>T191/T190</f>
        <v>#DIV/0!</v>
      </c>
      <c r="U188" s="354">
        <f>U191/U190</f>
        <v>7.2347266881028936E-3</v>
      </c>
      <c r="V188" s="355"/>
      <c r="W188" s="356" t="s">
        <v>62</v>
      </c>
      <c r="X188" s="357"/>
    </row>
    <row r="189" spans="2:24" x14ac:dyDescent="0.3">
      <c r="B189" s="289"/>
      <c r="C189" s="291" t="s">
        <v>11</v>
      </c>
      <c r="D189" s="292"/>
      <c r="E189" s="292"/>
      <c r="F189" s="292"/>
      <c r="G189" s="292"/>
      <c r="H189" s="293"/>
      <c r="I189" s="192">
        <f t="shared" ref="I189:Q189" si="31">I192/I190</f>
        <v>1.9292604501607719E-2</v>
      </c>
      <c r="J189" s="192" t="e">
        <f t="shared" si="31"/>
        <v>#DIV/0!</v>
      </c>
      <c r="K189" s="192" t="e">
        <f t="shared" si="31"/>
        <v>#DIV/0!</v>
      </c>
      <c r="L189" s="192" t="e">
        <f t="shared" si="31"/>
        <v>#DIV/0!</v>
      </c>
      <c r="M189" s="192" t="e">
        <f t="shared" si="31"/>
        <v>#DIV/0!</v>
      </c>
      <c r="N189" s="192" t="e">
        <f t="shared" si="31"/>
        <v>#DIV/0!</v>
      </c>
      <c r="O189" s="192" t="e">
        <f t="shared" si="31"/>
        <v>#DIV/0!</v>
      </c>
      <c r="P189" s="192" t="e">
        <f t="shared" si="31"/>
        <v>#DIV/0!</v>
      </c>
      <c r="Q189" s="192" t="e">
        <f t="shared" si="31"/>
        <v>#DIV/0!</v>
      </c>
      <c r="R189" s="192" t="e">
        <f>R192/R190</f>
        <v>#DIV/0!</v>
      </c>
      <c r="S189" s="192" t="e">
        <f>S192/S190</f>
        <v>#DIV/0!</v>
      </c>
      <c r="T189" s="192" t="e">
        <f>T192/T190</f>
        <v>#DIV/0!</v>
      </c>
      <c r="U189" s="378">
        <f>U192/U190</f>
        <v>1.6077170418006431E-3</v>
      </c>
      <c r="V189" s="379"/>
      <c r="W189" s="380" t="s">
        <v>62</v>
      </c>
      <c r="X189" s="381"/>
    </row>
    <row r="190" spans="2:24" x14ac:dyDescent="0.3">
      <c r="B190" s="289"/>
      <c r="C190" s="270" t="s">
        <v>65</v>
      </c>
      <c r="D190" s="271"/>
      <c r="E190" s="271"/>
      <c r="F190" s="271"/>
      <c r="G190" s="271"/>
      <c r="H190" s="272"/>
      <c r="I190" s="52">
        <v>311</v>
      </c>
      <c r="J190" s="52"/>
      <c r="K190" s="52"/>
      <c r="L190" s="52"/>
      <c r="M190" s="52"/>
      <c r="N190" s="52"/>
      <c r="O190" s="52"/>
      <c r="P190" s="52"/>
      <c r="Q190" s="52"/>
      <c r="R190" s="52"/>
      <c r="S190" s="52"/>
      <c r="T190" s="52"/>
      <c r="U190" s="311">
        <f>AVERAGE(I190:T190)</f>
        <v>311</v>
      </c>
      <c r="V190" s="312"/>
      <c r="W190" s="311" t="s">
        <v>62</v>
      </c>
      <c r="X190" s="312"/>
    </row>
    <row r="191" spans="2:24" x14ac:dyDescent="0.3">
      <c r="B191" s="289"/>
      <c r="C191" s="270" t="s">
        <v>21</v>
      </c>
      <c r="D191" s="271"/>
      <c r="E191" s="271"/>
      <c r="F191" s="271"/>
      <c r="G191" s="271"/>
      <c r="H191" s="272"/>
      <c r="I191" s="52">
        <v>27</v>
      </c>
      <c r="J191" s="52">
        <v>0</v>
      </c>
      <c r="K191" s="52">
        <v>0</v>
      </c>
      <c r="L191" s="52">
        <v>0</v>
      </c>
      <c r="M191" s="52">
        <v>0</v>
      </c>
      <c r="N191" s="52">
        <v>0</v>
      </c>
      <c r="O191" s="52">
        <v>0</v>
      </c>
      <c r="P191" s="52">
        <v>0</v>
      </c>
      <c r="Q191" s="52">
        <v>0</v>
      </c>
      <c r="R191" s="52">
        <v>0</v>
      </c>
      <c r="S191" s="52">
        <v>0</v>
      </c>
      <c r="T191" s="52">
        <v>0</v>
      </c>
      <c r="U191" s="311">
        <f>AVERAGE(I191:T191)</f>
        <v>2.25</v>
      </c>
      <c r="V191" s="312"/>
      <c r="W191" s="311" t="s">
        <v>62</v>
      </c>
      <c r="X191" s="312"/>
    </row>
    <row r="192" spans="2:24" ht="15" thickBot="1" x14ac:dyDescent="0.35">
      <c r="B192" s="290"/>
      <c r="C192" s="2" t="s">
        <v>22</v>
      </c>
      <c r="D192" s="3"/>
      <c r="E192" s="3"/>
      <c r="F192" s="3"/>
      <c r="G192" s="3"/>
      <c r="H192" s="193"/>
      <c r="I192" s="197">
        <v>6</v>
      </c>
      <c r="J192" s="197">
        <v>0</v>
      </c>
      <c r="K192" s="197">
        <v>0</v>
      </c>
      <c r="L192" s="197">
        <v>0</v>
      </c>
      <c r="M192" s="197">
        <v>0</v>
      </c>
      <c r="N192" s="197">
        <v>0</v>
      </c>
      <c r="O192" s="197">
        <v>0</v>
      </c>
      <c r="P192" s="197">
        <v>0</v>
      </c>
      <c r="Q192" s="197">
        <v>0</v>
      </c>
      <c r="R192" s="197">
        <v>0</v>
      </c>
      <c r="S192" s="197">
        <v>0</v>
      </c>
      <c r="T192" s="197">
        <v>0</v>
      </c>
      <c r="U192" s="366">
        <f>AVERAGE(I192:T192)</f>
        <v>0.5</v>
      </c>
      <c r="V192" s="367"/>
      <c r="W192" s="366" t="s">
        <v>62</v>
      </c>
      <c r="X192" s="367"/>
    </row>
    <row r="193" spans="2:24" x14ac:dyDescent="0.3">
      <c r="R193" s="44"/>
    </row>
    <row r="194" spans="2:24" x14ac:dyDescent="0.3">
      <c r="R194" s="44"/>
    </row>
    <row r="195" spans="2:24" ht="15" thickBot="1" x14ac:dyDescent="0.35"/>
    <row r="196" spans="2:24" ht="15" thickBot="1" x14ac:dyDescent="0.35">
      <c r="B196" s="279">
        <v>2025</v>
      </c>
      <c r="C196" s="280"/>
      <c r="D196" s="280"/>
      <c r="E196" s="280"/>
      <c r="F196" s="280"/>
      <c r="G196" s="280"/>
      <c r="H196" s="281"/>
      <c r="I196" s="5" t="s">
        <v>46</v>
      </c>
      <c r="J196" s="5" t="s">
        <v>168</v>
      </c>
      <c r="K196" s="5" t="s">
        <v>169</v>
      </c>
      <c r="L196" s="5" t="s">
        <v>51</v>
      </c>
      <c r="M196" s="5" t="s">
        <v>52</v>
      </c>
      <c r="N196" s="5" t="s">
        <v>53</v>
      </c>
      <c r="O196" s="5" t="s">
        <v>54</v>
      </c>
      <c r="P196" s="5" t="s">
        <v>55</v>
      </c>
      <c r="Q196" s="5" t="s">
        <v>56</v>
      </c>
      <c r="R196" s="5" t="s">
        <v>57</v>
      </c>
      <c r="S196" s="5" t="s">
        <v>58</v>
      </c>
      <c r="T196" s="5" t="s">
        <v>59</v>
      </c>
      <c r="U196" s="279" t="s">
        <v>60</v>
      </c>
      <c r="V196" s="281"/>
      <c r="W196" s="279" t="s">
        <v>61</v>
      </c>
      <c r="X196" s="281"/>
    </row>
    <row r="197" spans="2:24" ht="15" thickBot="1" x14ac:dyDescent="0.35">
      <c r="B197" s="421"/>
      <c r="C197" s="421"/>
      <c r="D197" s="421"/>
      <c r="E197" s="421"/>
      <c r="F197" s="421"/>
      <c r="G197" s="421"/>
      <c r="H197" s="421"/>
    </row>
    <row r="198" spans="2:24" x14ac:dyDescent="0.3">
      <c r="B198" s="282" t="s">
        <v>4</v>
      </c>
      <c r="C198" s="285" t="s">
        <v>12</v>
      </c>
      <c r="D198" s="286"/>
      <c r="E198" s="286"/>
      <c r="F198" s="286"/>
      <c r="G198" s="286"/>
      <c r="H198" s="287"/>
      <c r="I198" s="45"/>
      <c r="J198" s="46"/>
      <c r="K198" s="47"/>
      <c r="L198" s="47"/>
      <c r="M198" s="47"/>
      <c r="N198" s="47"/>
      <c r="O198" s="47"/>
      <c r="P198" s="47"/>
      <c r="Q198" s="47"/>
      <c r="R198" s="48">
        <v>559601</v>
      </c>
      <c r="S198" s="48">
        <v>755799</v>
      </c>
      <c r="T198" s="48">
        <v>613659</v>
      </c>
      <c r="U198" s="422">
        <f t="shared" ref="U198:U211" si="32">AVERAGE(I198:T198)</f>
        <v>643019.66666666663</v>
      </c>
      <c r="V198" s="423"/>
      <c r="W198" s="424">
        <f t="shared" ref="W198:W211" si="33">SUM(I198:T198)</f>
        <v>1929059</v>
      </c>
      <c r="X198" s="423"/>
    </row>
    <row r="199" spans="2:24" x14ac:dyDescent="0.3">
      <c r="B199" s="283"/>
      <c r="C199" s="270" t="s">
        <v>48</v>
      </c>
      <c r="D199" s="271"/>
      <c r="E199" s="271"/>
      <c r="F199" s="271"/>
      <c r="G199" s="271"/>
      <c r="H199" s="272"/>
      <c r="I199" s="49"/>
      <c r="J199" s="50"/>
      <c r="K199" s="51"/>
      <c r="L199" s="51"/>
      <c r="M199" s="51"/>
      <c r="N199" s="51"/>
      <c r="O199" s="51"/>
      <c r="P199" s="51"/>
      <c r="Q199" s="51"/>
      <c r="R199" s="52">
        <v>28396</v>
      </c>
      <c r="S199" s="52">
        <v>28419</v>
      </c>
      <c r="T199" s="52">
        <v>28652</v>
      </c>
      <c r="U199" s="311">
        <f t="shared" si="32"/>
        <v>28489</v>
      </c>
      <c r="V199" s="312"/>
      <c r="W199" s="410">
        <f t="shared" si="33"/>
        <v>85467</v>
      </c>
      <c r="X199" s="312"/>
    </row>
    <row r="200" spans="2:24" x14ac:dyDescent="0.3">
      <c r="B200" s="283"/>
      <c r="C200" s="270" t="s">
        <v>64</v>
      </c>
      <c r="D200" s="271"/>
      <c r="E200" s="271"/>
      <c r="F200" s="271"/>
      <c r="G200" s="271"/>
      <c r="H200" s="272"/>
      <c r="I200" s="49"/>
      <c r="J200" s="50"/>
      <c r="K200" s="51"/>
      <c r="L200" s="51"/>
      <c r="M200" s="51"/>
      <c r="N200" s="51"/>
      <c r="O200" s="51"/>
      <c r="P200" s="51"/>
      <c r="Q200" s="51"/>
      <c r="R200" s="52">
        <v>51</v>
      </c>
      <c r="S200" s="52">
        <v>326</v>
      </c>
      <c r="T200" s="52">
        <v>264</v>
      </c>
      <c r="U200" s="311">
        <f t="shared" si="32"/>
        <v>213.66666666666666</v>
      </c>
      <c r="V200" s="312"/>
      <c r="W200" s="410">
        <f t="shared" si="33"/>
        <v>641</v>
      </c>
      <c r="X200" s="312"/>
    </row>
    <row r="201" spans="2:24" x14ac:dyDescent="0.3">
      <c r="B201" s="283"/>
      <c r="C201" s="425" t="s">
        <v>0</v>
      </c>
      <c r="D201" s="426"/>
      <c r="E201" s="426"/>
      <c r="F201" s="426"/>
      <c r="G201" s="426"/>
      <c r="H201" s="427"/>
      <c r="I201" s="53"/>
      <c r="J201" s="54"/>
      <c r="K201" s="55"/>
      <c r="L201" s="55"/>
      <c r="M201" s="55"/>
      <c r="N201" s="55"/>
      <c r="O201" s="55"/>
      <c r="P201" s="55"/>
      <c r="Q201" s="55"/>
      <c r="R201" s="56">
        <v>265950</v>
      </c>
      <c r="S201" s="56">
        <v>335293</v>
      </c>
      <c r="T201" s="56">
        <v>303197</v>
      </c>
      <c r="U201" s="428">
        <f t="shared" si="32"/>
        <v>301480</v>
      </c>
      <c r="V201" s="420"/>
      <c r="W201" s="419">
        <f t="shared" si="33"/>
        <v>904440</v>
      </c>
      <c r="X201" s="420"/>
    </row>
    <row r="202" spans="2:24" x14ac:dyDescent="0.3">
      <c r="B202" s="283"/>
      <c r="C202" s="516" t="s">
        <v>23</v>
      </c>
      <c r="D202" s="517"/>
      <c r="E202" s="517"/>
      <c r="F202" s="517"/>
      <c r="G202" s="517"/>
      <c r="H202" s="518"/>
      <c r="I202" s="57"/>
      <c r="J202" s="58"/>
      <c r="K202" s="59"/>
      <c r="L202" s="59"/>
      <c r="M202" s="59"/>
      <c r="N202" s="59"/>
      <c r="O202" s="59"/>
      <c r="P202" s="59"/>
      <c r="Q202" s="59"/>
      <c r="R202" s="60">
        <v>17900</v>
      </c>
      <c r="S202" s="60">
        <v>18709</v>
      </c>
      <c r="T202" s="60">
        <v>18317</v>
      </c>
      <c r="U202" s="509">
        <f t="shared" si="32"/>
        <v>18308.666666666668</v>
      </c>
      <c r="V202" s="510"/>
      <c r="W202" s="558">
        <f t="shared" si="33"/>
        <v>54926</v>
      </c>
      <c r="X202" s="512"/>
    </row>
    <row r="203" spans="2:24" x14ac:dyDescent="0.3">
      <c r="B203" s="283"/>
      <c r="C203" s="516" t="s">
        <v>166</v>
      </c>
      <c r="D203" s="517"/>
      <c r="E203" s="517"/>
      <c r="F203" s="517"/>
      <c r="G203" s="517"/>
      <c r="H203" s="518"/>
      <c r="I203" s="61"/>
      <c r="J203" s="62"/>
      <c r="K203" s="63"/>
      <c r="L203" s="63"/>
      <c r="M203" s="63"/>
      <c r="N203" s="63"/>
      <c r="O203" s="63"/>
      <c r="P203" s="63"/>
      <c r="Q203" s="63"/>
      <c r="R203" s="64">
        <v>33</v>
      </c>
      <c r="S203" s="64">
        <v>298</v>
      </c>
      <c r="T203" s="64">
        <v>250</v>
      </c>
      <c r="U203" s="509">
        <f t="shared" si="32"/>
        <v>193.66666666666666</v>
      </c>
      <c r="V203" s="510"/>
      <c r="W203" s="558">
        <f t="shared" si="33"/>
        <v>581</v>
      </c>
      <c r="X203" s="512"/>
    </row>
    <row r="204" spans="2:24" x14ac:dyDescent="0.3">
      <c r="B204" s="283"/>
      <c r="C204" s="506" t="s">
        <v>13</v>
      </c>
      <c r="D204" s="507"/>
      <c r="E204" s="507"/>
      <c r="F204" s="507"/>
      <c r="G204" s="507"/>
      <c r="H204" s="508"/>
      <c r="I204" s="65"/>
      <c r="J204" s="66"/>
      <c r="K204" s="67"/>
      <c r="L204" s="67"/>
      <c r="M204" s="67"/>
      <c r="N204" s="67"/>
      <c r="O204" s="67"/>
      <c r="P204" s="67"/>
      <c r="Q204" s="67"/>
      <c r="R204" s="68">
        <f>R203-R205</f>
        <v>18</v>
      </c>
      <c r="S204" s="68">
        <f>S203-S205</f>
        <v>195</v>
      </c>
      <c r="T204" s="68">
        <f>T203-T205</f>
        <v>139</v>
      </c>
      <c r="U204" s="509">
        <f t="shared" si="32"/>
        <v>117.33333333333333</v>
      </c>
      <c r="V204" s="510"/>
      <c r="W204" s="559">
        <f>W203-W205</f>
        <v>352</v>
      </c>
      <c r="X204" s="510"/>
    </row>
    <row r="205" spans="2:24" x14ac:dyDescent="0.3">
      <c r="B205" s="283"/>
      <c r="C205" s="506" t="s">
        <v>14</v>
      </c>
      <c r="D205" s="507"/>
      <c r="E205" s="507"/>
      <c r="F205" s="507"/>
      <c r="G205" s="507"/>
      <c r="H205" s="508"/>
      <c r="I205" s="65"/>
      <c r="J205" s="66"/>
      <c r="K205" s="69"/>
      <c r="L205" s="69"/>
      <c r="M205" s="69"/>
      <c r="N205" s="69"/>
      <c r="O205" s="69"/>
      <c r="P205" s="69"/>
      <c r="Q205" s="69"/>
      <c r="R205" s="70">
        <v>15</v>
      </c>
      <c r="S205" s="70">
        <v>103</v>
      </c>
      <c r="T205" s="70">
        <v>111</v>
      </c>
      <c r="U205" s="509">
        <f t="shared" si="32"/>
        <v>76.333333333333329</v>
      </c>
      <c r="V205" s="510"/>
      <c r="W205" s="558">
        <f>SUM(I205:T205)</f>
        <v>229</v>
      </c>
      <c r="X205" s="512"/>
    </row>
    <row r="206" spans="2:24" x14ac:dyDescent="0.3">
      <c r="B206" s="283"/>
      <c r="C206" s="513" t="s">
        <v>5</v>
      </c>
      <c r="D206" s="514"/>
      <c r="E206" s="514"/>
      <c r="F206" s="514"/>
      <c r="G206" s="514"/>
      <c r="H206" s="515"/>
      <c r="I206" s="71"/>
      <c r="J206" s="72"/>
      <c r="K206" s="73"/>
      <c r="L206" s="73"/>
      <c r="M206" s="73"/>
      <c r="N206" s="73"/>
      <c r="O206" s="73"/>
      <c r="P206" s="73"/>
      <c r="Q206" s="73"/>
      <c r="R206" s="74">
        <v>2</v>
      </c>
      <c r="S206" s="74">
        <v>27</v>
      </c>
      <c r="T206" s="74">
        <v>57</v>
      </c>
      <c r="U206" s="509">
        <f t="shared" si="32"/>
        <v>28.666666666666668</v>
      </c>
      <c r="V206" s="510"/>
      <c r="W206" s="558">
        <f>SUM(I206:T206)</f>
        <v>86</v>
      </c>
      <c r="X206" s="512"/>
    </row>
    <row r="207" spans="2:24" x14ac:dyDescent="0.3">
      <c r="B207" s="283"/>
      <c r="C207" s="560" t="s">
        <v>49</v>
      </c>
      <c r="D207" s="561"/>
      <c r="E207" s="561"/>
      <c r="F207" s="561"/>
      <c r="G207" s="561"/>
      <c r="H207" s="562"/>
      <c r="I207" s="75"/>
      <c r="J207" s="76"/>
      <c r="K207" s="77"/>
      <c r="L207" s="77"/>
      <c r="M207" s="77"/>
      <c r="N207" s="77"/>
      <c r="O207" s="77"/>
      <c r="P207" s="77"/>
      <c r="Q207" s="77"/>
      <c r="R207" s="78">
        <f>R203-R204-R206</f>
        <v>13</v>
      </c>
      <c r="S207" s="78">
        <f>S203-S204-S206</f>
        <v>76</v>
      </c>
      <c r="T207" s="78">
        <f>T203-T204-T206</f>
        <v>54</v>
      </c>
      <c r="U207" s="563">
        <f t="shared" si="32"/>
        <v>47.666666666666664</v>
      </c>
      <c r="V207" s="564"/>
      <c r="W207" s="565">
        <f>SUM(I207:T207)</f>
        <v>143</v>
      </c>
      <c r="X207" s="566"/>
    </row>
    <row r="208" spans="2:24" x14ac:dyDescent="0.3">
      <c r="B208" s="283"/>
      <c r="C208" s="411" t="s">
        <v>107</v>
      </c>
      <c r="D208" s="412"/>
      <c r="E208" s="412"/>
      <c r="F208" s="412"/>
      <c r="G208" s="412"/>
      <c r="H208" s="413"/>
      <c r="I208" s="79"/>
      <c r="J208" s="80"/>
      <c r="K208" s="81"/>
      <c r="L208" s="81"/>
      <c r="M208" s="81"/>
      <c r="N208" s="81"/>
      <c r="O208" s="81"/>
      <c r="P208" s="81"/>
      <c r="Q208" s="81"/>
      <c r="R208" s="82">
        <v>26</v>
      </c>
      <c r="S208" s="82">
        <v>231</v>
      </c>
      <c r="T208" s="82">
        <v>181</v>
      </c>
      <c r="U208" s="414">
        <f t="shared" si="32"/>
        <v>146</v>
      </c>
      <c r="V208" s="415"/>
      <c r="W208" s="416">
        <f>SUM(I208:T208)</f>
        <v>438</v>
      </c>
      <c r="X208" s="415"/>
    </row>
    <row r="209" spans="2:24" x14ac:dyDescent="0.3">
      <c r="B209" s="283"/>
      <c r="C209" s="395" t="s">
        <v>1</v>
      </c>
      <c r="D209" s="396"/>
      <c r="E209" s="396"/>
      <c r="F209" s="396"/>
      <c r="G209" s="396"/>
      <c r="H209" s="397"/>
      <c r="I209" s="83"/>
      <c r="J209" s="84"/>
      <c r="K209" s="85"/>
      <c r="L209" s="85"/>
      <c r="M209" s="85"/>
      <c r="N209" s="85"/>
      <c r="O209" s="85"/>
      <c r="P209" s="85"/>
      <c r="Q209" s="85"/>
      <c r="R209" s="86">
        <v>209695</v>
      </c>
      <c r="S209" s="86">
        <v>261357</v>
      </c>
      <c r="T209" s="86">
        <v>250937</v>
      </c>
      <c r="U209" s="417">
        <f t="shared" si="32"/>
        <v>240663</v>
      </c>
      <c r="V209" s="418"/>
      <c r="W209" s="419">
        <f t="shared" si="33"/>
        <v>721989</v>
      </c>
      <c r="X209" s="420"/>
    </row>
    <row r="210" spans="2:24" x14ac:dyDescent="0.3">
      <c r="B210" s="283"/>
      <c r="C210" s="347" t="s">
        <v>23</v>
      </c>
      <c r="D210" s="348"/>
      <c r="E210" s="348"/>
      <c r="F210" s="348"/>
      <c r="G210" s="348"/>
      <c r="H210" s="349"/>
      <c r="I210" s="87"/>
      <c r="J210" s="88"/>
      <c r="K210" s="89"/>
      <c r="L210" s="89"/>
      <c r="M210" s="89"/>
      <c r="N210" s="89"/>
      <c r="O210" s="89"/>
      <c r="P210" s="89"/>
      <c r="Q210" s="89"/>
      <c r="R210" s="90">
        <v>11042</v>
      </c>
      <c r="S210" s="90">
        <v>9176</v>
      </c>
      <c r="T210" s="90">
        <v>10970</v>
      </c>
      <c r="U210" s="361">
        <f t="shared" si="32"/>
        <v>10396</v>
      </c>
      <c r="V210" s="362"/>
      <c r="W210" s="409">
        <f t="shared" si="33"/>
        <v>31188</v>
      </c>
      <c r="X210" s="362"/>
    </row>
    <row r="211" spans="2:24" x14ac:dyDescent="0.3">
      <c r="B211" s="283"/>
      <c r="C211" s="270" t="s">
        <v>65</v>
      </c>
      <c r="D211" s="271"/>
      <c r="E211" s="271"/>
      <c r="F211" s="271"/>
      <c r="G211" s="271"/>
      <c r="H211" s="272"/>
      <c r="I211" s="49"/>
      <c r="J211" s="50"/>
      <c r="K211" s="51"/>
      <c r="L211" s="51"/>
      <c r="M211" s="51"/>
      <c r="N211" s="51"/>
      <c r="O211" s="51"/>
      <c r="P211" s="51"/>
      <c r="Q211" s="51"/>
      <c r="R211" s="52">
        <v>18</v>
      </c>
      <c r="S211" s="52">
        <v>121</v>
      </c>
      <c r="T211" s="52">
        <v>128</v>
      </c>
      <c r="U211" s="311">
        <f t="shared" si="32"/>
        <v>89</v>
      </c>
      <c r="V211" s="312"/>
      <c r="W211" s="410">
        <f t="shared" si="33"/>
        <v>267</v>
      </c>
      <c r="X211" s="312"/>
    </row>
    <row r="212" spans="2:24" x14ac:dyDescent="0.3">
      <c r="B212" s="283"/>
      <c r="C212" s="306" t="s">
        <v>6</v>
      </c>
      <c r="D212" s="307"/>
      <c r="E212" s="307"/>
      <c r="F212" s="307"/>
      <c r="G212" s="307"/>
      <c r="H212" s="308"/>
      <c r="I212" s="91"/>
      <c r="J212" s="92"/>
      <c r="K212" s="93"/>
      <c r="L212" s="93"/>
      <c r="M212" s="93"/>
      <c r="N212" s="93"/>
      <c r="O212" s="93"/>
      <c r="P212" s="93"/>
      <c r="Q212" s="93"/>
      <c r="R212" s="94">
        <f t="shared" ref="R212:T214" si="34">R198/R201</f>
        <v>2.1041586764429403</v>
      </c>
      <c r="S212" s="94">
        <f t="shared" si="34"/>
        <v>2.2541448822373269</v>
      </c>
      <c r="T212" s="94">
        <f t="shared" si="34"/>
        <v>2.0239613188784848</v>
      </c>
      <c r="U212" s="404" t="s">
        <v>62</v>
      </c>
      <c r="V212" s="405"/>
      <c r="W212" s="406">
        <f>W198/W201</f>
        <v>2.1328766971827871</v>
      </c>
      <c r="X212" s="407"/>
    </row>
    <row r="213" spans="2:24" x14ac:dyDescent="0.3">
      <c r="B213" s="283"/>
      <c r="C213" s="347" t="s">
        <v>23</v>
      </c>
      <c r="D213" s="348"/>
      <c r="E213" s="348"/>
      <c r="F213" s="348"/>
      <c r="G213" s="348"/>
      <c r="H213" s="349"/>
      <c r="I213" s="95"/>
      <c r="J213" s="96"/>
      <c r="K213" s="97"/>
      <c r="L213" s="97"/>
      <c r="M213" s="97"/>
      <c r="N213" s="97"/>
      <c r="O213" s="97"/>
      <c r="P213" s="97"/>
      <c r="Q213" s="97"/>
      <c r="R213" s="98">
        <f t="shared" si="34"/>
        <v>1.5863687150837988</v>
      </c>
      <c r="S213" s="98">
        <f t="shared" si="34"/>
        <v>1.5190015500561227</v>
      </c>
      <c r="T213" s="98">
        <f t="shared" si="34"/>
        <v>1.5642299503193755</v>
      </c>
      <c r="U213" s="361" t="s">
        <v>62</v>
      </c>
      <c r="V213" s="362"/>
      <c r="W213" s="408">
        <f>SUM(I213:T213)</f>
        <v>4.6696002154592966</v>
      </c>
      <c r="X213" s="351"/>
    </row>
    <row r="214" spans="2:24" x14ac:dyDescent="0.3">
      <c r="B214" s="283"/>
      <c r="C214" s="270" t="s">
        <v>167</v>
      </c>
      <c r="D214" s="271"/>
      <c r="E214" s="271"/>
      <c r="F214" s="271"/>
      <c r="G214" s="271"/>
      <c r="H214" s="272"/>
      <c r="I214" s="95"/>
      <c r="J214" s="96"/>
      <c r="K214" s="99"/>
      <c r="L214" s="99"/>
      <c r="M214" s="99"/>
      <c r="N214" s="99"/>
      <c r="O214" s="99"/>
      <c r="P214" s="99"/>
      <c r="Q214" s="99"/>
      <c r="R214" s="100">
        <f t="shared" si="34"/>
        <v>1.5454545454545454</v>
      </c>
      <c r="S214" s="100">
        <f t="shared" si="34"/>
        <v>1.0939597315436242</v>
      </c>
      <c r="T214" s="100">
        <f t="shared" si="34"/>
        <v>1.056</v>
      </c>
      <c r="U214" s="372" t="s">
        <v>62</v>
      </c>
      <c r="V214" s="373"/>
      <c r="W214" s="408">
        <f>SUM(I214:T214)</f>
        <v>3.6954142769981697</v>
      </c>
      <c r="X214" s="351"/>
    </row>
    <row r="215" spans="2:24" x14ac:dyDescent="0.3">
      <c r="B215" s="283"/>
      <c r="C215" s="468" t="s">
        <v>106</v>
      </c>
      <c r="D215" s="469"/>
      <c r="E215" s="469"/>
      <c r="F215" s="469"/>
      <c r="G215" s="469"/>
      <c r="H215" s="470"/>
      <c r="I215" s="101"/>
      <c r="J215" s="102"/>
      <c r="K215" s="103"/>
      <c r="L215" s="103"/>
      <c r="M215" s="103"/>
      <c r="N215" s="103"/>
      <c r="O215" s="103"/>
      <c r="P215" s="103"/>
      <c r="Q215" s="103"/>
      <c r="R215" s="104">
        <f>R208/R203</f>
        <v>0.78787878787878785</v>
      </c>
      <c r="S215" s="104">
        <f>S208/S203</f>
        <v>0.77516778523489938</v>
      </c>
      <c r="T215" s="104">
        <f>T208/T203</f>
        <v>0.72399999999999998</v>
      </c>
      <c r="U215" s="556" t="s">
        <v>62</v>
      </c>
      <c r="V215" s="557"/>
      <c r="W215" s="402">
        <f>W208/W201</f>
        <v>4.842775640175136E-4</v>
      </c>
      <c r="X215" s="403"/>
    </row>
    <row r="216" spans="2:24" x14ac:dyDescent="0.3">
      <c r="B216" s="283"/>
      <c r="C216" s="291" t="s">
        <v>3</v>
      </c>
      <c r="D216" s="292"/>
      <c r="E216" s="292"/>
      <c r="F216" s="292"/>
      <c r="G216" s="292"/>
      <c r="H216" s="293"/>
      <c r="I216" s="105"/>
      <c r="J216" s="106"/>
      <c r="K216" s="107"/>
      <c r="L216" s="107"/>
      <c r="M216" s="107"/>
      <c r="N216" s="107"/>
      <c r="O216" s="107"/>
      <c r="P216" s="107"/>
      <c r="Q216" s="107"/>
      <c r="R216" s="108">
        <f t="shared" ref="R216:T218" si="35">R209/R201</f>
        <v>0.78847527730776457</v>
      </c>
      <c r="S216" s="108">
        <f t="shared" si="35"/>
        <v>0.77948838776831009</v>
      </c>
      <c r="T216" s="108">
        <f t="shared" si="35"/>
        <v>0.82763681698697544</v>
      </c>
      <c r="U216" s="380" t="s">
        <v>62</v>
      </c>
      <c r="V216" s="381"/>
      <c r="W216" s="394">
        <f>W209/W201</f>
        <v>0.79827185882977314</v>
      </c>
      <c r="X216" s="339"/>
    </row>
    <row r="217" spans="2:24" x14ac:dyDescent="0.3">
      <c r="B217" s="283"/>
      <c r="C217" s="347" t="s">
        <v>23</v>
      </c>
      <c r="D217" s="348"/>
      <c r="E217" s="348"/>
      <c r="F217" s="348"/>
      <c r="G217" s="348"/>
      <c r="H217" s="349"/>
      <c r="I217" s="109"/>
      <c r="J217" s="110"/>
      <c r="K217" s="111"/>
      <c r="L217" s="111"/>
      <c r="M217" s="111"/>
      <c r="N217" s="111"/>
      <c r="O217" s="111"/>
      <c r="P217" s="111"/>
      <c r="Q217" s="111"/>
      <c r="R217" s="112">
        <f t="shared" si="35"/>
        <v>0.61687150837988824</v>
      </c>
      <c r="S217" s="112">
        <f t="shared" si="35"/>
        <v>0.49045913731359236</v>
      </c>
      <c r="T217" s="112">
        <f t="shared" si="35"/>
        <v>0.5988971993230332</v>
      </c>
      <c r="U217" s="361" t="s">
        <v>62</v>
      </c>
      <c r="V217" s="362"/>
      <c r="W217" s="392">
        <f>W210/W202</f>
        <v>0.56781851946254958</v>
      </c>
      <c r="X217" s="393"/>
    </row>
    <row r="218" spans="2:24" ht="15" thickBot="1" x14ac:dyDescent="0.35">
      <c r="B218" s="284"/>
      <c r="C218" s="294" t="s">
        <v>65</v>
      </c>
      <c r="D218" s="295"/>
      <c r="E218" s="295"/>
      <c r="F218" s="295"/>
      <c r="G218" s="295"/>
      <c r="H218" s="296"/>
      <c r="I218" s="113"/>
      <c r="J218" s="114"/>
      <c r="K218" s="115"/>
      <c r="L218" s="115"/>
      <c r="M218" s="115"/>
      <c r="N218" s="115"/>
      <c r="O218" s="115"/>
      <c r="P218" s="115"/>
      <c r="Q218" s="115"/>
      <c r="R218" s="116">
        <f t="shared" si="35"/>
        <v>0.54545454545454541</v>
      </c>
      <c r="S218" s="116">
        <f t="shared" si="35"/>
        <v>0.40604026845637586</v>
      </c>
      <c r="T218" s="116">
        <f t="shared" si="35"/>
        <v>0.51200000000000001</v>
      </c>
      <c r="U218" s="366" t="s">
        <v>62</v>
      </c>
      <c r="V218" s="367"/>
      <c r="W218" s="392">
        <f>W211/W203</f>
        <v>0.45955249569707401</v>
      </c>
      <c r="X218" s="393"/>
    </row>
    <row r="219" spans="2:24" x14ac:dyDescent="0.3">
      <c r="B219" s="436" t="s">
        <v>7</v>
      </c>
      <c r="C219" s="303" t="s">
        <v>15</v>
      </c>
      <c r="D219" s="304"/>
      <c r="E219" s="304"/>
      <c r="F219" s="304"/>
      <c r="G219" s="304"/>
      <c r="H219" s="305"/>
      <c r="I219" s="117"/>
      <c r="J219" s="118"/>
      <c r="K219" s="119"/>
      <c r="L219" s="119"/>
      <c r="M219" s="119"/>
      <c r="N219" s="119"/>
      <c r="O219" s="119"/>
      <c r="P219" s="119"/>
      <c r="Q219" s="119"/>
      <c r="R219" s="120">
        <v>201</v>
      </c>
      <c r="S219" s="120">
        <v>173</v>
      </c>
      <c r="T219" s="120">
        <v>190</v>
      </c>
      <c r="U219" s="400">
        <f t="shared" ref="U219:U282" si="36">AVERAGE(I219:T219)</f>
        <v>188</v>
      </c>
      <c r="V219" s="401"/>
      <c r="W219" s="400" t="s">
        <v>62</v>
      </c>
      <c r="X219" s="401"/>
    </row>
    <row r="220" spans="2:24" x14ac:dyDescent="0.3">
      <c r="B220" s="437"/>
      <c r="C220" s="411" t="s">
        <v>16</v>
      </c>
      <c r="D220" s="412"/>
      <c r="E220" s="412"/>
      <c r="F220" s="412"/>
      <c r="G220" s="412"/>
      <c r="H220" s="413"/>
      <c r="I220" s="79"/>
      <c r="J220" s="80"/>
      <c r="K220" s="81"/>
      <c r="L220" s="81"/>
      <c r="M220" s="81"/>
      <c r="N220" s="81"/>
      <c r="O220" s="81"/>
      <c r="P220" s="81"/>
      <c r="Q220" s="81"/>
      <c r="R220" s="82">
        <v>2227401</v>
      </c>
      <c r="S220" s="82">
        <v>3800042</v>
      </c>
      <c r="T220" s="82">
        <v>2658827</v>
      </c>
      <c r="U220" s="414">
        <f t="shared" si="36"/>
        <v>2895423.3333333335</v>
      </c>
      <c r="V220" s="415"/>
      <c r="W220" s="414">
        <f t="shared" ref="W220:W283" si="37">SUM(I220:T220)</f>
        <v>8686270</v>
      </c>
      <c r="X220" s="415"/>
    </row>
    <row r="221" spans="2:24" x14ac:dyDescent="0.3">
      <c r="B221" s="437"/>
      <c r="C221" s="395" t="s">
        <v>66</v>
      </c>
      <c r="D221" s="396"/>
      <c r="E221" s="396"/>
      <c r="F221" s="396"/>
      <c r="G221" s="396"/>
      <c r="H221" s="397"/>
      <c r="I221" s="121"/>
      <c r="J221" s="122"/>
      <c r="K221" s="123"/>
      <c r="L221" s="123"/>
      <c r="M221" s="123"/>
      <c r="N221" s="123"/>
      <c r="O221" s="123"/>
      <c r="P221" s="123"/>
      <c r="Q221" s="123"/>
      <c r="R221" s="124">
        <v>186</v>
      </c>
      <c r="S221" s="124">
        <v>1201</v>
      </c>
      <c r="T221" s="124">
        <v>949</v>
      </c>
      <c r="U221" s="398">
        <f t="shared" si="36"/>
        <v>778.66666666666663</v>
      </c>
      <c r="V221" s="399"/>
      <c r="W221" s="398">
        <f t="shared" si="37"/>
        <v>2336</v>
      </c>
      <c r="X221" s="399"/>
    </row>
    <row r="222" spans="2:24" x14ac:dyDescent="0.3">
      <c r="B222" s="437"/>
      <c r="C222" s="387" t="s">
        <v>17</v>
      </c>
      <c r="D222" s="388"/>
      <c r="E222" s="388"/>
      <c r="F222" s="388"/>
      <c r="G222" s="388"/>
      <c r="H222" s="389"/>
      <c r="I222" s="125"/>
      <c r="J222" s="126"/>
      <c r="K222" s="127"/>
      <c r="L222" s="127"/>
      <c r="M222" s="127"/>
      <c r="N222" s="127"/>
      <c r="O222" s="127"/>
      <c r="P222" s="127"/>
      <c r="Q222" s="127"/>
      <c r="R222" s="128">
        <v>2</v>
      </c>
      <c r="S222" s="128">
        <v>85</v>
      </c>
      <c r="T222" s="128">
        <v>59</v>
      </c>
      <c r="U222" s="390">
        <f t="shared" si="36"/>
        <v>48.666666666666664</v>
      </c>
      <c r="V222" s="391"/>
      <c r="W222" s="382">
        <f t="shared" si="37"/>
        <v>146</v>
      </c>
      <c r="X222" s="383"/>
    </row>
    <row r="223" spans="2:24" x14ac:dyDescent="0.3">
      <c r="B223" s="437"/>
      <c r="C223" s="438" t="s">
        <v>18</v>
      </c>
      <c r="D223" s="439"/>
      <c r="E223" s="439"/>
      <c r="F223" s="439"/>
      <c r="G223" s="439"/>
      <c r="H223" s="440"/>
      <c r="I223" s="129"/>
      <c r="J223" s="130"/>
      <c r="K223" s="131"/>
      <c r="L223" s="131"/>
      <c r="M223" s="131"/>
      <c r="N223" s="131"/>
      <c r="O223" s="131"/>
      <c r="P223" s="131"/>
      <c r="Q223" s="131"/>
      <c r="R223" s="132">
        <f>SUM(R224:R225)</f>
        <v>0</v>
      </c>
      <c r="S223" s="132">
        <f>SUM(S224:S225)</f>
        <v>268</v>
      </c>
      <c r="T223" s="132">
        <f>SUM(T224:T225)</f>
        <v>172</v>
      </c>
      <c r="U223" s="434">
        <f t="shared" si="36"/>
        <v>146.66666666666666</v>
      </c>
      <c r="V223" s="435"/>
      <c r="W223" s="309">
        <f t="shared" si="37"/>
        <v>440</v>
      </c>
      <c r="X223" s="310"/>
    </row>
    <row r="224" spans="2:24" x14ac:dyDescent="0.3">
      <c r="B224" s="437"/>
      <c r="C224" s="300" t="s">
        <v>24</v>
      </c>
      <c r="D224" s="301"/>
      <c r="E224" s="301"/>
      <c r="F224" s="301"/>
      <c r="G224" s="301"/>
      <c r="H224" s="302"/>
      <c r="I224" s="133"/>
      <c r="J224" s="134"/>
      <c r="K224" s="135"/>
      <c r="L224" s="135"/>
      <c r="M224" s="135"/>
      <c r="N224" s="135"/>
      <c r="O224" s="135"/>
      <c r="P224" s="135"/>
      <c r="Q224" s="135"/>
      <c r="R224" s="136">
        <v>0</v>
      </c>
      <c r="S224" s="136">
        <v>30</v>
      </c>
      <c r="T224" s="136">
        <v>24</v>
      </c>
      <c r="U224" s="309">
        <f t="shared" si="36"/>
        <v>18</v>
      </c>
      <c r="V224" s="310"/>
      <c r="W224" s="309">
        <f t="shared" si="37"/>
        <v>54</v>
      </c>
      <c r="X224" s="310"/>
    </row>
    <row r="225" spans="2:24" x14ac:dyDescent="0.3">
      <c r="B225" s="437"/>
      <c r="C225" s="363" t="s">
        <v>25</v>
      </c>
      <c r="D225" s="364"/>
      <c r="E225" s="364"/>
      <c r="F225" s="364"/>
      <c r="G225" s="364"/>
      <c r="H225" s="365"/>
      <c r="I225" s="137"/>
      <c r="J225" s="138"/>
      <c r="K225" s="139"/>
      <c r="L225" s="139"/>
      <c r="M225" s="139"/>
      <c r="N225" s="139"/>
      <c r="O225" s="139"/>
      <c r="P225" s="139"/>
      <c r="Q225" s="139"/>
      <c r="R225" s="140">
        <v>0</v>
      </c>
      <c r="S225" s="140">
        <v>238</v>
      </c>
      <c r="T225" s="140">
        <v>148</v>
      </c>
      <c r="U225" s="314">
        <f t="shared" si="36"/>
        <v>128.66666666666666</v>
      </c>
      <c r="V225" s="315"/>
      <c r="W225" s="314">
        <f t="shared" si="37"/>
        <v>386</v>
      </c>
      <c r="X225" s="315"/>
    </row>
    <row r="226" spans="2:24" x14ac:dyDescent="0.3">
      <c r="B226" s="437"/>
      <c r="C226" s="384" t="s">
        <v>19</v>
      </c>
      <c r="D226" s="385"/>
      <c r="E226" s="385"/>
      <c r="F226" s="385"/>
      <c r="G226" s="385"/>
      <c r="H226" s="386"/>
      <c r="I226" s="49"/>
      <c r="J226" s="142"/>
      <c r="K226" s="51"/>
      <c r="L226" s="51"/>
      <c r="M226" s="51"/>
      <c r="N226" s="51"/>
      <c r="O226" s="51"/>
      <c r="P226" s="51"/>
      <c r="Q226" s="51"/>
      <c r="R226" s="52">
        <f>SUM(R227+R263)</f>
        <v>0</v>
      </c>
      <c r="S226" s="52">
        <f>SUM(S227+S263)</f>
        <v>121</v>
      </c>
      <c r="T226" s="52">
        <f>SUM(T227+T263)</f>
        <v>189</v>
      </c>
      <c r="U226" s="309">
        <f t="shared" si="36"/>
        <v>103.33333333333333</v>
      </c>
      <c r="V226" s="310"/>
      <c r="W226" s="309">
        <f t="shared" si="37"/>
        <v>310</v>
      </c>
      <c r="X226" s="310"/>
    </row>
    <row r="227" spans="2:24" x14ac:dyDescent="0.3">
      <c r="B227" s="437"/>
      <c r="C227" s="300" t="s">
        <v>24</v>
      </c>
      <c r="D227" s="301"/>
      <c r="E227" s="301"/>
      <c r="F227" s="301"/>
      <c r="G227" s="301"/>
      <c r="H227" s="302"/>
      <c r="I227" s="49"/>
      <c r="J227" s="142"/>
      <c r="K227" s="51"/>
      <c r="L227" s="51"/>
      <c r="M227" s="51"/>
      <c r="N227" s="51"/>
      <c r="O227" s="51"/>
      <c r="P227" s="51"/>
      <c r="Q227" s="51"/>
      <c r="R227" s="52">
        <f>R228+R249+R260</f>
        <v>0</v>
      </c>
      <c r="S227" s="52">
        <f>S228+S249+S260</f>
        <v>91</v>
      </c>
      <c r="T227" s="52">
        <f>T228+T249+T260</f>
        <v>151</v>
      </c>
      <c r="U227" s="309">
        <f t="shared" si="36"/>
        <v>80.666666666666671</v>
      </c>
      <c r="V227" s="310"/>
      <c r="W227" s="309">
        <f t="shared" si="37"/>
        <v>242</v>
      </c>
      <c r="X227" s="310"/>
    </row>
    <row r="228" spans="2:24" x14ac:dyDescent="0.3">
      <c r="B228" s="437"/>
      <c r="C228" s="300" t="s">
        <v>29</v>
      </c>
      <c r="D228" s="301"/>
      <c r="E228" s="301"/>
      <c r="F228" s="301"/>
      <c r="G228" s="301"/>
      <c r="H228" s="302"/>
      <c r="I228" s="49"/>
      <c r="J228" s="142"/>
      <c r="K228" s="51"/>
      <c r="L228" s="51"/>
      <c r="M228" s="51"/>
      <c r="N228" s="51"/>
      <c r="O228" s="51"/>
      <c r="P228" s="51"/>
      <c r="Q228" s="51"/>
      <c r="R228" s="52">
        <f>SUM(R229:R248)</f>
        <v>0</v>
      </c>
      <c r="S228" s="52">
        <f>SUM(S229:S248)</f>
        <v>49</v>
      </c>
      <c r="T228" s="52">
        <f>SUM(T229:T248)</f>
        <v>87</v>
      </c>
      <c r="U228" s="309">
        <f t="shared" si="36"/>
        <v>45.333333333333336</v>
      </c>
      <c r="V228" s="310"/>
      <c r="W228" s="309">
        <f t="shared" si="37"/>
        <v>136</v>
      </c>
      <c r="X228" s="310"/>
    </row>
    <row r="229" spans="2:24" x14ac:dyDescent="0.3">
      <c r="B229" s="437"/>
      <c r="C229" s="321" t="s">
        <v>67</v>
      </c>
      <c r="D229" s="322"/>
      <c r="E229" s="322"/>
      <c r="F229" s="322"/>
      <c r="G229" s="322"/>
      <c r="H229" s="323"/>
      <c r="I229" s="49"/>
      <c r="J229" s="142"/>
      <c r="K229" s="51"/>
      <c r="L229" s="51"/>
      <c r="M229" s="51"/>
      <c r="N229" s="51"/>
      <c r="O229" s="51"/>
      <c r="P229" s="51"/>
      <c r="Q229" s="51"/>
      <c r="R229" s="52">
        <v>0</v>
      </c>
      <c r="S229" s="52">
        <v>8</v>
      </c>
      <c r="T229" s="52">
        <v>21</v>
      </c>
      <c r="U229" s="309">
        <f t="shared" si="36"/>
        <v>9.6666666666666661</v>
      </c>
      <c r="V229" s="310"/>
      <c r="W229" s="309">
        <f t="shared" si="37"/>
        <v>29</v>
      </c>
      <c r="X229" s="310"/>
    </row>
    <row r="230" spans="2:24" x14ac:dyDescent="0.3">
      <c r="B230" s="437"/>
      <c r="C230" s="321" t="s">
        <v>68</v>
      </c>
      <c r="D230" s="322"/>
      <c r="E230" s="322"/>
      <c r="F230" s="322"/>
      <c r="G230" s="322"/>
      <c r="H230" s="323"/>
      <c r="I230" s="49"/>
      <c r="J230" s="142"/>
      <c r="K230" s="51"/>
      <c r="L230" s="51"/>
      <c r="M230" s="51"/>
      <c r="N230" s="51"/>
      <c r="O230" s="51"/>
      <c r="P230" s="51"/>
      <c r="Q230" s="51"/>
      <c r="R230" s="52">
        <v>0</v>
      </c>
      <c r="S230" s="52">
        <v>7</v>
      </c>
      <c r="T230" s="52">
        <v>6</v>
      </c>
      <c r="U230" s="309">
        <f t="shared" si="36"/>
        <v>4.333333333333333</v>
      </c>
      <c r="V230" s="310"/>
      <c r="W230" s="309">
        <f t="shared" si="37"/>
        <v>13</v>
      </c>
      <c r="X230" s="310"/>
    </row>
    <row r="231" spans="2:24" x14ac:dyDescent="0.3">
      <c r="B231" s="437"/>
      <c r="C231" s="321" t="s">
        <v>69</v>
      </c>
      <c r="D231" s="322"/>
      <c r="E231" s="322"/>
      <c r="F231" s="322"/>
      <c r="G231" s="322"/>
      <c r="H231" s="323"/>
      <c r="I231" s="49"/>
      <c r="J231" s="142"/>
      <c r="K231" s="51"/>
      <c r="L231" s="51"/>
      <c r="M231" s="51"/>
      <c r="N231" s="51"/>
      <c r="O231" s="51"/>
      <c r="P231" s="51"/>
      <c r="Q231" s="51"/>
      <c r="R231" s="52">
        <v>0</v>
      </c>
      <c r="S231" s="52"/>
      <c r="T231" s="52">
        <v>6</v>
      </c>
      <c r="U231" s="309">
        <f t="shared" si="36"/>
        <v>3</v>
      </c>
      <c r="V231" s="310"/>
      <c r="W231" s="309">
        <f t="shared" si="37"/>
        <v>6</v>
      </c>
      <c r="X231" s="310"/>
    </row>
    <row r="232" spans="2:24" x14ac:dyDescent="0.3">
      <c r="B232" s="437"/>
      <c r="C232" s="321" t="s">
        <v>70</v>
      </c>
      <c r="D232" s="322"/>
      <c r="E232" s="322"/>
      <c r="F232" s="322"/>
      <c r="G232" s="322"/>
      <c r="H232" s="323"/>
      <c r="I232" s="49"/>
      <c r="J232" s="142"/>
      <c r="K232" s="51"/>
      <c r="L232" s="51"/>
      <c r="M232" s="51"/>
      <c r="N232" s="51"/>
      <c r="O232" s="51"/>
      <c r="P232" s="51"/>
      <c r="Q232" s="51"/>
      <c r="R232" s="52">
        <v>0</v>
      </c>
      <c r="S232" s="52">
        <v>2</v>
      </c>
      <c r="T232" s="52">
        <v>11</v>
      </c>
      <c r="U232" s="309">
        <f t="shared" si="36"/>
        <v>4.333333333333333</v>
      </c>
      <c r="V232" s="310"/>
      <c r="W232" s="309">
        <f t="shared" si="37"/>
        <v>13</v>
      </c>
      <c r="X232" s="310"/>
    </row>
    <row r="233" spans="2:24" x14ac:dyDescent="0.3">
      <c r="B233" s="437"/>
      <c r="C233" s="321" t="s">
        <v>71</v>
      </c>
      <c r="D233" s="322"/>
      <c r="E233" s="322"/>
      <c r="F233" s="322"/>
      <c r="G233" s="322"/>
      <c r="H233" s="323"/>
      <c r="I233" s="49"/>
      <c r="J233" s="142"/>
      <c r="K233" s="51"/>
      <c r="L233" s="51"/>
      <c r="M233" s="51"/>
      <c r="N233" s="51"/>
      <c r="O233" s="51"/>
      <c r="P233" s="51"/>
      <c r="Q233" s="51"/>
      <c r="R233" s="52">
        <v>0</v>
      </c>
      <c r="S233" s="52">
        <v>7</v>
      </c>
      <c r="T233" s="52">
        <v>3</v>
      </c>
      <c r="U233" s="309">
        <f t="shared" si="36"/>
        <v>3.3333333333333335</v>
      </c>
      <c r="V233" s="310"/>
      <c r="W233" s="309">
        <f t="shared" si="37"/>
        <v>10</v>
      </c>
      <c r="X233" s="310"/>
    </row>
    <row r="234" spans="2:24" x14ac:dyDescent="0.3">
      <c r="B234" s="437"/>
      <c r="C234" s="321" t="s">
        <v>72</v>
      </c>
      <c r="D234" s="322"/>
      <c r="E234" s="322"/>
      <c r="F234" s="322"/>
      <c r="G234" s="322"/>
      <c r="H234" s="323"/>
      <c r="I234" s="49"/>
      <c r="J234" s="142"/>
      <c r="K234" s="51"/>
      <c r="L234" s="51"/>
      <c r="M234" s="51"/>
      <c r="N234" s="51"/>
      <c r="O234" s="51"/>
      <c r="P234" s="51"/>
      <c r="Q234" s="51"/>
      <c r="R234" s="52">
        <v>0</v>
      </c>
      <c r="S234" s="52"/>
      <c r="T234" s="52">
        <v>9</v>
      </c>
      <c r="U234" s="309">
        <f t="shared" si="36"/>
        <v>4.5</v>
      </c>
      <c r="V234" s="310"/>
      <c r="W234" s="309">
        <f t="shared" si="37"/>
        <v>9</v>
      </c>
      <c r="X234" s="310"/>
    </row>
    <row r="235" spans="2:24" x14ac:dyDescent="0.3">
      <c r="B235" s="437"/>
      <c r="C235" s="321" t="s">
        <v>73</v>
      </c>
      <c r="D235" s="322"/>
      <c r="E235" s="322"/>
      <c r="F235" s="322"/>
      <c r="G235" s="322"/>
      <c r="H235" s="323"/>
      <c r="I235" s="49"/>
      <c r="J235" s="142"/>
      <c r="K235" s="51"/>
      <c r="L235" s="51"/>
      <c r="M235" s="51"/>
      <c r="N235" s="51"/>
      <c r="O235" s="51"/>
      <c r="P235" s="51"/>
      <c r="Q235" s="51"/>
      <c r="R235" s="52">
        <v>0</v>
      </c>
      <c r="S235" s="52">
        <v>6</v>
      </c>
      <c r="T235" s="52">
        <v>4</v>
      </c>
      <c r="U235" s="309">
        <f t="shared" si="36"/>
        <v>3.3333333333333335</v>
      </c>
      <c r="V235" s="310"/>
      <c r="W235" s="309">
        <f t="shared" si="37"/>
        <v>10</v>
      </c>
      <c r="X235" s="310"/>
    </row>
    <row r="236" spans="2:24" x14ac:dyDescent="0.3">
      <c r="B236" s="437"/>
      <c r="C236" s="321" t="s">
        <v>86</v>
      </c>
      <c r="D236" s="322"/>
      <c r="E236" s="322"/>
      <c r="F236" s="322"/>
      <c r="G236" s="322"/>
      <c r="H236" s="323"/>
      <c r="I236" s="49"/>
      <c r="J236" s="142"/>
      <c r="K236" s="51"/>
      <c r="L236" s="51"/>
      <c r="M236" s="51"/>
      <c r="N236" s="51"/>
      <c r="O236" s="51"/>
      <c r="P236" s="51"/>
      <c r="Q236" s="51"/>
      <c r="R236" s="52">
        <v>0</v>
      </c>
      <c r="S236" s="52"/>
      <c r="T236" s="52">
        <v>3</v>
      </c>
      <c r="U236" s="309">
        <f t="shared" si="36"/>
        <v>1.5</v>
      </c>
      <c r="V236" s="310"/>
      <c r="W236" s="309">
        <f t="shared" si="37"/>
        <v>3</v>
      </c>
      <c r="X236" s="310"/>
    </row>
    <row r="237" spans="2:24" x14ac:dyDescent="0.3">
      <c r="B237" s="437"/>
      <c r="C237" s="321" t="s">
        <v>74</v>
      </c>
      <c r="D237" s="322"/>
      <c r="E237" s="322"/>
      <c r="F237" s="322"/>
      <c r="G237" s="322"/>
      <c r="H237" s="323"/>
      <c r="I237" s="49"/>
      <c r="J237" s="142"/>
      <c r="K237" s="51"/>
      <c r="L237" s="51"/>
      <c r="M237" s="51"/>
      <c r="N237" s="51"/>
      <c r="O237" s="51"/>
      <c r="P237" s="51"/>
      <c r="Q237" s="51"/>
      <c r="R237" s="52">
        <v>0</v>
      </c>
      <c r="S237" s="52">
        <v>1</v>
      </c>
      <c r="T237" s="52">
        <v>6</v>
      </c>
      <c r="U237" s="309">
        <f t="shared" si="36"/>
        <v>2.3333333333333335</v>
      </c>
      <c r="V237" s="310"/>
      <c r="W237" s="309">
        <f t="shared" si="37"/>
        <v>7</v>
      </c>
      <c r="X237" s="310"/>
    </row>
    <row r="238" spans="2:24" x14ac:dyDescent="0.3">
      <c r="B238" s="437"/>
      <c r="C238" s="321" t="s">
        <v>75</v>
      </c>
      <c r="D238" s="322"/>
      <c r="E238" s="322"/>
      <c r="F238" s="322"/>
      <c r="G238" s="322"/>
      <c r="H238" s="323"/>
      <c r="I238" s="49"/>
      <c r="J238" s="142"/>
      <c r="K238" s="51"/>
      <c r="L238" s="51"/>
      <c r="M238" s="51"/>
      <c r="N238" s="51"/>
      <c r="O238" s="51"/>
      <c r="P238" s="51"/>
      <c r="Q238" s="51"/>
      <c r="R238" s="52">
        <v>0</v>
      </c>
      <c r="S238" s="52">
        <v>2</v>
      </c>
      <c r="T238" s="52">
        <v>1</v>
      </c>
      <c r="U238" s="309">
        <f t="shared" si="36"/>
        <v>1</v>
      </c>
      <c r="V238" s="310"/>
      <c r="W238" s="309">
        <f t="shared" si="37"/>
        <v>3</v>
      </c>
      <c r="X238" s="310"/>
    </row>
    <row r="239" spans="2:24" x14ac:dyDescent="0.3">
      <c r="B239" s="437"/>
      <c r="C239" s="321" t="s">
        <v>76</v>
      </c>
      <c r="D239" s="322"/>
      <c r="E239" s="322"/>
      <c r="F239" s="322"/>
      <c r="G239" s="322"/>
      <c r="H239" s="323"/>
      <c r="I239" s="49"/>
      <c r="J239" s="142"/>
      <c r="K239" s="51"/>
      <c r="L239" s="51"/>
      <c r="M239" s="51"/>
      <c r="N239" s="51"/>
      <c r="O239" s="51"/>
      <c r="P239" s="51"/>
      <c r="Q239" s="51"/>
      <c r="R239" s="52">
        <v>0</v>
      </c>
      <c r="S239" s="52">
        <v>2</v>
      </c>
      <c r="T239" s="52">
        <v>1</v>
      </c>
      <c r="U239" s="309">
        <f t="shared" si="36"/>
        <v>1</v>
      </c>
      <c r="V239" s="310"/>
      <c r="W239" s="309">
        <f t="shared" si="37"/>
        <v>3</v>
      </c>
      <c r="X239" s="310"/>
    </row>
    <row r="240" spans="2:24" x14ac:dyDescent="0.3">
      <c r="B240" s="437"/>
      <c r="C240" s="321" t="s">
        <v>77</v>
      </c>
      <c r="D240" s="322"/>
      <c r="E240" s="322"/>
      <c r="F240" s="322"/>
      <c r="G240" s="322"/>
      <c r="H240" s="323"/>
      <c r="I240" s="49"/>
      <c r="J240" s="142"/>
      <c r="K240" s="51"/>
      <c r="L240" s="51"/>
      <c r="M240" s="51"/>
      <c r="N240" s="51"/>
      <c r="O240" s="51"/>
      <c r="P240" s="51"/>
      <c r="Q240" s="51"/>
      <c r="R240" s="52">
        <v>0</v>
      </c>
      <c r="S240" s="52">
        <v>1</v>
      </c>
      <c r="T240" s="52">
        <v>1</v>
      </c>
      <c r="U240" s="309">
        <f t="shared" si="36"/>
        <v>0.66666666666666663</v>
      </c>
      <c r="V240" s="310"/>
      <c r="W240" s="309">
        <f t="shared" si="37"/>
        <v>2</v>
      </c>
      <c r="X240" s="310"/>
    </row>
    <row r="241" spans="2:24" x14ac:dyDescent="0.3">
      <c r="B241" s="437"/>
      <c r="C241" s="321" t="s">
        <v>78</v>
      </c>
      <c r="D241" s="322"/>
      <c r="E241" s="322"/>
      <c r="F241" s="322"/>
      <c r="G241" s="322"/>
      <c r="H241" s="323"/>
      <c r="I241" s="49"/>
      <c r="J241" s="142"/>
      <c r="K241" s="51"/>
      <c r="L241" s="51"/>
      <c r="M241" s="51"/>
      <c r="N241" s="51"/>
      <c r="O241" s="51"/>
      <c r="P241" s="51"/>
      <c r="Q241" s="51"/>
      <c r="R241" s="52">
        <v>0</v>
      </c>
      <c r="S241" s="52">
        <v>3</v>
      </c>
      <c r="T241" s="52">
        <v>3</v>
      </c>
      <c r="U241" s="309">
        <f t="shared" si="36"/>
        <v>2</v>
      </c>
      <c r="V241" s="310"/>
      <c r="W241" s="309">
        <f t="shared" si="37"/>
        <v>6</v>
      </c>
      <c r="X241" s="310"/>
    </row>
    <row r="242" spans="2:24" x14ac:dyDescent="0.3">
      <c r="B242" s="437"/>
      <c r="C242" s="321" t="s">
        <v>79</v>
      </c>
      <c r="D242" s="322"/>
      <c r="E242" s="322"/>
      <c r="F242" s="322"/>
      <c r="G242" s="322"/>
      <c r="H242" s="323"/>
      <c r="I242" s="49"/>
      <c r="J242" s="142"/>
      <c r="K242" s="51"/>
      <c r="L242" s="51"/>
      <c r="M242" s="51"/>
      <c r="N242" s="51"/>
      <c r="O242" s="51"/>
      <c r="P242" s="51"/>
      <c r="Q242" s="51"/>
      <c r="R242" s="52">
        <v>0</v>
      </c>
      <c r="S242" s="52"/>
      <c r="T242" s="52">
        <v>2</v>
      </c>
      <c r="U242" s="309">
        <f t="shared" si="36"/>
        <v>1</v>
      </c>
      <c r="V242" s="310"/>
      <c r="W242" s="309">
        <f t="shared" si="37"/>
        <v>2</v>
      </c>
      <c r="X242" s="310"/>
    </row>
    <row r="243" spans="2:24" x14ac:dyDescent="0.3">
      <c r="B243" s="437"/>
      <c r="C243" s="321" t="s">
        <v>80</v>
      </c>
      <c r="D243" s="322"/>
      <c r="E243" s="322"/>
      <c r="F243" s="322"/>
      <c r="G243" s="322"/>
      <c r="H243" s="323"/>
      <c r="I243" s="49"/>
      <c r="J243" s="142"/>
      <c r="K243" s="51"/>
      <c r="L243" s="51"/>
      <c r="M243" s="51"/>
      <c r="N243" s="51"/>
      <c r="O243" s="51"/>
      <c r="P243" s="51"/>
      <c r="Q243" s="51"/>
      <c r="R243" s="52">
        <v>0</v>
      </c>
      <c r="S243" s="52"/>
      <c r="T243" s="52">
        <v>1</v>
      </c>
      <c r="U243" s="309">
        <f t="shared" si="36"/>
        <v>0.5</v>
      </c>
      <c r="V243" s="310"/>
      <c r="W243" s="309">
        <f t="shared" si="37"/>
        <v>1</v>
      </c>
      <c r="X243" s="310"/>
    </row>
    <row r="244" spans="2:24" x14ac:dyDescent="0.3">
      <c r="B244" s="437"/>
      <c r="C244" s="321" t="s">
        <v>81</v>
      </c>
      <c r="D244" s="322"/>
      <c r="E244" s="322"/>
      <c r="F244" s="322"/>
      <c r="G244" s="322"/>
      <c r="H244" s="323"/>
      <c r="I244" s="49"/>
      <c r="J244" s="142"/>
      <c r="K244" s="51"/>
      <c r="L244" s="51"/>
      <c r="M244" s="51"/>
      <c r="N244" s="51"/>
      <c r="O244" s="51"/>
      <c r="P244" s="51"/>
      <c r="Q244" s="51"/>
      <c r="R244" s="52">
        <v>0</v>
      </c>
      <c r="S244" s="52">
        <v>2</v>
      </c>
      <c r="T244" s="52">
        <v>1</v>
      </c>
      <c r="U244" s="309">
        <f t="shared" si="36"/>
        <v>1</v>
      </c>
      <c r="V244" s="310"/>
      <c r="W244" s="309">
        <f t="shared" si="37"/>
        <v>3</v>
      </c>
      <c r="X244" s="310"/>
    </row>
    <row r="245" spans="2:24" x14ac:dyDescent="0.3">
      <c r="B245" s="437"/>
      <c r="C245" s="321" t="s">
        <v>82</v>
      </c>
      <c r="D245" s="322"/>
      <c r="E245" s="322"/>
      <c r="F245" s="322"/>
      <c r="G245" s="322"/>
      <c r="H245" s="323"/>
      <c r="I245" s="49"/>
      <c r="J245" s="142"/>
      <c r="K245" s="51"/>
      <c r="L245" s="51"/>
      <c r="M245" s="51"/>
      <c r="N245" s="51"/>
      <c r="O245" s="51"/>
      <c r="P245" s="51"/>
      <c r="Q245" s="51"/>
      <c r="R245" s="52">
        <v>0</v>
      </c>
      <c r="S245" s="52">
        <v>2</v>
      </c>
      <c r="T245" s="52">
        <v>1</v>
      </c>
      <c r="U245" s="309">
        <f t="shared" si="36"/>
        <v>1</v>
      </c>
      <c r="V245" s="310"/>
      <c r="W245" s="309">
        <f t="shared" si="37"/>
        <v>3</v>
      </c>
      <c r="X245" s="310"/>
    </row>
    <row r="246" spans="2:24" x14ac:dyDescent="0.3">
      <c r="B246" s="437"/>
      <c r="C246" s="321" t="s">
        <v>83</v>
      </c>
      <c r="D246" s="322"/>
      <c r="E246" s="322"/>
      <c r="F246" s="322"/>
      <c r="G246" s="322"/>
      <c r="H246" s="323"/>
      <c r="I246" s="49"/>
      <c r="J246" s="142"/>
      <c r="K246" s="51"/>
      <c r="L246" s="51"/>
      <c r="M246" s="51"/>
      <c r="N246" s="51"/>
      <c r="O246" s="51"/>
      <c r="P246" s="51"/>
      <c r="Q246" s="51"/>
      <c r="R246" s="52">
        <v>0</v>
      </c>
      <c r="S246" s="52"/>
      <c r="T246" s="52">
        <v>2</v>
      </c>
      <c r="U246" s="309">
        <f t="shared" si="36"/>
        <v>1</v>
      </c>
      <c r="V246" s="310"/>
      <c r="W246" s="309">
        <f t="shared" si="37"/>
        <v>2</v>
      </c>
      <c r="X246" s="310"/>
    </row>
    <row r="247" spans="2:24" x14ac:dyDescent="0.3">
      <c r="B247" s="437"/>
      <c r="C247" s="321" t="s">
        <v>84</v>
      </c>
      <c r="D247" s="322"/>
      <c r="E247" s="322"/>
      <c r="F247" s="322"/>
      <c r="G247" s="322"/>
      <c r="H247" s="323"/>
      <c r="I247" s="49"/>
      <c r="J247" s="142"/>
      <c r="K247" s="51"/>
      <c r="L247" s="51"/>
      <c r="M247" s="51"/>
      <c r="N247" s="51"/>
      <c r="O247" s="51"/>
      <c r="P247" s="51"/>
      <c r="Q247" s="51"/>
      <c r="R247" s="52">
        <v>0</v>
      </c>
      <c r="S247" s="52">
        <v>2</v>
      </c>
      <c r="T247" s="52">
        <v>2</v>
      </c>
      <c r="U247" s="309">
        <f t="shared" si="36"/>
        <v>1.3333333333333333</v>
      </c>
      <c r="V247" s="310"/>
      <c r="W247" s="309">
        <f t="shared" si="37"/>
        <v>4</v>
      </c>
      <c r="X247" s="310"/>
    </row>
    <row r="248" spans="2:24" x14ac:dyDescent="0.3">
      <c r="B248" s="437"/>
      <c r="C248" s="324" t="s">
        <v>85</v>
      </c>
      <c r="D248" s="325"/>
      <c r="E248" s="325"/>
      <c r="F248" s="325"/>
      <c r="G248" s="325"/>
      <c r="H248" s="326"/>
      <c r="I248" s="125"/>
      <c r="J248" s="207"/>
      <c r="K248" s="127"/>
      <c r="L248" s="127"/>
      <c r="M248" s="127"/>
      <c r="N248" s="127"/>
      <c r="O248" s="127"/>
      <c r="P248" s="127"/>
      <c r="Q248" s="127"/>
      <c r="R248" s="128">
        <v>0</v>
      </c>
      <c r="S248" s="128">
        <v>4</v>
      </c>
      <c r="T248" s="208">
        <v>3</v>
      </c>
      <c r="U248" s="314">
        <f t="shared" si="36"/>
        <v>2.3333333333333335</v>
      </c>
      <c r="V248" s="315"/>
      <c r="W248" s="314">
        <f t="shared" si="37"/>
        <v>7</v>
      </c>
      <c r="X248" s="315"/>
    </row>
    <row r="249" spans="2:24" x14ac:dyDescent="0.3">
      <c r="B249" s="437"/>
      <c r="C249" s="300" t="s">
        <v>30</v>
      </c>
      <c r="D249" s="301"/>
      <c r="E249" s="301"/>
      <c r="F249" s="301"/>
      <c r="G249" s="301"/>
      <c r="H249" s="302"/>
      <c r="I249" s="133"/>
      <c r="J249" s="134"/>
      <c r="K249" s="135"/>
      <c r="L249" s="135"/>
      <c r="M249" s="135"/>
      <c r="N249" s="135"/>
      <c r="O249" s="135"/>
      <c r="P249" s="135"/>
      <c r="Q249" s="135"/>
      <c r="R249" s="136">
        <f>SUM(R250:R259)</f>
        <v>0</v>
      </c>
      <c r="S249" s="136">
        <f>SUM(S250:S259)</f>
        <v>5</v>
      </c>
      <c r="T249" s="136">
        <f>SUM(T250:T259)</f>
        <v>11</v>
      </c>
      <c r="U249" s="309">
        <f t="shared" si="36"/>
        <v>5.333333333333333</v>
      </c>
      <c r="V249" s="310"/>
      <c r="W249" s="309">
        <f t="shared" si="37"/>
        <v>16</v>
      </c>
      <c r="X249" s="310"/>
    </row>
    <row r="250" spans="2:24" x14ac:dyDescent="0.3">
      <c r="B250" s="437"/>
      <c r="C250" s="321" t="s">
        <v>87</v>
      </c>
      <c r="D250" s="322"/>
      <c r="E250" s="322"/>
      <c r="F250" s="322"/>
      <c r="G250" s="322"/>
      <c r="H250" s="323"/>
      <c r="I250" s="133"/>
      <c r="J250" s="134"/>
      <c r="K250" s="135"/>
      <c r="L250" s="135"/>
      <c r="M250" s="135"/>
      <c r="N250" s="135"/>
      <c r="O250" s="135"/>
      <c r="P250" s="135"/>
      <c r="Q250" s="135"/>
      <c r="R250" s="136"/>
      <c r="S250" s="136"/>
      <c r="T250" s="136">
        <v>2</v>
      </c>
      <c r="U250" s="309">
        <f t="shared" si="36"/>
        <v>2</v>
      </c>
      <c r="V250" s="310"/>
      <c r="W250" s="309">
        <f t="shared" si="37"/>
        <v>2</v>
      </c>
      <c r="X250" s="310"/>
    </row>
    <row r="251" spans="2:24" x14ac:dyDescent="0.3">
      <c r="B251" s="437"/>
      <c r="C251" s="333" t="s">
        <v>31</v>
      </c>
      <c r="D251" s="334"/>
      <c r="E251" s="334"/>
      <c r="F251" s="334"/>
      <c r="G251" s="334"/>
      <c r="H251" s="335"/>
      <c r="I251" s="133"/>
      <c r="J251" s="134"/>
      <c r="K251" s="135"/>
      <c r="L251" s="135"/>
      <c r="M251" s="135"/>
      <c r="N251" s="135"/>
      <c r="O251" s="135"/>
      <c r="P251" s="135"/>
      <c r="Q251" s="135"/>
      <c r="R251" s="136"/>
      <c r="S251" s="136"/>
      <c r="T251" s="136"/>
      <c r="U251" s="309" t="e">
        <f t="shared" si="36"/>
        <v>#DIV/0!</v>
      </c>
      <c r="V251" s="310"/>
      <c r="W251" s="309">
        <f t="shared" si="37"/>
        <v>0</v>
      </c>
      <c r="X251" s="310"/>
    </row>
    <row r="252" spans="2:24" x14ac:dyDescent="0.3">
      <c r="B252" s="437"/>
      <c r="C252" s="333" t="s">
        <v>32</v>
      </c>
      <c r="D252" s="334"/>
      <c r="E252" s="334"/>
      <c r="F252" s="334"/>
      <c r="G252" s="334"/>
      <c r="H252" s="335"/>
      <c r="I252" s="133"/>
      <c r="J252" s="134"/>
      <c r="K252" s="135"/>
      <c r="L252" s="135"/>
      <c r="M252" s="135"/>
      <c r="N252" s="135"/>
      <c r="O252" s="135"/>
      <c r="P252" s="135"/>
      <c r="Q252" s="135"/>
      <c r="R252" s="136"/>
      <c r="S252" s="136"/>
      <c r="T252" s="136"/>
      <c r="U252" s="309" t="e">
        <f t="shared" si="36"/>
        <v>#DIV/0!</v>
      </c>
      <c r="V252" s="310"/>
      <c r="W252" s="309">
        <f t="shared" si="37"/>
        <v>0</v>
      </c>
      <c r="X252" s="310"/>
    </row>
    <row r="253" spans="2:24" x14ac:dyDescent="0.3">
      <c r="B253" s="437"/>
      <c r="C253" s="321" t="s">
        <v>110</v>
      </c>
      <c r="D253" s="322"/>
      <c r="E253" s="322"/>
      <c r="F253" s="322"/>
      <c r="G253" s="322"/>
      <c r="H253" s="323"/>
      <c r="I253" s="133"/>
      <c r="J253" s="134"/>
      <c r="K253" s="135"/>
      <c r="L253" s="135"/>
      <c r="M253" s="135"/>
      <c r="N253" s="135"/>
      <c r="O253" s="135"/>
      <c r="P253" s="135"/>
      <c r="Q253" s="135"/>
      <c r="R253" s="136"/>
      <c r="S253" s="136"/>
      <c r="T253" s="136">
        <v>3</v>
      </c>
      <c r="U253" s="309">
        <f t="shared" si="36"/>
        <v>3</v>
      </c>
      <c r="V253" s="310"/>
      <c r="W253" s="309">
        <f t="shared" si="37"/>
        <v>3</v>
      </c>
      <c r="X253" s="310"/>
    </row>
    <row r="254" spans="2:24" x14ac:dyDescent="0.3">
      <c r="B254" s="437"/>
      <c r="C254" s="321" t="s">
        <v>111</v>
      </c>
      <c r="D254" s="322"/>
      <c r="E254" s="322"/>
      <c r="F254" s="322"/>
      <c r="G254" s="322"/>
      <c r="H254" s="323"/>
      <c r="I254" s="133"/>
      <c r="J254" s="134"/>
      <c r="K254" s="135"/>
      <c r="L254" s="135"/>
      <c r="M254" s="135"/>
      <c r="N254" s="135"/>
      <c r="O254" s="135"/>
      <c r="P254" s="135"/>
      <c r="Q254" s="135"/>
      <c r="R254" s="136"/>
      <c r="S254" s="136">
        <v>2</v>
      </c>
      <c r="T254" s="136">
        <v>3</v>
      </c>
      <c r="U254" s="309">
        <f t="shared" si="36"/>
        <v>2.5</v>
      </c>
      <c r="V254" s="310"/>
      <c r="W254" s="309">
        <f t="shared" si="37"/>
        <v>5</v>
      </c>
      <c r="X254" s="310"/>
    </row>
    <row r="255" spans="2:24" x14ac:dyDescent="0.3">
      <c r="B255" s="437"/>
      <c r="C255" s="321" t="s">
        <v>112</v>
      </c>
      <c r="D255" s="322"/>
      <c r="E255" s="322"/>
      <c r="F255" s="322"/>
      <c r="G255" s="322"/>
      <c r="H255" s="323"/>
      <c r="I255" s="133"/>
      <c r="J255" s="134"/>
      <c r="K255" s="135"/>
      <c r="L255" s="135"/>
      <c r="M255" s="135"/>
      <c r="N255" s="135"/>
      <c r="O255" s="135"/>
      <c r="P255" s="135"/>
      <c r="Q255" s="135"/>
      <c r="R255" s="136"/>
      <c r="S255" s="136">
        <v>3</v>
      </c>
      <c r="T255" s="136"/>
      <c r="U255" s="309">
        <f t="shared" si="36"/>
        <v>3</v>
      </c>
      <c r="V255" s="310"/>
      <c r="W255" s="309">
        <f t="shared" si="37"/>
        <v>3</v>
      </c>
      <c r="X255" s="310"/>
    </row>
    <row r="256" spans="2:24" x14ac:dyDescent="0.3">
      <c r="B256" s="437"/>
      <c r="C256" s="321" t="s">
        <v>113</v>
      </c>
      <c r="D256" s="322"/>
      <c r="E256" s="322"/>
      <c r="F256" s="322"/>
      <c r="G256" s="322"/>
      <c r="H256" s="323"/>
      <c r="I256" s="133"/>
      <c r="J256" s="134"/>
      <c r="K256" s="135"/>
      <c r="L256" s="135"/>
      <c r="M256" s="135"/>
      <c r="N256" s="135"/>
      <c r="O256" s="135"/>
      <c r="P256" s="135"/>
      <c r="Q256" s="135"/>
      <c r="R256" s="136"/>
      <c r="S256" s="136"/>
      <c r="T256" s="136">
        <v>1</v>
      </c>
      <c r="U256" s="309">
        <f t="shared" si="36"/>
        <v>1</v>
      </c>
      <c r="V256" s="310"/>
      <c r="W256" s="309">
        <f t="shared" si="37"/>
        <v>1</v>
      </c>
      <c r="X256" s="310"/>
    </row>
    <row r="257" spans="2:24" x14ac:dyDescent="0.3">
      <c r="B257" s="437"/>
      <c r="C257" s="321" t="s">
        <v>114</v>
      </c>
      <c r="D257" s="322"/>
      <c r="E257" s="322"/>
      <c r="F257" s="322"/>
      <c r="G257" s="322"/>
      <c r="H257" s="323"/>
      <c r="I257" s="133"/>
      <c r="J257" s="134"/>
      <c r="K257" s="135"/>
      <c r="L257" s="135"/>
      <c r="M257" s="135"/>
      <c r="N257" s="135"/>
      <c r="O257" s="135"/>
      <c r="P257" s="135"/>
      <c r="Q257" s="135"/>
      <c r="R257" s="136"/>
      <c r="S257" s="136"/>
      <c r="T257" s="136">
        <v>2</v>
      </c>
      <c r="U257" s="309">
        <f t="shared" si="36"/>
        <v>2</v>
      </c>
      <c r="V257" s="310"/>
      <c r="W257" s="309">
        <f t="shared" si="37"/>
        <v>2</v>
      </c>
      <c r="X257" s="310"/>
    </row>
    <row r="258" spans="2:24" x14ac:dyDescent="0.3">
      <c r="B258" s="437"/>
      <c r="C258" s="321" t="s">
        <v>115</v>
      </c>
      <c r="D258" s="322"/>
      <c r="E258" s="322"/>
      <c r="F258" s="322"/>
      <c r="G258" s="322"/>
      <c r="H258" s="323"/>
      <c r="I258" s="133"/>
      <c r="J258" s="134"/>
      <c r="K258" s="135"/>
      <c r="L258" s="135"/>
      <c r="M258" s="135"/>
      <c r="N258" s="135"/>
      <c r="O258" s="135"/>
      <c r="P258" s="135"/>
      <c r="Q258" s="135"/>
      <c r="R258" s="136"/>
      <c r="S258" s="136"/>
      <c r="T258" s="136"/>
      <c r="U258" s="309" t="e">
        <f t="shared" si="36"/>
        <v>#DIV/0!</v>
      </c>
      <c r="V258" s="310"/>
      <c r="W258" s="309">
        <f t="shared" si="37"/>
        <v>0</v>
      </c>
      <c r="X258" s="310"/>
    </row>
    <row r="259" spans="2:24" x14ac:dyDescent="0.3">
      <c r="B259" s="437"/>
      <c r="C259" s="324" t="s">
        <v>88</v>
      </c>
      <c r="D259" s="325"/>
      <c r="E259" s="325"/>
      <c r="F259" s="325"/>
      <c r="G259" s="325"/>
      <c r="H259" s="326"/>
      <c r="I259" s="137"/>
      <c r="J259" s="138"/>
      <c r="K259" s="139"/>
      <c r="L259" s="139"/>
      <c r="M259" s="139"/>
      <c r="N259" s="139"/>
      <c r="O259" s="139"/>
      <c r="P259" s="139"/>
      <c r="Q259" s="139"/>
      <c r="R259" s="140"/>
      <c r="S259" s="140"/>
      <c r="T259" s="141"/>
      <c r="U259" s="314" t="e">
        <f t="shared" si="36"/>
        <v>#DIV/0!</v>
      </c>
      <c r="V259" s="315"/>
      <c r="W259" s="314">
        <f t="shared" si="37"/>
        <v>0</v>
      </c>
      <c r="X259" s="315"/>
    </row>
    <row r="260" spans="2:24" x14ac:dyDescent="0.3">
      <c r="B260" s="437"/>
      <c r="C260" s="300" t="s">
        <v>34</v>
      </c>
      <c r="D260" s="301"/>
      <c r="E260" s="301"/>
      <c r="F260" s="301"/>
      <c r="G260" s="301"/>
      <c r="H260" s="302"/>
      <c r="I260" s="133"/>
      <c r="J260" s="134"/>
      <c r="K260" s="135"/>
      <c r="L260" s="135"/>
      <c r="M260" s="135"/>
      <c r="N260" s="135"/>
      <c r="O260" s="135"/>
      <c r="P260" s="135"/>
      <c r="Q260" s="135"/>
      <c r="R260" s="136">
        <f>SUM(R261:R262)</f>
        <v>0</v>
      </c>
      <c r="S260" s="136">
        <f>SUM(S261:S262)</f>
        <v>37</v>
      </c>
      <c r="T260" s="136">
        <f>SUM(T261:T262)</f>
        <v>53</v>
      </c>
      <c r="U260" s="309">
        <f t="shared" si="36"/>
        <v>30</v>
      </c>
      <c r="V260" s="310"/>
      <c r="W260" s="309">
        <f t="shared" si="37"/>
        <v>90</v>
      </c>
      <c r="X260" s="310"/>
    </row>
    <row r="261" spans="2:24" x14ac:dyDescent="0.3">
      <c r="B261" s="437"/>
      <c r="C261" s="300" t="s">
        <v>35</v>
      </c>
      <c r="D261" s="301"/>
      <c r="E261" s="301"/>
      <c r="F261" s="301"/>
      <c r="G261" s="301"/>
      <c r="H261" s="302"/>
      <c r="I261" s="143"/>
      <c r="J261" s="144"/>
      <c r="K261" s="145"/>
      <c r="L261" s="145"/>
      <c r="M261" s="145"/>
      <c r="N261" s="145"/>
      <c r="O261" s="145"/>
      <c r="P261" s="145"/>
      <c r="Q261" s="145"/>
      <c r="R261" s="146"/>
      <c r="S261" s="146">
        <v>37</v>
      </c>
      <c r="T261" s="146">
        <v>53</v>
      </c>
      <c r="U261" s="309">
        <f t="shared" si="36"/>
        <v>45</v>
      </c>
      <c r="V261" s="310"/>
      <c r="W261" s="309">
        <f t="shared" si="37"/>
        <v>90</v>
      </c>
      <c r="X261" s="310"/>
    </row>
    <row r="262" spans="2:24" x14ac:dyDescent="0.3">
      <c r="B262" s="437"/>
      <c r="C262" s="363" t="s">
        <v>36</v>
      </c>
      <c r="D262" s="364"/>
      <c r="E262" s="364"/>
      <c r="F262" s="364"/>
      <c r="G262" s="364"/>
      <c r="H262" s="365"/>
      <c r="I262" s="147"/>
      <c r="J262" s="148"/>
      <c r="K262" s="149"/>
      <c r="L262" s="149"/>
      <c r="M262" s="149"/>
      <c r="N262" s="149"/>
      <c r="O262" s="149"/>
      <c r="P262" s="149"/>
      <c r="Q262" s="149"/>
      <c r="R262" s="150"/>
      <c r="S262" s="150"/>
      <c r="T262" s="151"/>
      <c r="U262" s="314" t="e">
        <f t="shared" si="36"/>
        <v>#DIV/0!</v>
      </c>
      <c r="V262" s="315"/>
      <c r="W262" s="314">
        <f t="shared" si="37"/>
        <v>0</v>
      </c>
      <c r="X262" s="315"/>
    </row>
    <row r="263" spans="2:24" x14ac:dyDescent="0.3">
      <c r="B263" s="437"/>
      <c r="C263" s="300" t="s">
        <v>25</v>
      </c>
      <c r="D263" s="301"/>
      <c r="E263" s="301"/>
      <c r="F263" s="301"/>
      <c r="G263" s="301"/>
      <c r="H263" s="302"/>
      <c r="I263" s="49"/>
      <c r="J263" s="142"/>
      <c r="K263" s="51"/>
      <c r="L263" s="51"/>
      <c r="M263" s="51"/>
      <c r="N263" s="51"/>
      <c r="O263" s="51"/>
      <c r="P263" s="51"/>
      <c r="Q263" s="51"/>
      <c r="R263" s="52">
        <f>R264+R285+R293</f>
        <v>0</v>
      </c>
      <c r="S263" s="52">
        <f>S264+S285+S293</f>
        <v>30</v>
      </c>
      <c r="T263" s="52">
        <f>T264+T285+T293</f>
        <v>38</v>
      </c>
      <c r="U263" s="309">
        <f t="shared" si="36"/>
        <v>22.666666666666668</v>
      </c>
      <c r="V263" s="310"/>
      <c r="W263" s="309">
        <f t="shared" si="37"/>
        <v>68</v>
      </c>
      <c r="X263" s="310"/>
    </row>
    <row r="264" spans="2:24" x14ac:dyDescent="0.3">
      <c r="B264" s="437"/>
      <c r="C264" s="300" t="s">
        <v>29</v>
      </c>
      <c r="D264" s="301"/>
      <c r="E264" s="301"/>
      <c r="F264" s="301"/>
      <c r="G264" s="301"/>
      <c r="H264" s="302"/>
      <c r="I264" s="49"/>
      <c r="J264" s="142"/>
      <c r="K264" s="51"/>
      <c r="L264" s="51"/>
      <c r="M264" s="51"/>
      <c r="N264" s="51"/>
      <c r="O264" s="51"/>
      <c r="P264" s="51"/>
      <c r="Q264" s="51"/>
      <c r="R264" s="52">
        <f>SUM(R265:R284)</f>
        <v>0</v>
      </c>
      <c r="S264" s="52">
        <f>SUM(S265:S284)</f>
        <v>8</v>
      </c>
      <c r="T264" s="52">
        <f>SUM(T265:T284)</f>
        <v>21</v>
      </c>
      <c r="U264" s="309">
        <f t="shared" si="36"/>
        <v>9.6666666666666661</v>
      </c>
      <c r="V264" s="310"/>
      <c r="W264" s="309">
        <f t="shared" si="37"/>
        <v>29</v>
      </c>
      <c r="X264" s="310"/>
    </row>
    <row r="265" spans="2:24" x14ac:dyDescent="0.3">
      <c r="B265" s="437"/>
      <c r="C265" s="321" t="s">
        <v>67</v>
      </c>
      <c r="D265" s="322"/>
      <c r="E265" s="322"/>
      <c r="F265" s="322"/>
      <c r="G265" s="322"/>
      <c r="H265" s="323"/>
      <c r="I265" s="49"/>
      <c r="J265" s="142"/>
      <c r="K265" s="51"/>
      <c r="L265" s="51"/>
      <c r="M265" s="51"/>
      <c r="N265" s="51"/>
      <c r="O265" s="51"/>
      <c r="P265" s="51"/>
      <c r="Q265" s="51"/>
      <c r="R265" s="52"/>
      <c r="S265" s="52"/>
      <c r="T265" s="52">
        <v>3</v>
      </c>
      <c r="U265" s="309">
        <f t="shared" si="36"/>
        <v>3</v>
      </c>
      <c r="V265" s="310"/>
      <c r="W265" s="309">
        <f t="shared" si="37"/>
        <v>3</v>
      </c>
      <c r="X265" s="310"/>
    </row>
    <row r="266" spans="2:24" x14ac:dyDescent="0.3">
      <c r="B266" s="437"/>
      <c r="C266" s="321" t="s">
        <v>68</v>
      </c>
      <c r="D266" s="322"/>
      <c r="E266" s="322"/>
      <c r="F266" s="322"/>
      <c r="G266" s="322"/>
      <c r="H266" s="323"/>
      <c r="I266" s="49"/>
      <c r="J266" s="142"/>
      <c r="K266" s="51"/>
      <c r="L266" s="51"/>
      <c r="M266" s="51"/>
      <c r="N266" s="51"/>
      <c r="O266" s="51"/>
      <c r="P266" s="51"/>
      <c r="Q266" s="51"/>
      <c r="R266" s="52"/>
      <c r="S266" s="52"/>
      <c r="T266" s="52"/>
      <c r="U266" s="309" t="e">
        <f t="shared" si="36"/>
        <v>#DIV/0!</v>
      </c>
      <c r="V266" s="310"/>
      <c r="W266" s="309">
        <f t="shared" si="37"/>
        <v>0</v>
      </c>
      <c r="X266" s="310"/>
    </row>
    <row r="267" spans="2:24" x14ac:dyDescent="0.3">
      <c r="B267" s="437"/>
      <c r="C267" s="321" t="s">
        <v>89</v>
      </c>
      <c r="D267" s="322"/>
      <c r="E267" s="322"/>
      <c r="F267" s="322"/>
      <c r="G267" s="322"/>
      <c r="H267" s="323"/>
      <c r="I267" s="49"/>
      <c r="J267" s="142"/>
      <c r="K267" s="51"/>
      <c r="L267" s="51"/>
      <c r="M267" s="51"/>
      <c r="N267" s="51"/>
      <c r="O267" s="51"/>
      <c r="P267" s="51"/>
      <c r="Q267" s="51"/>
      <c r="R267" s="52"/>
      <c r="S267" s="52"/>
      <c r="T267" s="52">
        <v>2</v>
      </c>
      <c r="U267" s="309">
        <f t="shared" si="36"/>
        <v>2</v>
      </c>
      <c r="V267" s="310"/>
      <c r="W267" s="309">
        <f t="shared" si="37"/>
        <v>2</v>
      </c>
      <c r="X267" s="310"/>
    </row>
    <row r="268" spans="2:24" x14ac:dyDescent="0.3">
      <c r="B268" s="437"/>
      <c r="C268" s="321" t="s">
        <v>85</v>
      </c>
      <c r="D268" s="322"/>
      <c r="E268" s="322"/>
      <c r="F268" s="322"/>
      <c r="G268" s="322"/>
      <c r="H268" s="323"/>
      <c r="I268" s="49"/>
      <c r="J268" s="142"/>
      <c r="K268" s="51"/>
      <c r="L268" s="51"/>
      <c r="M268" s="51"/>
      <c r="N268" s="51"/>
      <c r="O268" s="51"/>
      <c r="P268" s="51"/>
      <c r="Q268" s="51"/>
      <c r="R268" s="52"/>
      <c r="S268" s="52"/>
      <c r="T268" s="52">
        <v>1</v>
      </c>
      <c r="U268" s="309">
        <f t="shared" si="36"/>
        <v>1</v>
      </c>
      <c r="V268" s="310"/>
      <c r="W268" s="309">
        <f t="shared" si="37"/>
        <v>1</v>
      </c>
      <c r="X268" s="310"/>
    </row>
    <row r="269" spans="2:24" x14ac:dyDescent="0.3">
      <c r="B269" s="437"/>
      <c r="C269" s="321" t="s">
        <v>90</v>
      </c>
      <c r="D269" s="322"/>
      <c r="E269" s="322"/>
      <c r="F269" s="322"/>
      <c r="G269" s="322"/>
      <c r="H269" s="323"/>
      <c r="I269" s="49"/>
      <c r="J269" s="142"/>
      <c r="K269" s="51"/>
      <c r="L269" s="51"/>
      <c r="M269" s="51"/>
      <c r="N269" s="51"/>
      <c r="O269" s="51"/>
      <c r="P269" s="51"/>
      <c r="Q269" s="51"/>
      <c r="R269" s="52"/>
      <c r="S269" s="52">
        <v>3</v>
      </c>
      <c r="T269" s="52">
        <v>1</v>
      </c>
      <c r="U269" s="309">
        <f t="shared" si="36"/>
        <v>2</v>
      </c>
      <c r="V269" s="310"/>
      <c r="W269" s="309">
        <f t="shared" si="37"/>
        <v>4</v>
      </c>
      <c r="X269" s="310"/>
    </row>
    <row r="270" spans="2:24" x14ac:dyDescent="0.3">
      <c r="B270" s="437"/>
      <c r="C270" s="321" t="s">
        <v>91</v>
      </c>
      <c r="D270" s="322"/>
      <c r="E270" s="322"/>
      <c r="F270" s="322"/>
      <c r="G270" s="322"/>
      <c r="H270" s="323"/>
      <c r="I270" s="49"/>
      <c r="J270" s="142"/>
      <c r="K270" s="51"/>
      <c r="L270" s="51"/>
      <c r="M270" s="51"/>
      <c r="N270" s="51"/>
      <c r="O270" s="51"/>
      <c r="P270" s="51"/>
      <c r="Q270" s="51"/>
      <c r="R270" s="52"/>
      <c r="S270" s="52"/>
      <c r="T270" s="52">
        <v>1</v>
      </c>
      <c r="U270" s="309">
        <f t="shared" si="36"/>
        <v>1</v>
      </c>
      <c r="V270" s="310"/>
      <c r="W270" s="309">
        <f t="shared" si="37"/>
        <v>1</v>
      </c>
      <c r="X270" s="310"/>
    </row>
    <row r="271" spans="2:24" x14ac:dyDescent="0.3">
      <c r="B271" s="437"/>
      <c r="C271" s="321" t="s">
        <v>92</v>
      </c>
      <c r="D271" s="322"/>
      <c r="E271" s="322"/>
      <c r="F271" s="322"/>
      <c r="G271" s="322"/>
      <c r="H271" s="323"/>
      <c r="I271" s="49"/>
      <c r="J271" s="142"/>
      <c r="K271" s="51"/>
      <c r="L271" s="51"/>
      <c r="M271" s="51"/>
      <c r="N271" s="51"/>
      <c r="O271" s="51"/>
      <c r="P271" s="51"/>
      <c r="Q271" s="51"/>
      <c r="R271" s="52"/>
      <c r="S271" s="52"/>
      <c r="T271" s="52">
        <v>1</v>
      </c>
      <c r="U271" s="309">
        <f t="shared" si="36"/>
        <v>1</v>
      </c>
      <c r="V271" s="310"/>
      <c r="W271" s="309">
        <f t="shared" si="37"/>
        <v>1</v>
      </c>
      <c r="X271" s="310"/>
    </row>
    <row r="272" spans="2:24" x14ac:dyDescent="0.3">
      <c r="B272" s="437"/>
      <c r="C272" s="321" t="s">
        <v>93</v>
      </c>
      <c r="D272" s="322"/>
      <c r="E272" s="322"/>
      <c r="F272" s="322"/>
      <c r="G272" s="322"/>
      <c r="H272" s="323"/>
      <c r="I272" s="49"/>
      <c r="J272" s="142"/>
      <c r="K272" s="51"/>
      <c r="L272" s="51"/>
      <c r="M272" s="51"/>
      <c r="N272" s="51"/>
      <c r="O272" s="51"/>
      <c r="P272" s="51"/>
      <c r="Q272" s="51"/>
      <c r="R272" s="52"/>
      <c r="S272" s="52"/>
      <c r="T272" s="52">
        <v>1</v>
      </c>
      <c r="U272" s="309">
        <f t="shared" si="36"/>
        <v>1</v>
      </c>
      <c r="V272" s="310"/>
      <c r="W272" s="309">
        <f t="shared" si="37"/>
        <v>1</v>
      </c>
      <c r="X272" s="310"/>
    </row>
    <row r="273" spans="2:24" x14ac:dyDescent="0.3">
      <c r="B273" s="437"/>
      <c r="C273" s="321" t="s">
        <v>94</v>
      </c>
      <c r="D273" s="322"/>
      <c r="E273" s="322"/>
      <c r="F273" s="322"/>
      <c r="G273" s="322"/>
      <c r="H273" s="323"/>
      <c r="I273" s="49"/>
      <c r="J273" s="142"/>
      <c r="K273" s="51"/>
      <c r="L273" s="51"/>
      <c r="M273" s="51"/>
      <c r="N273" s="51"/>
      <c r="O273" s="51"/>
      <c r="P273" s="51"/>
      <c r="Q273" s="51"/>
      <c r="R273" s="52"/>
      <c r="S273" s="52"/>
      <c r="T273" s="52">
        <v>1</v>
      </c>
      <c r="U273" s="309">
        <f t="shared" si="36"/>
        <v>1</v>
      </c>
      <c r="V273" s="310"/>
      <c r="W273" s="309">
        <f t="shared" si="37"/>
        <v>1</v>
      </c>
      <c r="X273" s="310"/>
    </row>
    <row r="274" spans="2:24" x14ac:dyDescent="0.3">
      <c r="B274" s="437"/>
      <c r="C274" s="321" t="s">
        <v>79</v>
      </c>
      <c r="D274" s="322"/>
      <c r="E274" s="322"/>
      <c r="F274" s="322"/>
      <c r="G274" s="322"/>
      <c r="H274" s="323"/>
      <c r="I274" s="49"/>
      <c r="J274" s="142"/>
      <c r="K274" s="51"/>
      <c r="L274" s="51"/>
      <c r="M274" s="51"/>
      <c r="N274" s="51"/>
      <c r="O274" s="51"/>
      <c r="P274" s="51"/>
      <c r="Q274" s="51"/>
      <c r="R274" s="52"/>
      <c r="S274" s="52"/>
      <c r="T274" s="52"/>
      <c r="U274" s="309" t="e">
        <f t="shared" si="36"/>
        <v>#DIV/0!</v>
      </c>
      <c r="V274" s="310"/>
      <c r="W274" s="309">
        <f t="shared" si="37"/>
        <v>0</v>
      </c>
      <c r="X274" s="310"/>
    </row>
    <row r="275" spans="2:24" x14ac:dyDescent="0.3">
      <c r="B275" s="437"/>
      <c r="C275" s="321" t="s">
        <v>80</v>
      </c>
      <c r="D275" s="322"/>
      <c r="E275" s="322"/>
      <c r="F275" s="322"/>
      <c r="G275" s="322"/>
      <c r="H275" s="323"/>
      <c r="I275" s="49"/>
      <c r="J275" s="142"/>
      <c r="K275" s="51"/>
      <c r="L275" s="51"/>
      <c r="M275" s="51"/>
      <c r="N275" s="51"/>
      <c r="O275" s="51"/>
      <c r="P275" s="51"/>
      <c r="Q275" s="51"/>
      <c r="R275" s="52"/>
      <c r="S275" s="52"/>
      <c r="T275" s="52">
        <v>1</v>
      </c>
      <c r="U275" s="309">
        <f t="shared" si="36"/>
        <v>1</v>
      </c>
      <c r="V275" s="310"/>
      <c r="W275" s="309">
        <f t="shared" si="37"/>
        <v>1</v>
      </c>
      <c r="X275" s="310"/>
    </row>
    <row r="276" spans="2:24" x14ac:dyDescent="0.3">
      <c r="B276" s="437"/>
      <c r="C276" s="321" t="s">
        <v>81</v>
      </c>
      <c r="D276" s="322"/>
      <c r="E276" s="322"/>
      <c r="F276" s="322"/>
      <c r="G276" s="322"/>
      <c r="H276" s="323"/>
      <c r="I276" s="49"/>
      <c r="J276" s="142"/>
      <c r="K276" s="51"/>
      <c r="L276" s="51"/>
      <c r="M276" s="51"/>
      <c r="N276" s="51"/>
      <c r="O276" s="51"/>
      <c r="P276" s="51"/>
      <c r="Q276" s="51"/>
      <c r="R276" s="52"/>
      <c r="S276" s="52"/>
      <c r="T276" s="52">
        <v>1</v>
      </c>
      <c r="U276" s="309">
        <f t="shared" si="36"/>
        <v>1</v>
      </c>
      <c r="V276" s="310"/>
      <c r="W276" s="309">
        <f t="shared" si="37"/>
        <v>1</v>
      </c>
      <c r="X276" s="310"/>
    </row>
    <row r="277" spans="2:24" x14ac:dyDescent="0.3">
      <c r="B277" s="437"/>
      <c r="C277" s="321" t="s">
        <v>95</v>
      </c>
      <c r="D277" s="322"/>
      <c r="E277" s="322"/>
      <c r="F277" s="322"/>
      <c r="G277" s="322"/>
      <c r="H277" s="323"/>
      <c r="I277" s="49"/>
      <c r="J277" s="142"/>
      <c r="K277" s="51"/>
      <c r="L277" s="51"/>
      <c r="M277" s="51"/>
      <c r="N277" s="51"/>
      <c r="O277" s="51"/>
      <c r="P277" s="51"/>
      <c r="Q277" s="51"/>
      <c r="R277" s="52"/>
      <c r="S277" s="52"/>
      <c r="T277" s="52">
        <v>1</v>
      </c>
      <c r="U277" s="309">
        <f t="shared" si="36"/>
        <v>1</v>
      </c>
      <c r="V277" s="310"/>
      <c r="W277" s="309">
        <f t="shared" si="37"/>
        <v>1</v>
      </c>
      <c r="X277" s="310"/>
    </row>
    <row r="278" spans="2:24" x14ac:dyDescent="0.3">
      <c r="B278" s="437"/>
      <c r="C278" s="321" t="s">
        <v>83</v>
      </c>
      <c r="D278" s="322"/>
      <c r="E278" s="322"/>
      <c r="F278" s="322"/>
      <c r="G278" s="322"/>
      <c r="H278" s="323"/>
      <c r="I278" s="49"/>
      <c r="J278" s="142"/>
      <c r="K278" s="51"/>
      <c r="L278" s="51"/>
      <c r="M278" s="51"/>
      <c r="N278" s="51"/>
      <c r="O278" s="51"/>
      <c r="P278" s="51"/>
      <c r="Q278" s="51"/>
      <c r="R278" s="52"/>
      <c r="S278" s="52">
        <v>1</v>
      </c>
      <c r="T278" s="52">
        <v>1</v>
      </c>
      <c r="U278" s="309">
        <f t="shared" si="36"/>
        <v>1</v>
      </c>
      <c r="V278" s="310"/>
      <c r="W278" s="309">
        <f t="shared" si="37"/>
        <v>2</v>
      </c>
      <c r="X278" s="310"/>
    </row>
    <row r="279" spans="2:24" x14ac:dyDescent="0.3">
      <c r="B279" s="437"/>
      <c r="C279" s="321" t="s">
        <v>96</v>
      </c>
      <c r="D279" s="322"/>
      <c r="E279" s="322"/>
      <c r="F279" s="322"/>
      <c r="G279" s="322"/>
      <c r="H279" s="323"/>
      <c r="I279" s="49"/>
      <c r="J279" s="142"/>
      <c r="K279" s="51"/>
      <c r="L279" s="51"/>
      <c r="M279" s="51"/>
      <c r="N279" s="51"/>
      <c r="O279" s="51"/>
      <c r="P279" s="51"/>
      <c r="Q279" s="51"/>
      <c r="R279" s="52"/>
      <c r="S279" s="52">
        <v>2</v>
      </c>
      <c r="T279" s="52">
        <v>1</v>
      </c>
      <c r="U279" s="309">
        <f t="shared" si="36"/>
        <v>1.5</v>
      </c>
      <c r="V279" s="310"/>
      <c r="W279" s="309">
        <f t="shared" si="37"/>
        <v>3</v>
      </c>
      <c r="X279" s="310"/>
    </row>
    <row r="280" spans="2:24" x14ac:dyDescent="0.3">
      <c r="B280" s="437"/>
      <c r="C280" s="321" t="s">
        <v>97</v>
      </c>
      <c r="D280" s="322"/>
      <c r="E280" s="322"/>
      <c r="F280" s="322"/>
      <c r="G280" s="322"/>
      <c r="H280" s="323"/>
      <c r="I280" s="49"/>
      <c r="J280" s="142"/>
      <c r="K280" s="51"/>
      <c r="L280" s="51"/>
      <c r="M280" s="51"/>
      <c r="N280" s="51"/>
      <c r="O280" s="51"/>
      <c r="P280" s="51"/>
      <c r="Q280" s="51"/>
      <c r="R280" s="52"/>
      <c r="S280" s="52">
        <v>2</v>
      </c>
      <c r="T280" s="52">
        <v>1</v>
      </c>
      <c r="U280" s="309">
        <f t="shared" si="36"/>
        <v>1.5</v>
      </c>
      <c r="V280" s="310"/>
      <c r="W280" s="309">
        <f t="shared" si="37"/>
        <v>3</v>
      </c>
      <c r="X280" s="310"/>
    </row>
    <row r="281" spans="2:24" x14ac:dyDescent="0.3">
      <c r="B281" s="437"/>
      <c r="C281" s="321" t="s">
        <v>71</v>
      </c>
      <c r="D281" s="322"/>
      <c r="E281" s="322"/>
      <c r="F281" s="322"/>
      <c r="G281" s="322"/>
      <c r="H281" s="323"/>
      <c r="I281" s="49"/>
      <c r="J281" s="142"/>
      <c r="K281" s="51"/>
      <c r="L281" s="51"/>
      <c r="M281" s="51"/>
      <c r="N281" s="51"/>
      <c r="O281" s="51"/>
      <c r="P281" s="51"/>
      <c r="Q281" s="51"/>
      <c r="R281" s="52"/>
      <c r="S281" s="52"/>
      <c r="T281" s="52">
        <v>1</v>
      </c>
      <c r="U281" s="309">
        <f t="shared" si="36"/>
        <v>1</v>
      </c>
      <c r="V281" s="310"/>
      <c r="W281" s="309">
        <f t="shared" si="37"/>
        <v>1</v>
      </c>
      <c r="X281" s="310"/>
    </row>
    <row r="282" spans="2:24" x14ac:dyDescent="0.3">
      <c r="B282" s="437"/>
      <c r="C282" s="321" t="s">
        <v>72</v>
      </c>
      <c r="D282" s="322"/>
      <c r="E282" s="322"/>
      <c r="F282" s="322"/>
      <c r="G282" s="322"/>
      <c r="H282" s="323"/>
      <c r="I282" s="49"/>
      <c r="J282" s="142"/>
      <c r="K282" s="51"/>
      <c r="L282" s="51"/>
      <c r="M282" s="51"/>
      <c r="N282" s="51"/>
      <c r="O282" s="51"/>
      <c r="P282" s="51"/>
      <c r="Q282" s="51"/>
      <c r="R282" s="52"/>
      <c r="S282" s="52"/>
      <c r="T282" s="52">
        <v>1</v>
      </c>
      <c r="U282" s="309">
        <f t="shared" si="36"/>
        <v>1</v>
      </c>
      <c r="V282" s="310"/>
      <c r="W282" s="309">
        <f t="shared" si="37"/>
        <v>1</v>
      </c>
      <c r="X282" s="310"/>
    </row>
    <row r="283" spans="2:24" x14ac:dyDescent="0.3">
      <c r="B283" s="437"/>
      <c r="C283" s="321" t="s">
        <v>86</v>
      </c>
      <c r="D283" s="322"/>
      <c r="E283" s="322"/>
      <c r="F283" s="322"/>
      <c r="G283" s="322"/>
      <c r="H283" s="323"/>
      <c r="I283" s="49"/>
      <c r="J283" s="142"/>
      <c r="K283" s="51"/>
      <c r="L283" s="51"/>
      <c r="M283" s="51"/>
      <c r="N283" s="51"/>
      <c r="O283" s="51"/>
      <c r="P283" s="51"/>
      <c r="Q283" s="51"/>
      <c r="R283" s="52"/>
      <c r="S283" s="52"/>
      <c r="T283" s="52">
        <v>1</v>
      </c>
      <c r="U283" s="309">
        <f t="shared" ref="U283:U298" si="38">AVERAGE(I283:T283)</f>
        <v>1</v>
      </c>
      <c r="V283" s="310"/>
      <c r="W283" s="309">
        <f t="shared" si="37"/>
        <v>1</v>
      </c>
      <c r="X283" s="310"/>
    </row>
    <row r="284" spans="2:24" ht="16.899999999999999" customHeight="1" x14ac:dyDescent="0.3">
      <c r="B284" s="437"/>
      <c r="C284" s="324" t="s">
        <v>73</v>
      </c>
      <c r="D284" s="325"/>
      <c r="E284" s="325"/>
      <c r="F284" s="325"/>
      <c r="G284" s="325"/>
      <c r="H284" s="326"/>
      <c r="I284" s="125"/>
      <c r="J284" s="207"/>
      <c r="K284" s="127"/>
      <c r="L284" s="127"/>
      <c r="M284" s="127"/>
      <c r="N284" s="127"/>
      <c r="O284" s="127"/>
      <c r="P284" s="127"/>
      <c r="Q284" s="127"/>
      <c r="R284" s="128"/>
      <c r="S284" s="128"/>
      <c r="T284" s="208">
        <v>1</v>
      </c>
      <c r="U284" s="314">
        <f t="shared" si="38"/>
        <v>1</v>
      </c>
      <c r="V284" s="315"/>
      <c r="W284" s="314">
        <f t="shared" ref="W284:W298" si="39">SUM(I284:T284)</f>
        <v>1</v>
      </c>
      <c r="X284" s="315"/>
    </row>
    <row r="285" spans="2:24" x14ac:dyDescent="0.3">
      <c r="B285" s="437"/>
      <c r="C285" s="300" t="s">
        <v>30</v>
      </c>
      <c r="D285" s="301"/>
      <c r="E285" s="301"/>
      <c r="F285" s="301"/>
      <c r="G285" s="301"/>
      <c r="H285" s="302"/>
      <c r="I285" s="133"/>
      <c r="J285" s="134"/>
      <c r="K285" s="135"/>
      <c r="L285" s="135"/>
      <c r="M285" s="135"/>
      <c r="N285" s="135"/>
      <c r="O285" s="135"/>
      <c r="P285" s="135"/>
      <c r="Q285" s="135"/>
      <c r="R285" s="136">
        <f>SUM(R286:R292)</f>
        <v>0</v>
      </c>
      <c r="S285" s="136">
        <f>SUM(S286:S292)</f>
        <v>4</v>
      </c>
      <c r="T285" s="136">
        <f>SUM(T286:T292)</f>
        <v>4</v>
      </c>
      <c r="U285" s="309">
        <f t="shared" si="38"/>
        <v>2.6666666666666665</v>
      </c>
      <c r="V285" s="310"/>
      <c r="W285" s="309">
        <f t="shared" si="39"/>
        <v>8</v>
      </c>
      <c r="X285" s="310"/>
    </row>
    <row r="286" spans="2:24" x14ac:dyDescent="0.3">
      <c r="B286" s="437"/>
      <c r="C286" s="321" t="s">
        <v>87</v>
      </c>
      <c r="D286" s="322"/>
      <c r="E286" s="322"/>
      <c r="F286" s="322"/>
      <c r="G286" s="322"/>
      <c r="H286" s="323"/>
      <c r="I286" s="133"/>
      <c r="J286" s="134"/>
      <c r="K286" s="135"/>
      <c r="L286" s="135"/>
      <c r="M286" s="135"/>
      <c r="N286" s="135"/>
      <c r="O286" s="135"/>
      <c r="P286" s="135"/>
      <c r="Q286" s="135"/>
      <c r="R286" s="136"/>
      <c r="S286" s="136"/>
      <c r="T286" s="136"/>
      <c r="U286" s="309" t="e">
        <f t="shared" si="38"/>
        <v>#DIV/0!</v>
      </c>
      <c r="V286" s="310"/>
      <c r="W286" s="309">
        <f t="shared" si="39"/>
        <v>0</v>
      </c>
      <c r="X286" s="310"/>
    </row>
    <row r="287" spans="2:24" x14ac:dyDescent="0.3">
      <c r="B287" s="437"/>
      <c r="C287" s="333" t="s">
        <v>31</v>
      </c>
      <c r="D287" s="334"/>
      <c r="E287" s="334"/>
      <c r="F287" s="334"/>
      <c r="G287" s="334"/>
      <c r="H287" s="335"/>
      <c r="I287" s="133"/>
      <c r="J287" s="134"/>
      <c r="K287" s="135"/>
      <c r="L287" s="135"/>
      <c r="M287" s="135"/>
      <c r="N287" s="135"/>
      <c r="O287" s="135"/>
      <c r="P287" s="135"/>
      <c r="Q287" s="135"/>
      <c r="R287" s="136"/>
      <c r="S287" s="136"/>
      <c r="T287" s="136"/>
      <c r="U287" s="309" t="e">
        <f t="shared" si="38"/>
        <v>#DIV/0!</v>
      </c>
      <c r="V287" s="310"/>
      <c r="W287" s="309">
        <f t="shared" si="39"/>
        <v>0</v>
      </c>
      <c r="X287" s="310"/>
    </row>
    <row r="288" spans="2:24" x14ac:dyDescent="0.3">
      <c r="B288" s="437"/>
      <c r="C288" s="333" t="s">
        <v>33</v>
      </c>
      <c r="D288" s="334"/>
      <c r="E288" s="334"/>
      <c r="F288" s="334"/>
      <c r="G288" s="334"/>
      <c r="H288" s="335"/>
      <c r="I288" s="133"/>
      <c r="J288" s="134"/>
      <c r="K288" s="135"/>
      <c r="L288" s="135"/>
      <c r="M288" s="135"/>
      <c r="N288" s="135"/>
      <c r="O288" s="135"/>
      <c r="P288" s="135"/>
      <c r="Q288" s="135"/>
      <c r="R288" s="136"/>
      <c r="S288" s="136"/>
      <c r="T288" s="136"/>
      <c r="U288" s="309" t="e">
        <f t="shared" si="38"/>
        <v>#DIV/0!</v>
      </c>
      <c r="V288" s="310"/>
      <c r="W288" s="309">
        <f t="shared" si="39"/>
        <v>0</v>
      </c>
      <c r="X288" s="310"/>
    </row>
    <row r="289" spans="2:24" x14ac:dyDescent="0.3">
      <c r="B289" s="437"/>
      <c r="C289" s="321" t="s">
        <v>98</v>
      </c>
      <c r="D289" s="322"/>
      <c r="E289" s="322"/>
      <c r="F289" s="322"/>
      <c r="G289" s="322"/>
      <c r="H289" s="323"/>
      <c r="I289" s="133"/>
      <c r="J289" s="134"/>
      <c r="K289" s="135"/>
      <c r="L289" s="135"/>
      <c r="M289" s="135"/>
      <c r="N289" s="135"/>
      <c r="O289" s="135"/>
      <c r="P289" s="135"/>
      <c r="Q289" s="135"/>
      <c r="R289" s="136"/>
      <c r="S289" s="136"/>
      <c r="T289" s="136">
        <v>1</v>
      </c>
      <c r="U289" s="309">
        <f t="shared" si="38"/>
        <v>1</v>
      </c>
      <c r="V289" s="310"/>
      <c r="W289" s="309">
        <f t="shared" si="39"/>
        <v>1</v>
      </c>
      <c r="X289" s="310"/>
    </row>
    <row r="290" spans="2:24" x14ac:dyDescent="0.3">
      <c r="B290" s="437"/>
      <c r="C290" s="321" t="s">
        <v>99</v>
      </c>
      <c r="D290" s="322"/>
      <c r="E290" s="322"/>
      <c r="F290" s="322"/>
      <c r="G290" s="322"/>
      <c r="H290" s="323"/>
      <c r="I290" s="133"/>
      <c r="J290" s="134"/>
      <c r="K290" s="135"/>
      <c r="L290" s="135"/>
      <c r="M290" s="135"/>
      <c r="N290" s="135"/>
      <c r="O290" s="135"/>
      <c r="P290" s="135"/>
      <c r="Q290" s="135"/>
      <c r="R290" s="136"/>
      <c r="S290" s="136">
        <v>1</v>
      </c>
      <c r="T290" s="136">
        <v>3</v>
      </c>
      <c r="U290" s="309">
        <f t="shared" si="38"/>
        <v>2</v>
      </c>
      <c r="V290" s="310"/>
      <c r="W290" s="309">
        <f t="shared" si="39"/>
        <v>4</v>
      </c>
      <c r="X290" s="310"/>
    </row>
    <row r="291" spans="2:24" x14ac:dyDescent="0.3">
      <c r="B291" s="437"/>
      <c r="C291" s="321" t="s">
        <v>100</v>
      </c>
      <c r="D291" s="322"/>
      <c r="E291" s="322"/>
      <c r="F291" s="322"/>
      <c r="G291" s="322"/>
      <c r="H291" s="323"/>
      <c r="I291" s="133"/>
      <c r="J291" s="134"/>
      <c r="K291" s="135"/>
      <c r="L291" s="135"/>
      <c r="M291" s="135"/>
      <c r="N291" s="135"/>
      <c r="O291" s="135"/>
      <c r="P291" s="135"/>
      <c r="Q291" s="135"/>
      <c r="R291" s="136"/>
      <c r="S291" s="136">
        <v>3</v>
      </c>
      <c r="T291" s="136"/>
      <c r="U291" s="309">
        <f t="shared" si="38"/>
        <v>3</v>
      </c>
      <c r="V291" s="310"/>
      <c r="W291" s="309">
        <f t="shared" si="39"/>
        <v>3</v>
      </c>
      <c r="X291" s="310"/>
    </row>
    <row r="292" spans="2:24" x14ac:dyDescent="0.3">
      <c r="B292" s="437"/>
      <c r="C292" s="324" t="s">
        <v>101</v>
      </c>
      <c r="D292" s="325"/>
      <c r="E292" s="325"/>
      <c r="F292" s="325"/>
      <c r="G292" s="325"/>
      <c r="H292" s="326"/>
      <c r="I292" s="137"/>
      <c r="J292" s="138"/>
      <c r="K292" s="139"/>
      <c r="L292" s="139"/>
      <c r="M292" s="139"/>
      <c r="N292" s="139"/>
      <c r="O292" s="139"/>
      <c r="P292" s="139"/>
      <c r="Q292" s="139"/>
      <c r="R292" s="140"/>
      <c r="S292" s="140"/>
      <c r="T292" s="141"/>
      <c r="U292" s="314" t="e">
        <f t="shared" si="38"/>
        <v>#DIV/0!</v>
      </c>
      <c r="V292" s="315"/>
      <c r="W292" s="314">
        <f t="shared" si="39"/>
        <v>0</v>
      </c>
      <c r="X292" s="315"/>
    </row>
    <row r="293" spans="2:24" x14ac:dyDescent="0.3">
      <c r="B293" s="437"/>
      <c r="C293" s="300" t="s">
        <v>34</v>
      </c>
      <c r="D293" s="301"/>
      <c r="E293" s="301"/>
      <c r="F293" s="301"/>
      <c r="G293" s="301"/>
      <c r="H293" s="302"/>
      <c r="I293" s="133"/>
      <c r="J293" s="134"/>
      <c r="K293" s="135"/>
      <c r="L293" s="135"/>
      <c r="M293" s="135"/>
      <c r="N293" s="135"/>
      <c r="O293" s="135"/>
      <c r="P293" s="135"/>
      <c r="Q293" s="135"/>
      <c r="R293" s="136">
        <f>SUM(R294:R295)</f>
        <v>0</v>
      </c>
      <c r="S293" s="136">
        <f>SUM(S294:S295)</f>
        <v>18</v>
      </c>
      <c r="T293" s="136">
        <f>SUM(T294:T295)</f>
        <v>13</v>
      </c>
      <c r="U293" s="309">
        <f t="shared" si="38"/>
        <v>10.333333333333334</v>
      </c>
      <c r="V293" s="310"/>
      <c r="W293" s="309">
        <f t="shared" si="39"/>
        <v>31</v>
      </c>
      <c r="X293" s="310"/>
    </row>
    <row r="294" spans="2:24" x14ac:dyDescent="0.3">
      <c r="B294" s="437"/>
      <c r="C294" s="321" t="s">
        <v>35</v>
      </c>
      <c r="D294" s="322"/>
      <c r="E294" s="322"/>
      <c r="F294" s="322"/>
      <c r="G294" s="322"/>
      <c r="H294" s="323"/>
      <c r="I294" s="143"/>
      <c r="J294" s="144"/>
      <c r="K294" s="145"/>
      <c r="L294" s="145"/>
      <c r="M294" s="145"/>
      <c r="N294" s="145"/>
      <c r="O294" s="145"/>
      <c r="P294" s="145"/>
      <c r="Q294" s="145"/>
      <c r="R294" s="146"/>
      <c r="S294" s="146">
        <v>18</v>
      </c>
      <c r="T294" s="146">
        <v>13</v>
      </c>
      <c r="U294" s="309">
        <f t="shared" si="38"/>
        <v>15.5</v>
      </c>
      <c r="V294" s="310"/>
      <c r="W294" s="309">
        <f t="shared" si="39"/>
        <v>31</v>
      </c>
      <c r="X294" s="310"/>
    </row>
    <row r="295" spans="2:24" x14ac:dyDescent="0.3">
      <c r="B295" s="437"/>
      <c r="C295" s="324" t="s">
        <v>36</v>
      </c>
      <c r="D295" s="325"/>
      <c r="E295" s="325"/>
      <c r="F295" s="325"/>
      <c r="G295" s="325"/>
      <c r="H295" s="326"/>
      <c r="I295" s="147"/>
      <c r="J295" s="148"/>
      <c r="K295" s="149"/>
      <c r="L295" s="149"/>
      <c r="M295" s="149"/>
      <c r="N295" s="149"/>
      <c r="O295" s="149"/>
      <c r="P295" s="149"/>
      <c r="Q295" s="149"/>
      <c r="R295" s="150"/>
      <c r="S295" s="150"/>
      <c r="T295" s="150"/>
      <c r="U295" s="314" t="e">
        <f t="shared" si="38"/>
        <v>#DIV/0!</v>
      </c>
      <c r="V295" s="315"/>
      <c r="W295" s="314">
        <f t="shared" si="39"/>
        <v>0</v>
      </c>
      <c r="X295" s="315"/>
    </row>
    <row r="296" spans="2:24" x14ac:dyDescent="0.3">
      <c r="B296" s="437"/>
      <c r="C296" s="327" t="s">
        <v>26</v>
      </c>
      <c r="D296" s="328"/>
      <c r="E296" s="328"/>
      <c r="F296" s="328"/>
      <c r="G296" s="328"/>
      <c r="H296" s="329"/>
      <c r="I296" s="152"/>
      <c r="J296" s="153"/>
      <c r="K296" s="154"/>
      <c r="L296" s="154"/>
      <c r="M296" s="154"/>
      <c r="N296" s="154"/>
      <c r="O296" s="154"/>
      <c r="P296" s="154"/>
      <c r="Q296" s="154"/>
      <c r="R296" s="155"/>
      <c r="S296" s="155"/>
      <c r="T296" s="155">
        <v>7</v>
      </c>
      <c r="U296" s="316">
        <f t="shared" si="38"/>
        <v>7</v>
      </c>
      <c r="V296" s="317"/>
      <c r="W296" s="316">
        <f t="shared" si="39"/>
        <v>7</v>
      </c>
      <c r="X296" s="317"/>
    </row>
    <row r="297" spans="2:24" x14ac:dyDescent="0.3">
      <c r="B297" s="437"/>
      <c r="C297" s="330" t="s">
        <v>161</v>
      </c>
      <c r="D297" s="331"/>
      <c r="E297" s="331"/>
      <c r="F297" s="331"/>
      <c r="G297" s="331"/>
      <c r="H297" s="332"/>
      <c r="I297" s="143"/>
      <c r="J297" s="144"/>
      <c r="K297" s="145"/>
      <c r="L297" s="145"/>
      <c r="M297" s="145"/>
      <c r="N297" s="145"/>
      <c r="O297" s="145"/>
      <c r="P297" s="145"/>
      <c r="Q297" s="145"/>
      <c r="R297" s="146">
        <f>SUM(R298:R298)</f>
        <v>16</v>
      </c>
      <c r="S297" s="146">
        <f>SUM(S298:S298)</f>
        <v>25</v>
      </c>
      <c r="T297" s="146">
        <f>SUM(T298:T298)</f>
        <v>15</v>
      </c>
      <c r="U297" s="309">
        <f t="shared" si="38"/>
        <v>18.666666666666668</v>
      </c>
      <c r="V297" s="310"/>
      <c r="W297" s="309">
        <f t="shared" si="39"/>
        <v>56</v>
      </c>
      <c r="X297" s="310"/>
    </row>
    <row r="298" spans="2:24" x14ac:dyDescent="0.3">
      <c r="B298" s="437"/>
      <c r="C298" s="300" t="s">
        <v>30</v>
      </c>
      <c r="D298" s="301"/>
      <c r="E298" s="301"/>
      <c r="F298" s="301"/>
      <c r="G298" s="301"/>
      <c r="H298" s="302"/>
      <c r="I298" s="143"/>
      <c r="J298" s="144"/>
      <c r="K298" s="145"/>
      <c r="L298" s="145"/>
      <c r="M298" s="145"/>
      <c r="N298" s="145"/>
      <c r="O298" s="145"/>
      <c r="P298" s="145"/>
      <c r="Q298" s="145"/>
      <c r="R298" s="146">
        <v>16</v>
      </c>
      <c r="S298" s="146">
        <v>25</v>
      </c>
      <c r="T298" s="146">
        <v>15</v>
      </c>
      <c r="U298" s="309">
        <f t="shared" si="38"/>
        <v>18.666666666666668</v>
      </c>
      <c r="V298" s="310"/>
      <c r="W298" s="309">
        <f t="shared" si="39"/>
        <v>56</v>
      </c>
      <c r="X298" s="310"/>
    </row>
    <row r="299" spans="2:24" x14ac:dyDescent="0.3">
      <c r="B299" s="437"/>
      <c r="C299" s="340" t="s">
        <v>2</v>
      </c>
      <c r="D299" s="341"/>
      <c r="E299" s="341"/>
      <c r="F299" s="341"/>
      <c r="G299" s="341"/>
      <c r="H299" s="342"/>
      <c r="I299" s="156"/>
      <c r="J299" s="157"/>
      <c r="K299" s="158"/>
      <c r="L299" s="158"/>
      <c r="M299" s="158"/>
      <c r="N299" s="158"/>
      <c r="O299" s="158"/>
      <c r="P299" s="158"/>
      <c r="Q299" s="158"/>
      <c r="R299" s="159">
        <f>R220/R201</f>
        <v>8.3752622673434853</v>
      </c>
      <c r="S299" s="159">
        <f>S220/S201</f>
        <v>11.333496374812478</v>
      </c>
      <c r="T299" s="159">
        <f>T220/T201</f>
        <v>8.769305105261596</v>
      </c>
      <c r="U299" s="343" t="s">
        <v>62</v>
      </c>
      <c r="V299" s="344"/>
      <c r="W299" s="345">
        <f>W220/W201</f>
        <v>9.6040312237406571</v>
      </c>
      <c r="X299" s="346"/>
    </row>
    <row r="300" spans="2:24" x14ac:dyDescent="0.3">
      <c r="B300" s="437"/>
      <c r="C300" s="347" t="s">
        <v>102</v>
      </c>
      <c r="D300" s="348"/>
      <c r="E300" s="348"/>
      <c r="F300" s="348"/>
      <c r="G300" s="348"/>
      <c r="H300" s="349"/>
      <c r="I300" s="160"/>
      <c r="J300" s="161"/>
      <c r="K300" s="162"/>
      <c r="L300" s="162"/>
      <c r="M300" s="162"/>
      <c r="N300" s="162"/>
      <c r="O300" s="162"/>
      <c r="P300" s="162"/>
      <c r="Q300" s="162"/>
      <c r="R300" s="163">
        <f>R221/R203</f>
        <v>5.6363636363636367</v>
      </c>
      <c r="S300" s="163">
        <f>S221/S203</f>
        <v>4.0302013422818792</v>
      </c>
      <c r="T300" s="163">
        <f>T221/T203</f>
        <v>3.7959999999999998</v>
      </c>
      <c r="U300" s="350" t="s">
        <v>62</v>
      </c>
      <c r="V300" s="351"/>
      <c r="W300" s="350">
        <f>W220/W201</f>
        <v>9.6040312237406571</v>
      </c>
      <c r="X300" s="351"/>
    </row>
    <row r="301" spans="2:24" x14ac:dyDescent="0.3">
      <c r="B301" s="437"/>
      <c r="C301" s="273" t="s">
        <v>103</v>
      </c>
      <c r="D301" s="274"/>
      <c r="E301" s="274"/>
      <c r="F301" s="274"/>
      <c r="G301" s="274"/>
      <c r="H301" s="275"/>
      <c r="I301" s="164"/>
      <c r="J301" s="165"/>
      <c r="K301" s="166"/>
      <c r="L301" s="166"/>
      <c r="M301" s="166"/>
      <c r="N301" s="166"/>
      <c r="O301" s="166"/>
      <c r="P301" s="166"/>
      <c r="Q301" s="166"/>
      <c r="R301" s="167">
        <f>(R223+R227+R263+R296+R297)/R203</f>
        <v>0.48484848484848486</v>
      </c>
      <c r="S301" s="167">
        <f>(S223+S227+S263+S296+S297)/S203</f>
        <v>1.3892617449664431</v>
      </c>
      <c r="T301" s="167">
        <f>(T223+T227+T263+T296+T297)/T203</f>
        <v>1.532</v>
      </c>
      <c r="U301" s="352" t="s">
        <v>62</v>
      </c>
      <c r="V301" s="353"/>
      <c r="W301" s="352">
        <f>W221/W203</f>
        <v>4.0206540447504304</v>
      </c>
      <c r="X301" s="353"/>
    </row>
    <row r="302" spans="2:24" x14ac:dyDescent="0.3">
      <c r="B302" s="437"/>
      <c r="C302" s="291" t="s">
        <v>8</v>
      </c>
      <c r="D302" s="292"/>
      <c r="E302" s="292"/>
      <c r="F302" s="292"/>
      <c r="G302" s="292"/>
      <c r="H302" s="293"/>
      <c r="I302" s="105"/>
      <c r="J302" s="106"/>
      <c r="K302" s="168"/>
      <c r="L302" s="168"/>
      <c r="M302" s="168"/>
      <c r="N302" s="168"/>
      <c r="O302" s="168"/>
      <c r="P302" s="168"/>
      <c r="Q302" s="168"/>
      <c r="R302" s="169">
        <f>R304/R303</f>
        <v>0</v>
      </c>
      <c r="S302" s="169">
        <f>S304/S303</f>
        <v>0</v>
      </c>
      <c r="T302" s="169">
        <f>T304/T303</f>
        <v>0</v>
      </c>
      <c r="U302" s="336" t="s">
        <v>62</v>
      </c>
      <c r="V302" s="337"/>
      <c r="W302" s="338">
        <f>W304/W303</f>
        <v>0</v>
      </c>
      <c r="X302" s="339"/>
    </row>
    <row r="303" spans="2:24" x14ac:dyDescent="0.3">
      <c r="B303" s="437"/>
      <c r="C303" s="358" t="s">
        <v>20</v>
      </c>
      <c r="D303" s="359"/>
      <c r="E303" s="359"/>
      <c r="F303" s="359"/>
      <c r="G303" s="359"/>
      <c r="H303" s="360"/>
      <c r="I303" s="170"/>
      <c r="J303" s="171"/>
      <c r="K303" s="89"/>
      <c r="L303" s="89"/>
      <c r="M303" s="89"/>
      <c r="N303" s="89"/>
      <c r="O303" s="89"/>
      <c r="P303" s="89"/>
      <c r="Q303" s="89"/>
      <c r="R303" s="90">
        <f>R203</f>
        <v>33</v>
      </c>
      <c r="S303" s="90">
        <f>S203</f>
        <v>298</v>
      </c>
      <c r="T303" s="90">
        <f>T203</f>
        <v>250</v>
      </c>
      <c r="U303" s="361" t="s">
        <v>62</v>
      </c>
      <c r="V303" s="362"/>
      <c r="W303" s="361">
        <f>SUM(I303:T303)</f>
        <v>581</v>
      </c>
      <c r="X303" s="362"/>
    </row>
    <row r="304" spans="2:24" ht="15" thickBot="1" x14ac:dyDescent="0.35">
      <c r="B304" s="437"/>
      <c r="C304" s="358" t="s">
        <v>104</v>
      </c>
      <c r="D304" s="359"/>
      <c r="E304" s="359"/>
      <c r="F304" s="359"/>
      <c r="G304" s="359"/>
      <c r="H304" s="360"/>
      <c r="I304" s="172"/>
      <c r="J304" s="50"/>
      <c r="K304" s="51"/>
      <c r="L304" s="51"/>
      <c r="M304" s="51"/>
      <c r="N304" s="51"/>
      <c r="O304" s="51"/>
      <c r="P304" s="51"/>
      <c r="Q304" s="51"/>
      <c r="R304" s="52"/>
      <c r="S304" s="52"/>
      <c r="T304" s="52"/>
      <c r="U304" s="366" t="s">
        <v>62</v>
      </c>
      <c r="V304" s="367"/>
      <c r="W304" s="311">
        <f>SUM(I304:T304)</f>
        <v>0</v>
      </c>
      <c r="X304" s="312"/>
    </row>
    <row r="305" spans="2:24" ht="15" thickBot="1" x14ac:dyDescent="0.35">
      <c r="B305" s="288" t="s">
        <v>9</v>
      </c>
      <c r="C305" s="297" t="s">
        <v>108</v>
      </c>
      <c r="D305" s="298"/>
      <c r="E305" s="298"/>
      <c r="F305" s="298"/>
      <c r="G305" s="298"/>
      <c r="H305" s="299"/>
      <c r="I305" s="173"/>
      <c r="J305" s="174"/>
      <c r="K305" s="175"/>
      <c r="L305" s="175"/>
      <c r="M305" s="175"/>
      <c r="N305" s="175"/>
      <c r="O305" s="175"/>
      <c r="P305" s="175"/>
      <c r="Q305" s="175"/>
      <c r="R305" s="176">
        <f>R308/R307</f>
        <v>0.21052631578947367</v>
      </c>
      <c r="S305" s="176">
        <f>S308/S307</f>
        <v>0.40284360189573459</v>
      </c>
      <c r="T305" s="176">
        <f>T308/T307</f>
        <v>0.31868131868131866</v>
      </c>
      <c r="U305" s="484">
        <f>U309/U307</f>
        <v>0.25728155339805825</v>
      </c>
      <c r="V305" s="485"/>
      <c r="W305" s="370" t="s">
        <v>62</v>
      </c>
      <c r="X305" s="371"/>
    </row>
    <row r="306" spans="2:24" x14ac:dyDescent="0.3">
      <c r="B306" s="289"/>
      <c r="C306" s="297" t="s">
        <v>43</v>
      </c>
      <c r="D306" s="298"/>
      <c r="E306" s="298"/>
      <c r="F306" s="298"/>
      <c r="G306" s="298"/>
      <c r="H306" s="299"/>
      <c r="I306" s="177"/>
      <c r="J306" s="178"/>
      <c r="K306" s="179"/>
      <c r="L306" s="179"/>
      <c r="M306" s="179"/>
      <c r="N306" s="179"/>
      <c r="O306" s="179"/>
      <c r="P306" s="179"/>
      <c r="Q306" s="179"/>
      <c r="R306" s="180">
        <f>R309/R307</f>
        <v>5.2631578947368418E-2</v>
      </c>
      <c r="S306" s="180">
        <f>S309/S307</f>
        <v>0.29383886255924169</v>
      </c>
      <c r="T306" s="180">
        <f>T309/T307</f>
        <v>0.23626373626373626</v>
      </c>
      <c r="U306" s="484">
        <f>U310/U308</f>
        <v>1.6841688131563307E-3</v>
      </c>
      <c r="V306" s="485"/>
      <c r="W306" s="370" t="s">
        <v>62</v>
      </c>
      <c r="X306" s="371"/>
    </row>
    <row r="307" spans="2:24" x14ac:dyDescent="0.3">
      <c r="B307" s="289"/>
      <c r="C307" s="270" t="s">
        <v>65</v>
      </c>
      <c r="D307" s="271"/>
      <c r="E307" s="271"/>
      <c r="F307" s="271"/>
      <c r="G307" s="271"/>
      <c r="H307" s="272"/>
      <c r="I307" s="172"/>
      <c r="J307" s="50"/>
      <c r="K307" s="51"/>
      <c r="L307" s="51"/>
      <c r="M307" s="51"/>
      <c r="N307" s="51"/>
      <c r="O307" s="51"/>
      <c r="P307" s="51"/>
      <c r="Q307" s="51"/>
      <c r="R307" s="52">
        <v>19</v>
      </c>
      <c r="S307" s="52">
        <v>211</v>
      </c>
      <c r="T307" s="52">
        <v>182</v>
      </c>
      <c r="U307" s="361">
        <f>AVERAGE(I307:T307)</f>
        <v>137.33333333333334</v>
      </c>
      <c r="V307" s="362"/>
      <c r="W307" s="481" t="s">
        <v>62</v>
      </c>
      <c r="X307" s="482"/>
    </row>
    <row r="308" spans="2:24" x14ac:dyDescent="0.3">
      <c r="B308" s="289"/>
      <c r="C308" s="300" t="s">
        <v>27</v>
      </c>
      <c r="D308" s="301"/>
      <c r="E308" s="301"/>
      <c r="F308" s="301"/>
      <c r="G308" s="301"/>
      <c r="H308" s="302"/>
      <c r="I308" s="142"/>
      <c r="J308" s="50"/>
      <c r="K308" s="51"/>
      <c r="L308" s="51"/>
      <c r="M308" s="51"/>
      <c r="N308" s="51"/>
      <c r="O308" s="51"/>
      <c r="P308" s="51"/>
      <c r="Q308" s="51"/>
      <c r="R308" s="52">
        <v>4</v>
      </c>
      <c r="S308" s="52">
        <v>85</v>
      </c>
      <c r="T308" s="52">
        <v>58</v>
      </c>
      <c r="U308" s="361">
        <f>AVERAGE(I308:T308)</f>
        <v>49</v>
      </c>
      <c r="V308" s="362"/>
      <c r="W308" s="361" t="s">
        <v>62</v>
      </c>
      <c r="X308" s="362"/>
    </row>
    <row r="309" spans="2:24" x14ac:dyDescent="0.3">
      <c r="B309" s="289"/>
      <c r="C309" s="273" t="s">
        <v>28</v>
      </c>
      <c r="D309" s="274"/>
      <c r="E309" s="274"/>
      <c r="F309" s="274"/>
      <c r="G309" s="274"/>
      <c r="H309" s="275"/>
      <c r="I309" s="181"/>
      <c r="J309" s="182"/>
      <c r="K309" s="183"/>
      <c r="L309" s="183"/>
      <c r="M309" s="183"/>
      <c r="N309" s="183"/>
      <c r="O309" s="183"/>
      <c r="P309" s="183"/>
      <c r="Q309" s="183"/>
      <c r="R309" s="184">
        <v>1</v>
      </c>
      <c r="S309" s="184">
        <v>62</v>
      </c>
      <c r="T309" s="184">
        <v>43</v>
      </c>
      <c r="U309" s="372">
        <f>AVERAGE(I309:T309)</f>
        <v>35.333333333333336</v>
      </c>
      <c r="V309" s="373"/>
      <c r="W309" s="372" t="s">
        <v>62</v>
      </c>
      <c r="X309" s="373"/>
    </row>
    <row r="310" spans="2:24" x14ac:dyDescent="0.3">
      <c r="B310" s="289"/>
      <c r="C310" s="276" t="s">
        <v>10</v>
      </c>
      <c r="D310" s="277"/>
      <c r="E310" s="277"/>
      <c r="F310" s="277"/>
      <c r="G310" s="277"/>
      <c r="H310" s="278"/>
      <c r="I310" s="185"/>
      <c r="J310" s="186"/>
      <c r="K310" s="187"/>
      <c r="L310" s="187"/>
      <c r="M310" s="187"/>
      <c r="N310" s="187"/>
      <c r="O310" s="187"/>
      <c r="P310" s="187"/>
      <c r="Q310" s="187"/>
      <c r="R310" s="188">
        <f>R313/R312</f>
        <v>0</v>
      </c>
      <c r="S310" s="188">
        <f>S313/S312</f>
        <v>9.9526066350710901E-2</v>
      </c>
      <c r="T310" s="188">
        <f>T313/T312</f>
        <v>7.1428571428571425E-2</v>
      </c>
      <c r="U310" s="354">
        <f>U313/U312</f>
        <v>8.2524271844660199E-2</v>
      </c>
      <c r="V310" s="355"/>
      <c r="W310" s="356" t="s">
        <v>62</v>
      </c>
      <c r="X310" s="357"/>
    </row>
    <row r="311" spans="2:24" x14ac:dyDescent="0.3">
      <c r="B311" s="289"/>
      <c r="C311" s="291" t="s">
        <v>11</v>
      </c>
      <c r="D311" s="292"/>
      <c r="E311" s="292"/>
      <c r="F311" s="292"/>
      <c r="G311" s="292"/>
      <c r="H311" s="293"/>
      <c r="I311" s="189"/>
      <c r="J311" s="190"/>
      <c r="K311" s="191"/>
      <c r="L311" s="191"/>
      <c r="M311" s="191"/>
      <c r="N311" s="191"/>
      <c r="O311" s="191"/>
      <c r="P311" s="191"/>
      <c r="Q311" s="191"/>
      <c r="R311" s="192">
        <f>R314/R312</f>
        <v>0</v>
      </c>
      <c r="S311" s="192">
        <f>S314/S312</f>
        <v>3.7914691943127965E-2</v>
      </c>
      <c r="T311" s="192">
        <f>T314/T312</f>
        <v>3.2967032967032968E-2</v>
      </c>
      <c r="U311" s="378">
        <f>U314/U312</f>
        <v>3.3980582524271843E-2</v>
      </c>
      <c r="V311" s="379"/>
      <c r="W311" s="380" t="s">
        <v>62</v>
      </c>
      <c r="X311" s="381"/>
    </row>
    <row r="312" spans="2:24" x14ac:dyDescent="0.3">
      <c r="B312" s="289"/>
      <c r="C312" s="270" t="s">
        <v>65</v>
      </c>
      <c r="D312" s="271"/>
      <c r="E312" s="271"/>
      <c r="F312" s="271"/>
      <c r="G312" s="271"/>
      <c r="H312" s="272"/>
      <c r="I312" s="172"/>
      <c r="J312" s="50"/>
      <c r="K312" s="51"/>
      <c r="L312" s="51"/>
      <c r="M312" s="51"/>
      <c r="N312" s="51"/>
      <c r="O312" s="51"/>
      <c r="P312" s="51"/>
      <c r="Q312" s="51"/>
      <c r="R312" s="52">
        <v>19</v>
      </c>
      <c r="S312" s="52">
        <v>211</v>
      </c>
      <c r="T312" s="52">
        <v>182</v>
      </c>
      <c r="U312" s="311">
        <f>AVERAGE(I312:T312)</f>
        <v>137.33333333333334</v>
      </c>
      <c r="V312" s="312"/>
      <c r="W312" s="311" t="s">
        <v>62</v>
      </c>
      <c r="X312" s="312"/>
    </row>
    <row r="313" spans="2:24" x14ac:dyDescent="0.3">
      <c r="B313" s="289"/>
      <c r="C313" s="270" t="s">
        <v>21</v>
      </c>
      <c r="D313" s="271"/>
      <c r="E313" s="271"/>
      <c r="F313" s="271"/>
      <c r="G313" s="271"/>
      <c r="H313" s="272"/>
      <c r="I313" s="172"/>
      <c r="J313" s="50"/>
      <c r="K313" s="51"/>
      <c r="L313" s="51"/>
      <c r="M313" s="51"/>
      <c r="N313" s="51"/>
      <c r="O313" s="51"/>
      <c r="P313" s="51"/>
      <c r="Q313" s="51"/>
      <c r="R313" s="52">
        <v>0</v>
      </c>
      <c r="S313" s="52">
        <v>21</v>
      </c>
      <c r="T313" s="52">
        <v>13</v>
      </c>
      <c r="U313" s="311">
        <f>AVERAGE(I313:T313)</f>
        <v>11.333333333333334</v>
      </c>
      <c r="V313" s="312"/>
      <c r="W313" s="311" t="s">
        <v>62</v>
      </c>
      <c r="X313" s="312"/>
    </row>
    <row r="314" spans="2:24" ht="15" thickBot="1" x14ac:dyDescent="0.35">
      <c r="B314" s="290"/>
      <c r="C314" s="2" t="s">
        <v>22</v>
      </c>
      <c r="D314" s="3"/>
      <c r="E314" s="3"/>
      <c r="F314" s="3"/>
      <c r="G314" s="3"/>
      <c r="H314" s="193"/>
      <c r="I314" s="194"/>
      <c r="J314" s="195"/>
      <c r="K314" s="196"/>
      <c r="L314" s="196"/>
      <c r="M314" s="196"/>
      <c r="N314" s="196"/>
      <c r="O314" s="196"/>
      <c r="P314" s="196"/>
      <c r="Q314" s="196"/>
      <c r="R314" s="197">
        <v>0</v>
      </c>
      <c r="S314" s="197">
        <v>8</v>
      </c>
      <c r="T314" s="197">
        <v>6</v>
      </c>
      <c r="U314" s="366">
        <f>AVERAGE(I314:T314)</f>
        <v>4.666666666666667</v>
      </c>
      <c r="V314" s="367"/>
      <c r="W314" s="366" t="s">
        <v>62</v>
      </c>
      <c r="X314" s="367"/>
    </row>
    <row r="317" spans="2:24" x14ac:dyDescent="0.3">
      <c r="S317" s="44"/>
      <c r="T317" s="44"/>
    </row>
    <row r="318" spans="2:24" x14ac:dyDescent="0.3">
      <c r="B318" s="8" t="s">
        <v>174</v>
      </c>
    </row>
    <row r="320" spans="2:24" ht="13.9" customHeight="1" x14ac:dyDescent="0.3">
      <c r="B320" s="1" t="s">
        <v>226</v>
      </c>
    </row>
    <row r="322" spans="2:16" x14ac:dyDescent="0.3">
      <c r="B322" s="202" t="s">
        <v>213</v>
      </c>
      <c r="C322" s="202"/>
      <c r="D322" s="202"/>
      <c r="E322" s="202"/>
      <c r="F322" s="202"/>
      <c r="G322" s="202"/>
      <c r="H322" s="202"/>
      <c r="I322" s="202" t="s">
        <v>194</v>
      </c>
      <c r="J322" s="1" t="s">
        <v>195</v>
      </c>
      <c r="M322" s="571" t="s">
        <v>208</v>
      </c>
      <c r="N322" s="571"/>
      <c r="O322" s="571"/>
      <c r="P322" s="571"/>
    </row>
    <row r="323" spans="2:16" ht="15" thickBot="1" x14ac:dyDescent="0.35"/>
    <row r="324" spans="2:16" x14ac:dyDescent="0.3">
      <c r="B324" s="576" t="s">
        <v>175</v>
      </c>
      <c r="C324" s="577"/>
      <c r="D324" s="577"/>
      <c r="E324" s="577"/>
      <c r="F324" s="577"/>
      <c r="G324" s="577"/>
      <c r="H324" s="578"/>
      <c r="I324" s="204">
        <v>74</v>
      </c>
      <c r="J324" s="1" t="s">
        <v>196</v>
      </c>
      <c r="M324" s="575" t="s">
        <v>196</v>
      </c>
      <c r="N324" s="575"/>
      <c r="O324" s="4">
        <f>I324</f>
        <v>74</v>
      </c>
      <c r="P324" s="203">
        <f>O324/$O$332</f>
        <v>0.26714801444043323</v>
      </c>
    </row>
    <row r="325" spans="2:16" x14ac:dyDescent="0.3">
      <c r="B325" s="572" t="s">
        <v>176</v>
      </c>
      <c r="C325" s="573"/>
      <c r="D325" s="573"/>
      <c r="E325" s="573"/>
      <c r="F325" s="573"/>
      <c r="G325" s="573"/>
      <c r="H325" s="574"/>
      <c r="I325" s="205">
        <v>41</v>
      </c>
      <c r="J325" s="1" t="s">
        <v>197</v>
      </c>
      <c r="M325" s="575" t="s">
        <v>209</v>
      </c>
      <c r="N325" s="575"/>
      <c r="O325" s="4">
        <f>SUM(I326:I327)</f>
        <v>55</v>
      </c>
      <c r="P325" s="203">
        <f t="shared" ref="P325:P331" si="40">O325/$O$332</f>
        <v>0.19855595667870035</v>
      </c>
    </row>
    <row r="326" spans="2:16" x14ac:dyDescent="0.3">
      <c r="B326" s="572" t="s">
        <v>177</v>
      </c>
      <c r="C326" s="573"/>
      <c r="D326" s="573"/>
      <c r="E326" s="573"/>
      <c r="F326" s="573"/>
      <c r="G326" s="573"/>
      <c r="H326" s="574"/>
      <c r="I326" s="205">
        <v>29</v>
      </c>
      <c r="J326" s="1" t="s">
        <v>207</v>
      </c>
      <c r="M326" s="575" t="s">
        <v>210</v>
      </c>
      <c r="N326" s="575"/>
      <c r="O326" s="4">
        <f>SUM(I341)</f>
        <v>4</v>
      </c>
      <c r="P326" s="203">
        <f t="shared" si="40"/>
        <v>1.444043321299639E-2</v>
      </c>
    </row>
    <row r="327" spans="2:16" x14ac:dyDescent="0.3">
      <c r="B327" s="572" t="s">
        <v>178</v>
      </c>
      <c r="C327" s="573"/>
      <c r="D327" s="573"/>
      <c r="E327" s="573"/>
      <c r="F327" s="573"/>
      <c r="G327" s="573"/>
      <c r="H327" s="574"/>
      <c r="I327" s="205">
        <v>26</v>
      </c>
      <c r="J327" s="1" t="s">
        <v>207</v>
      </c>
      <c r="M327" s="575" t="s">
        <v>211</v>
      </c>
      <c r="N327" s="575"/>
      <c r="O327" s="4">
        <f>I329</f>
        <v>13</v>
      </c>
      <c r="P327" s="203">
        <f t="shared" si="40"/>
        <v>4.6931407942238268E-2</v>
      </c>
    </row>
    <row r="328" spans="2:16" x14ac:dyDescent="0.3">
      <c r="B328" s="572" t="s">
        <v>179</v>
      </c>
      <c r="C328" s="573"/>
      <c r="D328" s="573"/>
      <c r="E328" s="573"/>
      <c r="F328" s="573"/>
      <c r="G328" s="573"/>
      <c r="H328" s="574"/>
      <c r="I328" s="205">
        <v>16</v>
      </c>
      <c r="J328" s="1" t="s">
        <v>198</v>
      </c>
      <c r="M328" s="575" t="s">
        <v>198</v>
      </c>
      <c r="N328" s="575"/>
      <c r="O328" s="4">
        <f>SUM(I328,I330:I331,I334:I335)</f>
        <v>49</v>
      </c>
      <c r="P328" s="203">
        <f t="shared" si="40"/>
        <v>0.17689530685920576</v>
      </c>
    </row>
    <row r="329" spans="2:16" x14ac:dyDescent="0.3">
      <c r="B329" s="572" t="s">
        <v>180</v>
      </c>
      <c r="C329" s="573"/>
      <c r="D329" s="573"/>
      <c r="E329" s="573"/>
      <c r="F329" s="573"/>
      <c r="G329" s="573"/>
      <c r="H329" s="574"/>
      <c r="I329" s="205">
        <v>13</v>
      </c>
      <c r="J329" s="1" t="s">
        <v>199</v>
      </c>
      <c r="M329" s="575" t="s">
        <v>201</v>
      </c>
      <c r="N329" s="575"/>
      <c r="O329" s="4">
        <f>SUM(I333,I342)</f>
        <v>10</v>
      </c>
      <c r="P329" s="203">
        <f t="shared" si="40"/>
        <v>3.6101083032490974E-2</v>
      </c>
    </row>
    <row r="330" spans="2:16" x14ac:dyDescent="0.3">
      <c r="B330" s="572" t="s">
        <v>181</v>
      </c>
      <c r="C330" s="573"/>
      <c r="D330" s="573"/>
      <c r="E330" s="573"/>
      <c r="F330" s="573"/>
      <c r="G330" s="573"/>
      <c r="H330" s="574"/>
      <c r="I330" s="205">
        <v>11</v>
      </c>
      <c r="J330" s="1" t="s">
        <v>198</v>
      </c>
      <c r="M330" s="575" t="s">
        <v>212</v>
      </c>
      <c r="N330" s="575"/>
      <c r="O330" s="4">
        <f>SUM(I332)</f>
        <v>6</v>
      </c>
      <c r="P330" s="203">
        <f t="shared" si="40"/>
        <v>2.1660649819494584E-2</v>
      </c>
    </row>
    <row r="331" spans="2:16" x14ac:dyDescent="0.3">
      <c r="B331" s="572" t="s">
        <v>182</v>
      </c>
      <c r="C331" s="573"/>
      <c r="D331" s="573"/>
      <c r="E331" s="573"/>
      <c r="F331" s="573"/>
      <c r="G331" s="573"/>
      <c r="H331" s="574"/>
      <c r="I331" s="205">
        <v>10</v>
      </c>
      <c r="J331" s="1" t="s">
        <v>198</v>
      </c>
      <c r="M331" s="575" t="s">
        <v>197</v>
      </c>
      <c r="N331" s="575"/>
      <c r="O331" s="4">
        <f>SUM(I336,I325,I337:I340)</f>
        <v>66</v>
      </c>
      <c r="P331" s="203">
        <f t="shared" si="40"/>
        <v>0.23826714801444043</v>
      </c>
    </row>
    <row r="332" spans="2:16" x14ac:dyDescent="0.3">
      <c r="B332" s="572" t="s">
        <v>183</v>
      </c>
      <c r="C332" s="573"/>
      <c r="D332" s="573"/>
      <c r="E332" s="573"/>
      <c r="F332" s="573"/>
      <c r="G332" s="573"/>
      <c r="H332" s="574"/>
      <c r="I332" s="205">
        <v>6</v>
      </c>
      <c r="J332" s="1" t="s">
        <v>200</v>
      </c>
      <c r="O332" s="1">
        <f>SUM(O324:O331)</f>
        <v>277</v>
      </c>
    </row>
    <row r="333" spans="2:16" x14ac:dyDescent="0.3">
      <c r="B333" s="572" t="s">
        <v>184</v>
      </c>
      <c r="C333" s="573"/>
      <c r="D333" s="573"/>
      <c r="E333" s="573"/>
      <c r="F333" s="573"/>
      <c r="G333" s="573"/>
      <c r="H333" s="574"/>
      <c r="I333" s="205">
        <v>6</v>
      </c>
      <c r="J333" s="1" t="s">
        <v>201</v>
      </c>
    </row>
    <row r="334" spans="2:16" x14ac:dyDescent="0.3">
      <c r="B334" s="572" t="s">
        <v>185</v>
      </c>
      <c r="C334" s="573"/>
      <c r="D334" s="573"/>
      <c r="E334" s="573"/>
      <c r="F334" s="573"/>
      <c r="G334" s="573"/>
      <c r="H334" s="574"/>
      <c r="I334" s="205">
        <v>6</v>
      </c>
      <c r="J334" s="1" t="s">
        <v>198</v>
      </c>
    </row>
    <row r="335" spans="2:16" x14ac:dyDescent="0.3">
      <c r="B335" s="572" t="s">
        <v>186</v>
      </c>
      <c r="C335" s="573"/>
      <c r="D335" s="573"/>
      <c r="E335" s="573"/>
      <c r="F335" s="573"/>
      <c r="G335" s="573"/>
      <c r="H335" s="574"/>
      <c r="I335" s="205">
        <v>6</v>
      </c>
      <c r="J335" s="1" t="s">
        <v>198</v>
      </c>
      <c r="M335" s="43" t="s">
        <v>162</v>
      </c>
    </row>
    <row r="336" spans="2:16" x14ac:dyDescent="0.3">
      <c r="B336" s="572" t="s">
        <v>187</v>
      </c>
      <c r="C336" s="573"/>
      <c r="D336" s="573"/>
      <c r="E336" s="573"/>
      <c r="F336" s="573"/>
      <c r="G336" s="573"/>
      <c r="H336" s="574"/>
      <c r="I336" s="205">
        <v>5</v>
      </c>
      <c r="J336" s="1" t="s">
        <v>203</v>
      </c>
      <c r="M336" s="1" t="s">
        <v>227</v>
      </c>
    </row>
    <row r="337" spans="2:16" x14ac:dyDescent="0.3">
      <c r="B337" s="572" t="s">
        <v>188</v>
      </c>
      <c r="C337" s="573"/>
      <c r="D337" s="573"/>
      <c r="E337" s="573"/>
      <c r="F337" s="573"/>
      <c r="G337" s="573"/>
      <c r="H337" s="574"/>
      <c r="I337" s="205">
        <v>5</v>
      </c>
      <c r="J337" s="1" t="s">
        <v>197</v>
      </c>
      <c r="M337" s="1" t="s">
        <v>228</v>
      </c>
    </row>
    <row r="338" spans="2:16" x14ac:dyDescent="0.3">
      <c r="B338" s="572" t="s">
        <v>189</v>
      </c>
      <c r="C338" s="573"/>
      <c r="D338" s="573"/>
      <c r="E338" s="573"/>
      <c r="F338" s="573"/>
      <c r="G338" s="573"/>
      <c r="H338" s="574"/>
      <c r="I338" s="205">
        <v>5</v>
      </c>
      <c r="J338" s="1" t="s">
        <v>202</v>
      </c>
      <c r="M338" s="1" t="s">
        <v>269</v>
      </c>
    </row>
    <row r="339" spans="2:16" x14ac:dyDescent="0.3">
      <c r="B339" s="572" t="s">
        <v>190</v>
      </c>
      <c r="C339" s="573"/>
      <c r="D339" s="573"/>
      <c r="E339" s="573"/>
      <c r="F339" s="573"/>
      <c r="G339" s="573"/>
      <c r="H339" s="574"/>
      <c r="I339" s="205">
        <v>5</v>
      </c>
      <c r="J339" s="1" t="s">
        <v>204</v>
      </c>
    </row>
    <row r="340" spans="2:16" x14ac:dyDescent="0.3">
      <c r="B340" s="572" t="s">
        <v>191</v>
      </c>
      <c r="C340" s="573"/>
      <c r="D340" s="573"/>
      <c r="E340" s="573"/>
      <c r="F340" s="573"/>
      <c r="G340" s="573"/>
      <c r="H340" s="574"/>
      <c r="I340" s="205">
        <v>5</v>
      </c>
      <c r="J340" s="1" t="s">
        <v>205</v>
      </c>
    </row>
    <row r="341" spans="2:16" x14ac:dyDescent="0.3">
      <c r="B341" s="572" t="s">
        <v>192</v>
      </c>
      <c r="C341" s="573"/>
      <c r="D341" s="573"/>
      <c r="E341" s="573"/>
      <c r="F341" s="573"/>
      <c r="G341" s="573"/>
      <c r="H341" s="574"/>
      <c r="I341" s="205">
        <v>4</v>
      </c>
      <c r="J341" s="1" t="s">
        <v>206</v>
      </c>
    </row>
    <row r="342" spans="2:16" ht="15" thickBot="1" x14ac:dyDescent="0.35">
      <c r="B342" s="579" t="s">
        <v>193</v>
      </c>
      <c r="C342" s="580"/>
      <c r="D342" s="580"/>
      <c r="E342" s="580"/>
      <c r="F342" s="580"/>
      <c r="G342" s="580"/>
      <c r="H342" s="581"/>
      <c r="I342" s="206">
        <v>4</v>
      </c>
      <c r="J342" s="1" t="s">
        <v>201</v>
      </c>
    </row>
    <row r="343" spans="2:16" x14ac:dyDescent="0.3">
      <c r="I343" s="1">
        <f>SUM(I324:I342)</f>
        <v>277</v>
      </c>
    </row>
    <row r="345" spans="2:16" x14ac:dyDescent="0.3">
      <c r="B345" s="202" t="s">
        <v>214</v>
      </c>
      <c r="C345" s="202"/>
      <c r="D345" s="202"/>
      <c r="E345" s="202"/>
      <c r="F345" s="202"/>
      <c r="G345" s="202"/>
      <c r="H345" s="202"/>
      <c r="I345" s="202" t="s">
        <v>194</v>
      </c>
      <c r="J345" s="1" t="s">
        <v>195</v>
      </c>
      <c r="M345" s="571" t="s">
        <v>208</v>
      </c>
      <c r="N345" s="571"/>
      <c r="O345" s="571"/>
      <c r="P345" s="571"/>
    </row>
    <row r="346" spans="2:16" ht="15" thickBot="1" x14ac:dyDescent="0.35"/>
    <row r="347" spans="2:16" x14ac:dyDescent="0.3">
      <c r="B347" s="576" t="s">
        <v>175</v>
      </c>
      <c r="C347" s="577"/>
      <c r="D347" s="577"/>
      <c r="E347" s="577"/>
      <c r="F347" s="577"/>
      <c r="G347" s="577"/>
      <c r="H347" s="578"/>
      <c r="I347" s="204">
        <v>53</v>
      </c>
      <c r="J347" s="1" t="s">
        <v>196</v>
      </c>
      <c r="M347" s="575" t="s">
        <v>196</v>
      </c>
      <c r="N347" s="575"/>
      <c r="O347" s="4">
        <f>I347</f>
        <v>53</v>
      </c>
      <c r="P347" s="203">
        <f>O347/$O$355</f>
        <v>0.18794326241134751</v>
      </c>
    </row>
    <row r="348" spans="2:16" x14ac:dyDescent="0.3">
      <c r="B348" s="572" t="s">
        <v>176</v>
      </c>
      <c r="C348" s="573"/>
      <c r="D348" s="573"/>
      <c r="E348" s="573"/>
      <c r="F348" s="573"/>
      <c r="G348" s="573"/>
      <c r="H348" s="574"/>
      <c r="I348" s="205">
        <v>46</v>
      </c>
      <c r="J348" s="1" t="s">
        <v>197</v>
      </c>
      <c r="M348" s="575" t="s">
        <v>209</v>
      </c>
      <c r="N348" s="575"/>
      <c r="O348" s="4">
        <f>SUM(I349,I351)</f>
        <v>51</v>
      </c>
      <c r="P348" s="203">
        <f t="shared" ref="P348:P354" si="41">O348/$O$355</f>
        <v>0.18085106382978725</v>
      </c>
    </row>
    <row r="349" spans="2:16" x14ac:dyDescent="0.3">
      <c r="B349" s="572" t="s">
        <v>177</v>
      </c>
      <c r="C349" s="573"/>
      <c r="D349" s="573"/>
      <c r="E349" s="573"/>
      <c r="F349" s="573"/>
      <c r="G349" s="573"/>
      <c r="H349" s="574"/>
      <c r="I349" s="205">
        <v>31</v>
      </c>
      <c r="J349" s="1" t="s">
        <v>220</v>
      </c>
      <c r="M349" s="575" t="s">
        <v>210</v>
      </c>
      <c r="N349" s="575"/>
      <c r="O349" s="4">
        <f>SUM(I360)</f>
        <v>5</v>
      </c>
      <c r="P349" s="203">
        <f t="shared" si="41"/>
        <v>1.7730496453900711E-2</v>
      </c>
    </row>
    <row r="350" spans="2:16" x14ac:dyDescent="0.3">
      <c r="B350" s="572" t="s">
        <v>182</v>
      </c>
      <c r="C350" s="573"/>
      <c r="D350" s="573"/>
      <c r="E350" s="573"/>
      <c r="F350" s="573"/>
      <c r="G350" s="573"/>
      <c r="H350" s="574"/>
      <c r="I350" s="205">
        <v>25</v>
      </c>
      <c r="J350" s="1" t="s">
        <v>198</v>
      </c>
      <c r="M350" s="575" t="s">
        <v>211</v>
      </c>
      <c r="N350" s="575"/>
      <c r="O350" s="4">
        <f>I352</f>
        <v>18</v>
      </c>
      <c r="P350" s="203">
        <f t="shared" si="41"/>
        <v>6.3829787234042548E-2</v>
      </c>
    </row>
    <row r="351" spans="2:16" x14ac:dyDescent="0.3">
      <c r="B351" s="572" t="s">
        <v>178</v>
      </c>
      <c r="C351" s="573"/>
      <c r="D351" s="573"/>
      <c r="E351" s="573"/>
      <c r="F351" s="573"/>
      <c r="G351" s="573"/>
      <c r="H351" s="574"/>
      <c r="I351" s="205">
        <v>20</v>
      </c>
      <c r="J351" s="1" t="s">
        <v>220</v>
      </c>
      <c r="M351" s="575" t="s">
        <v>224</v>
      </c>
      <c r="N351" s="575"/>
      <c r="O351" s="4">
        <f>SUM(I363:I364)</f>
        <v>10</v>
      </c>
      <c r="P351" s="203">
        <f t="shared" si="41"/>
        <v>3.5460992907801421E-2</v>
      </c>
    </row>
    <row r="352" spans="2:16" x14ac:dyDescent="0.3">
      <c r="B352" s="572" t="s">
        <v>180</v>
      </c>
      <c r="C352" s="573"/>
      <c r="D352" s="573"/>
      <c r="E352" s="573"/>
      <c r="F352" s="573"/>
      <c r="G352" s="573"/>
      <c r="H352" s="574"/>
      <c r="I352" s="205">
        <v>18</v>
      </c>
      <c r="J352" s="1" t="s">
        <v>199</v>
      </c>
      <c r="M352" s="575" t="s">
        <v>225</v>
      </c>
      <c r="N352" s="575"/>
      <c r="O352" s="4">
        <f>I358</f>
        <v>6</v>
      </c>
      <c r="P352" s="203">
        <f t="shared" si="41"/>
        <v>2.1276595744680851E-2</v>
      </c>
    </row>
    <row r="353" spans="2:16" x14ac:dyDescent="0.3">
      <c r="B353" s="572" t="s">
        <v>179</v>
      </c>
      <c r="C353" s="573"/>
      <c r="D353" s="573"/>
      <c r="E353" s="573"/>
      <c r="F353" s="573"/>
      <c r="G353" s="573"/>
      <c r="H353" s="574"/>
      <c r="I353" s="205">
        <v>14</v>
      </c>
      <c r="J353" s="1" t="s">
        <v>198</v>
      </c>
      <c r="M353" s="575" t="s">
        <v>198</v>
      </c>
      <c r="N353" s="575"/>
      <c r="O353" s="4">
        <f>SUM(I350,I353:I354,I356,I362)</f>
        <v>64</v>
      </c>
      <c r="P353" s="203">
        <f t="shared" si="41"/>
        <v>0.22695035460992907</v>
      </c>
    </row>
    <row r="354" spans="2:16" x14ac:dyDescent="0.3">
      <c r="B354" s="572" t="s">
        <v>186</v>
      </c>
      <c r="C354" s="573"/>
      <c r="D354" s="573"/>
      <c r="E354" s="573"/>
      <c r="F354" s="573"/>
      <c r="G354" s="573"/>
      <c r="H354" s="574"/>
      <c r="I354" s="205">
        <v>12</v>
      </c>
      <c r="J354" s="1" t="s">
        <v>198</v>
      </c>
      <c r="M354" s="575" t="s">
        <v>197</v>
      </c>
      <c r="N354" s="575"/>
      <c r="O354" s="4">
        <f>SUM(I348,I355,I357,I359,I365,I361)</f>
        <v>75</v>
      </c>
      <c r="P354" s="203">
        <f t="shared" si="41"/>
        <v>0.26595744680851063</v>
      </c>
    </row>
    <row r="355" spans="2:16" x14ac:dyDescent="0.3">
      <c r="B355" s="572" t="s">
        <v>191</v>
      </c>
      <c r="C355" s="573"/>
      <c r="D355" s="573"/>
      <c r="E355" s="573"/>
      <c r="F355" s="573"/>
      <c r="G355" s="573"/>
      <c r="H355" s="574"/>
      <c r="I355" s="205">
        <v>8</v>
      </c>
      <c r="J355" s="1" t="s">
        <v>205</v>
      </c>
      <c r="O355" s="1">
        <f>SUM(O347:O354)</f>
        <v>282</v>
      </c>
    </row>
    <row r="356" spans="2:16" x14ac:dyDescent="0.3">
      <c r="B356" s="572" t="s">
        <v>185</v>
      </c>
      <c r="C356" s="573"/>
      <c r="D356" s="573"/>
      <c r="E356" s="573"/>
      <c r="F356" s="573"/>
      <c r="G356" s="573"/>
      <c r="H356" s="574"/>
      <c r="I356" s="205">
        <v>8</v>
      </c>
      <c r="J356" s="1" t="s">
        <v>198</v>
      </c>
      <c r="M356" s="43" t="s">
        <v>162</v>
      </c>
    </row>
    <row r="357" spans="2:16" x14ac:dyDescent="0.3">
      <c r="B357" s="572" t="s">
        <v>187</v>
      </c>
      <c r="C357" s="573"/>
      <c r="D357" s="573"/>
      <c r="E357" s="573"/>
      <c r="F357" s="573"/>
      <c r="G357" s="573"/>
      <c r="H357" s="574"/>
      <c r="I357" s="205">
        <v>7</v>
      </c>
      <c r="J357" s="1" t="s">
        <v>221</v>
      </c>
      <c r="M357" s="1" t="s">
        <v>230</v>
      </c>
    </row>
    <row r="358" spans="2:16" x14ac:dyDescent="0.3">
      <c r="B358" s="572" t="s">
        <v>215</v>
      </c>
      <c r="C358" s="573"/>
      <c r="D358" s="573"/>
      <c r="E358" s="573"/>
      <c r="F358" s="573"/>
      <c r="G358" s="573"/>
      <c r="H358" s="574"/>
      <c r="I358" s="205">
        <v>6</v>
      </c>
      <c r="J358" s="1" t="s">
        <v>225</v>
      </c>
      <c r="M358" s="1" t="s">
        <v>231</v>
      </c>
    </row>
    <row r="359" spans="2:16" x14ac:dyDescent="0.3">
      <c r="B359" s="572" t="s">
        <v>190</v>
      </c>
      <c r="C359" s="573"/>
      <c r="D359" s="573"/>
      <c r="E359" s="573"/>
      <c r="F359" s="573"/>
      <c r="G359" s="573"/>
      <c r="H359" s="574"/>
      <c r="I359" s="205">
        <v>5</v>
      </c>
      <c r="J359" s="1" t="s">
        <v>204</v>
      </c>
      <c r="M359" s="1" t="s">
        <v>232</v>
      </c>
    </row>
    <row r="360" spans="2:16" x14ac:dyDescent="0.3">
      <c r="B360" s="572" t="s">
        <v>192</v>
      </c>
      <c r="C360" s="573"/>
      <c r="D360" s="573"/>
      <c r="E360" s="573"/>
      <c r="F360" s="573"/>
      <c r="G360" s="573"/>
      <c r="H360" s="574"/>
      <c r="I360" s="205">
        <v>5</v>
      </c>
      <c r="J360" s="1" t="s">
        <v>222</v>
      </c>
    </row>
    <row r="361" spans="2:16" x14ac:dyDescent="0.3">
      <c r="B361" s="572" t="s">
        <v>216</v>
      </c>
      <c r="C361" s="573"/>
      <c r="D361" s="573"/>
      <c r="E361" s="573"/>
      <c r="F361" s="573"/>
      <c r="G361" s="573"/>
      <c r="H361" s="574"/>
      <c r="I361" s="205">
        <v>5</v>
      </c>
      <c r="J361" s="1" t="s">
        <v>249</v>
      </c>
    </row>
    <row r="362" spans="2:16" x14ac:dyDescent="0.3">
      <c r="B362" s="572" t="s">
        <v>217</v>
      </c>
      <c r="C362" s="573"/>
      <c r="D362" s="573"/>
      <c r="E362" s="573"/>
      <c r="F362" s="573"/>
      <c r="G362" s="573"/>
      <c r="H362" s="574"/>
      <c r="I362" s="205">
        <v>5</v>
      </c>
      <c r="J362" s="1" t="s">
        <v>198</v>
      </c>
    </row>
    <row r="363" spans="2:16" x14ac:dyDescent="0.3">
      <c r="B363" s="572" t="s">
        <v>218</v>
      </c>
      <c r="C363" s="573"/>
      <c r="D363" s="573"/>
      <c r="E363" s="573"/>
      <c r="F363" s="573"/>
      <c r="G363" s="573"/>
      <c r="H363" s="574"/>
      <c r="I363" s="205">
        <v>5</v>
      </c>
      <c r="J363" s="1" t="s">
        <v>223</v>
      </c>
    </row>
    <row r="364" spans="2:16" x14ac:dyDescent="0.3">
      <c r="B364" s="572" t="s">
        <v>219</v>
      </c>
      <c r="C364" s="573"/>
      <c r="D364" s="573"/>
      <c r="E364" s="573"/>
      <c r="F364" s="573"/>
      <c r="G364" s="573"/>
      <c r="H364" s="574"/>
      <c r="I364" s="205">
        <v>5</v>
      </c>
      <c r="J364" s="1" t="s">
        <v>223</v>
      </c>
    </row>
    <row r="365" spans="2:16" ht="15" thickBot="1" x14ac:dyDescent="0.35">
      <c r="B365" s="579" t="s">
        <v>188</v>
      </c>
      <c r="C365" s="580"/>
      <c r="D365" s="580"/>
      <c r="E365" s="580"/>
      <c r="F365" s="580"/>
      <c r="G365" s="580"/>
      <c r="H365" s="581"/>
      <c r="I365" s="206">
        <v>4</v>
      </c>
      <c r="J365" s="1" t="s">
        <v>197</v>
      </c>
    </row>
    <row r="366" spans="2:16" x14ac:dyDescent="0.3">
      <c r="I366" s="1">
        <f>SUM(I347:I365)</f>
        <v>282</v>
      </c>
    </row>
  </sheetData>
  <mergeCells count="774">
    <mergeCell ref="B365:H365"/>
    <mergeCell ref="B359:H359"/>
    <mergeCell ref="B360:H360"/>
    <mergeCell ref="B361:H361"/>
    <mergeCell ref="B362:H362"/>
    <mergeCell ref="B363:H363"/>
    <mergeCell ref="B364:H364"/>
    <mergeCell ref="B354:H354"/>
    <mergeCell ref="M354:N354"/>
    <mergeCell ref="B355:H355"/>
    <mergeCell ref="B356:H356"/>
    <mergeCell ref="B357:H357"/>
    <mergeCell ref="B358:H358"/>
    <mergeCell ref="B351:H351"/>
    <mergeCell ref="M351:N351"/>
    <mergeCell ref="B352:H352"/>
    <mergeCell ref="M352:N352"/>
    <mergeCell ref="B353:H353"/>
    <mergeCell ref="M353:N353"/>
    <mergeCell ref="B348:H348"/>
    <mergeCell ref="M348:N348"/>
    <mergeCell ref="B349:H349"/>
    <mergeCell ref="M349:N349"/>
    <mergeCell ref="B350:H350"/>
    <mergeCell ref="M350:N350"/>
    <mergeCell ref="B340:H340"/>
    <mergeCell ref="B341:H341"/>
    <mergeCell ref="B342:H342"/>
    <mergeCell ref="M345:P345"/>
    <mergeCell ref="B347:H347"/>
    <mergeCell ref="M347:N347"/>
    <mergeCell ref="B334:H334"/>
    <mergeCell ref="B335:H335"/>
    <mergeCell ref="B336:H336"/>
    <mergeCell ref="B337:H337"/>
    <mergeCell ref="B338:H338"/>
    <mergeCell ref="B339:H339"/>
    <mergeCell ref="B330:H330"/>
    <mergeCell ref="M330:N330"/>
    <mergeCell ref="B331:H331"/>
    <mergeCell ref="M331:N331"/>
    <mergeCell ref="B332:H332"/>
    <mergeCell ref="B333:H333"/>
    <mergeCell ref="B327:H327"/>
    <mergeCell ref="M327:N327"/>
    <mergeCell ref="B328:H328"/>
    <mergeCell ref="M328:N328"/>
    <mergeCell ref="B329:H329"/>
    <mergeCell ref="M329:N329"/>
    <mergeCell ref="B324:H324"/>
    <mergeCell ref="M324:N324"/>
    <mergeCell ref="B325:H325"/>
    <mergeCell ref="M325:N325"/>
    <mergeCell ref="B326:H326"/>
    <mergeCell ref="M326:N326"/>
    <mergeCell ref="C313:H313"/>
    <mergeCell ref="U313:V313"/>
    <mergeCell ref="W313:X313"/>
    <mergeCell ref="U314:V314"/>
    <mergeCell ref="W314:X314"/>
    <mergeCell ref="M322:P322"/>
    <mergeCell ref="B305:B314"/>
    <mergeCell ref="C311:H311"/>
    <mergeCell ref="U311:V311"/>
    <mergeCell ref="W311:X311"/>
    <mergeCell ref="C312:H312"/>
    <mergeCell ref="U312:V312"/>
    <mergeCell ref="W312:X312"/>
    <mergeCell ref="C309:H309"/>
    <mergeCell ref="U309:V309"/>
    <mergeCell ref="W309:X309"/>
    <mergeCell ref="C310:H310"/>
    <mergeCell ref="U310:V310"/>
    <mergeCell ref="W310:X310"/>
    <mergeCell ref="C307:H307"/>
    <mergeCell ref="U307:V307"/>
    <mergeCell ref="W307:X307"/>
    <mergeCell ref="C308:H308"/>
    <mergeCell ref="U308:V308"/>
    <mergeCell ref="W308:X308"/>
    <mergeCell ref="C304:H304"/>
    <mergeCell ref="U304:V304"/>
    <mergeCell ref="W304:X304"/>
    <mergeCell ref="C305:H305"/>
    <mergeCell ref="U305:V305"/>
    <mergeCell ref="W305:X305"/>
    <mergeCell ref="C306:H306"/>
    <mergeCell ref="U306:V306"/>
    <mergeCell ref="W306:X306"/>
    <mergeCell ref="C302:H302"/>
    <mergeCell ref="U302:V302"/>
    <mergeCell ref="W302:X302"/>
    <mergeCell ref="C303:H303"/>
    <mergeCell ref="U303:V303"/>
    <mergeCell ref="W303:X303"/>
    <mergeCell ref="C300:H300"/>
    <mergeCell ref="U300:V300"/>
    <mergeCell ref="W300:X300"/>
    <mergeCell ref="C301:H301"/>
    <mergeCell ref="U301:V301"/>
    <mergeCell ref="W301:X301"/>
    <mergeCell ref="C298:H298"/>
    <mergeCell ref="U298:V298"/>
    <mergeCell ref="W298:X298"/>
    <mergeCell ref="C299:H299"/>
    <mergeCell ref="U299:V299"/>
    <mergeCell ref="W299:X299"/>
    <mergeCell ref="C296:H296"/>
    <mergeCell ref="U296:V296"/>
    <mergeCell ref="W296:X296"/>
    <mergeCell ref="C297:H297"/>
    <mergeCell ref="U297:V297"/>
    <mergeCell ref="W297:X297"/>
    <mergeCell ref="C294:H294"/>
    <mergeCell ref="U294:V294"/>
    <mergeCell ref="W294:X294"/>
    <mergeCell ref="C295:H295"/>
    <mergeCell ref="U295:V295"/>
    <mergeCell ref="W295:X295"/>
    <mergeCell ref="C292:H292"/>
    <mergeCell ref="U292:V292"/>
    <mergeCell ref="W292:X292"/>
    <mergeCell ref="C293:H293"/>
    <mergeCell ref="U293:V293"/>
    <mergeCell ref="W293:X293"/>
    <mergeCell ref="C290:H290"/>
    <mergeCell ref="U290:V290"/>
    <mergeCell ref="W290:X290"/>
    <mergeCell ref="C291:H291"/>
    <mergeCell ref="U291:V291"/>
    <mergeCell ref="W291:X291"/>
    <mergeCell ref="C288:H288"/>
    <mergeCell ref="U288:V288"/>
    <mergeCell ref="W288:X288"/>
    <mergeCell ref="C289:H289"/>
    <mergeCell ref="U289:V289"/>
    <mergeCell ref="W289:X289"/>
    <mergeCell ref="C286:H286"/>
    <mergeCell ref="U286:V286"/>
    <mergeCell ref="W286:X286"/>
    <mergeCell ref="C287:H287"/>
    <mergeCell ref="U287:V287"/>
    <mergeCell ref="W287:X287"/>
    <mergeCell ref="C284:H284"/>
    <mergeCell ref="U284:V284"/>
    <mergeCell ref="W284:X284"/>
    <mergeCell ref="C285:H285"/>
    <mergeCell ref="U285:V285"/>
    <mergeCell ref="W285:X285"/>
    <mergeCell ref="C282:H282"/>
    <mergeCell ref="U282:V282"/>
    <mergeCell ref="W282:X282"/>
    <mergeCell ref="C283:H283"/>
    <mergeCell ref="U283:V283"/>
    <mergeCell ref="W283:X283"/>
    <mergeCell ref="C280:H280"/>
    <mergeCell ref="U280:V280"/>
    <mergeCell ref="W280:X280"/>
    <mergeCell ref="C281:H281"/>
    <mergeCell ref="U281:V281"/>
    <mergeCell ref="W281:X281"/>
    <mergeCell ref="C278:H278"/>
    <mergeCell ref="U278:V278"/>
    <mergeCell ref="W278:X278"/>
    <mergeCell ref="C279:H279"/>
    <mergeCell ref="U279:V279"/>
    <mergeCell ref="W279:X279"/>
    <mergeCell ref="C276:H276"/>
    <mergeCell ref="U276:V276"/>
    <mergeCell ref="W276:X276"/>
    <mergeCell ref="C277:H277"/>
    <mergeCell ref="U277:V277"/>
    <mergeCell ref="W277:X277"/>
    <mergeCell ref="C274:H274"/>
    <mergeCell ref="U274:V274"/>
    <mergeCell ref="W274:X274"/>
    <mergeCell ref="C275:H275"/>
    <mergeCell ref="U275:V275"/>
    <mergeCell ref="W275:X275"/>
    <mergeCell ref="C272:H272"/>
    <mergeCell ref="U272:V272"/>
    <mergeCell ref="W272:X272"/>
    <mergeCell ref="C273:H273"/>
    <mergeCell ref="U273:V273"/>
    <mergeCell ref="W273:X273"/>
    <mergeCell ref="C270:H270"/>
    <mergeCell ref="U270:V270"/>
    <mergeCell ref="W270:X270"/>
    <mergeCell ref="C271:H271"/>
    <mergeCell ref="U271:V271"/>
    <mergeCell ref="W271:X271"/>
    <mergeCell ref="C268:H268"/>
    <mergeCell ref="U268:V268"/>
    <mergeCell ref="W268:X268"/>
    <mergeCell ref="C269:H269"/>
    <mergeCell ref="U269:V269"/>
    <mergeCell ref="W269:X269"/>
    <mergeCell ref="C266:H266"/>
    <mergeCell ref="U266:V266"/>
    <mergeCell ref="W266:X266"/>
    <mergeCell ref="C267:H267"/>
    <mergeCell ref="U267:V267"/>
    <mergeCell ref="W267:X267"/>
    <mergeCell ref="C264:H264"/>
    <mergeCell ref="U264:V264"/>
    <mergeCell ref="W264:X264"/>
    <mergeCell ref="C265:H265"/>
    <mergeCell ref="U265:V265"/>
    <mergeCell ref="W265:X265"/>
    <mergeCell ref="C262:H262"/>
    <mergeCell ref="U262:V262"/>
    <mergeCell ref="W262:X262"/>
    <mergeCell ref="C263:H263"/>
    <mergeCell ref="U263:V263"/>
    <mergeCell ref="W263:X263"/>
    <mergeCell ref="C260:H260"/>
    <mergeCell ref="U260:V260"/>
    <mergeCell ref="W260:X260"/>
    <mergeCell ref="C261:H261"/>
    <mergeCell ref="U261:V261"/>
    <mergeCell ref="W261:X261"/>
    <mergeCell ref="C258:H258"/>
    <mergeCell ref="U258:V258"/>
    <mergeCell ref="W258:X258"/>
    <mergeCell ref="C259:H259"/>
    <mergeCell ref="U259:V259"/>
    <mergeCell ref="W259:X259"/>
    <mergeCell ref="C256:H256"/>
    <mergeCell ref="U256:V256"/>
    <mergeCell ref="W256:X256"/>
    <mergeCell ref="C257:H257"/>
    <mergeCell ref="U257:V257"/>
    <mergeCell ref="W257:X257"/>
    <mergeCell ref="C254:H254"/>
    <mergeCell ref="U254:V254"/>
    <mergeCell ref="W254:X254"/>
    <mergeCell ref="C255:H255"/>
    <mergeCell ref="U255:V255"/>
    <mergeCell ref="W255:X255"/>
    <mergeCell ref="C252:H252"/>
    <mergeCell ref="U252:V252"/>
    <mergeCell ref="W252:X252"/>
    <mergeCell ref="C253:H253"/>
    <mergeCell ref="U253:V253"/>
    <mergeCell ref="W253:X253"/>
    <mergeCell ref="C250:H250"/>
    <mergeCell ref="U250:V250"/>
    <mergeCell ref="W250:X250"/>
    <mergeCell ref="C251:H251"/>
    <mergeCell ref="U251:V251"/>
    <mergeCell ref="W251:X251"/>
    <mergeCell ref="C248:H248"/>
    <mergeCell ref="U248:V248"/>
    <mergeCell ref="W248:X248"/>
    <mergeCell ref="C249:H249"/>
    <mergeCell ref="U249:V249"/>
    <mergeCell ref="W249:X249"/>
    <mergeCell ref="C246:H246"/>
    <mergeCell ref="U246:V246"/>
    <mergeCell ref="W246:X246"/>
    <mergeCell ref="C247:H247"/>
    <mergeCell ref="U247:V247"/>
    <mergeCell ref="W247:X247"/>
    <mergeCell ref="C244:H244"/>
    <mergeCell ref="U244:V244"/>
    <mergeCell ref="W244:X244"/>
    <mergeCell ref="C245:H245"/>
    <mergeCell ref="U245:V245"/>
    <mergeCell ref="W245:X245"/>
    <mergeCell ref="C242:H242"/>
    <mergeCell ref="U242:V242"/>
    <mergeCell ref="W242:X242"/>
    <mergeCell ref="C243:H243"/>
    <mergeCell ref="U243:V243"/>
    <mergeCell ref="W243:X243"/>
    <mergeCell ref="C240:H240"/>
    <mergeCell ref="U240:V240"/>
    <mergeCell ref="W240:X240"/>
    <mergeCell ref="C241:H241"/>
    <mergeCell ref="U241:V241"/>
    <mergeCell ref="W241:X241"/>
    <mergeCell ref="C238:H238"/>
    <mergeCell ref="U238:V238"/>
    <mergeCell ref="W238:X238"/>
    <mergeCell ref="C239:H239"/>
    <mergeCell ref="U239:V239"/>
    <mergeCell ref="W239:X239"/>
    <mergeCell ref="C236:H236"/>
    <mergeCell ref="U236:V236"/>
    <mergeCell ref="W236:X236"/>
    <mergeCell ref="C237:H237"/>
    <mergeCell ref="U237:V237"/>
    <mergeCell ref="W237:X237"/>
    <mergeCell ref="C234:H234"/>
    <mergeCell ref="U234:V234"/>
    <mergeCell ref="W234:X234"/>
    <mergeCell ref="C235:H235"/>
    <mergeCell ref="U235:V235"/>
    <mergeCell ref="W235:X235"/>
    <mergeCell ref="C232:H232"/>
    <mergeCell ref="U232:V232"/>
    <mergeCell ref="W232:X232"/>
    <mergeCell ref="C233:H233"/>
    <mergeCell ref="U233:V233"/>
    <mergeCell ref="W233:X233"/>
    <mergeCell ref="W224:X224"/>
    <mergeCell ref="C225:H225"/>
    <mergeCell ref="U225:V225"/>
    <mergeCell ref="W225:X225"/>
    <mergeCell ref="C230:H230"/>
    <mergeCell ref="U230:V230"/>
    <mergeCell ref="W230:X230"/>
    <mergeCell ref="C231:H231"/>
    <mergeCell ref="U231:V231"/>
    <mergeCell ref="W231:X231"/>
    <mergeCell ref="C228:H228"/>
    <mergeCell ref="U228:V228"/>
    <mergeCell ref="W228:X228"/>
    <mergeCell ref="C229:H229"/>
    <mergeCell ref="U229:V229"/>
    <mergeCell ref="W229:X229"/>
    <mergeCell ref="C222:H222"/>
    <mergeCell ref="U222:V222"/>
    <mergeCell ref="W222:X222"/>
    <mergeCell ref="C223:H223"/>
    <mergeCell ref="U223:V223"/>
    <mergeCell ref="W223:X223"/>
    <mergeCell ref="B219:B304"/>
    <mergeCell ref="C219:H219"/>
    <mergeCell ref="U219:V219"/>
    <mergeCell ref="W219:X219"/>
    <mergeCell ref="C220:H220"/>
    <mergeCell ref="U220:V220"/>
    <mergeCell ref="W220:X220"/>
    <mergeCell ref="C221:H221"/>
    <mergeCell ref="U221:V221"/>
    <mergeCell ref="W221:X221"/>
    <mergeCell ref="C226:H226"/>
    <mergeCell ref="U226:V226"/>
    <mergeCell ref="W226:X226"/>
    <mergeCell ref="C227:H227"/>
    <mergeCell ref="U227:V227"/>
    <mergeCell ref="W227:X227"/>
    <mergeCell ref="C224:H224"/>
    <mergeCell ref="U224:V224"/>
    <mergeCell ref="C217:H217"/>
    <mergeCell ref="U217:V217"/>
    <mergeCell ref="W217:X217"/>
    <mergeCell ref="C218:H218"/>
    <mergeCell ref="U218:V218"/>
    <mergeCell ref="W218:X218"/>
    <mergeCell ref="C215:H215"/>
    <mergeCell ref="U215:V215"/>
    <mergeCell ref="W215:X215"/>
    <mergeCell ref="C216:H216"/>
    <mergeCell ref="U216:V216"/>
    <mergeCell ref="W216:X216"/>
    <mergeCell ref="C213:H213"/>
    <mergeCell ref="U213:V213"/>
    <mergeCell ref="W213:X213"/>
    <mergeCell ref="C214:H214"/>
    <mergeCell ref="U214:V214"/>
    <mergeCell ref="W214:X214"/>
    <mergeCell ref="C211:H211"/>
    <mergeCell ref="U211:V211"/>
    <mergeCell ref="W211:X211"/>
    <mergeCell ref="C212:H212"/>
    <mergeCell ref="U212:V212"/>
    <mergeCell ref="W212:X212"/>
    <mergeCell ref="W203:X203"/>
    <mergeCell ref="C204:H204"/>
    <mergeCell ref="U204:V204"/>
    <mergeCell ref="W204:X204"/>
    <mergeCell ref="C209:H209"/>
    <mergeCell ref="U209:V209"/>
    <mergeCell ref="W209:X209"/>
    <mergeCell ref="C210:H210"/>
    <mergeCell ref="U210:V210"/>
    <mergeCell ref="W210:X210"/>
    <mergeCell ref="C207:H207"/>
    <mergeCell ref="U207:V207"/>
    <mergeCell ref="W207:X207"/>
    <mergeCell ref="C208:H208"/>
    <mergeCell ref="U208:V208"/>
    <mergeCell ref="W208:X208"/>
    <mergeCell ref="C201:H201"/>
    <mergeCell ref="U201:V201"/>
    <mergeCell ref="W201:X201"/>
    <mergeCell ref="C202:H202"/>
    <mergeCell ref="U202:V202"/>
    <mergeCell ref="W202:X202"/>
    <mergeCell ref="B198:B218"/>
    <mergeCell ref="C198:H198"/>
    <mergeCell ref="U198:V198"/>
    <mergeCell ref="W198:X198"/>
    <mergeCell ref="C199:H199"/>
    <mergeCell ref="U199:V199"/>
    <mergeCell ref="W199:X199"/>
    <mergeCell ref="C200:H200"/>
    <mergeCell ref="U200:V200"/>
    <mergeCell ref="W200:X200"/>
    <mergeCell ref="C205:H205"/>
    <mergeCell ref="U205:V205"/>
    <mergeCell ref="W205:X205"/>
    <mergeCell ref="C206:H206"/>
    <mergeCell ref="U206:V206"/>
    <mergeCell ref="W206:X206"/>
    <mergeCell ref="C203:H203"/>
    <mergeCell ref="U203:V203"/>
    <mergeCell ref="U192:V192"/>
    <mergeCell ref="W192:X192"/>
    <mergeCell ref="B196:H196"/>
    <mergeCell ref="U196:V196"/>
    <mergeCell ref="W196:X196"/>
    <mergeCell ref="B197:H197"/>
    <mergeCell ref="C190:H190"/>
    <mergeCell ref="U190:V190"/>
    <mergeCell ref="W190:X190"/>
    <mergeCell ref="C191:H191"/>
    <mergeCell ref="U191:V191"/>
    <mergeCell ref="W191:X191"/>
    <mergeCell ref="B183:B192"/>
    <mergeCell ref="C183:H183"/>
    <mergeCell ref="U183:V183"/>
    <mergeCell ref="W183:X183"/>
    <mergeCell ref="C184:H184"/>
    <mergeCell ref="U184:V184"/>
    <mergeCell ref="W184:X184"/>
    <mergeCell ref="C185:H185"/>
    <mergeCell ref="U185:V185"/>
    <mergeCell ref="W185:X185"/>
    <mergeCell ref="C188:H188"/>
    <mergeCell ref="U188:V188"/>
    <mergeCell ref="W188:X188"/>
    <mergeCell ref="C189:H189"/>
    <mergeCell ref="U189:V189"/>
    <mergeCell ref="W189:X189"/>
    <mergeCell ref="C186:H186"/>
    <mergeCell ref="U186:V186"/>
    <mergeCell ref="W186:X186"/>
    <mergeCell ref="C187:H187"/>
    <mergeCell ref="U187:V187"/>
    <mergeCell ref="W187:X187"/>
    <mergeCell ref="C181:H181"/>
    <mergeCell ref="U181:V181"/>
    <mergeCell ref="W181:X181"/>
    <mergeCell ref="C182:H182"/>
    <mergeCell ref="U182:V182"/>
    <mergeCell ref="W182:X182"/>
    <mergeCell ref="C179:H179"/>
    <mergeCell ref="U179:V179"/>
    <mergeCell ref="W179:X179"/>
    <mergeCell ref="C180:H180"/>
    <mergeCell ref="U180:V180"/>
    <mergeCell ref="W180:X180"/>
    <mergeCell ref="C177:H177"/>
    <mergeCell ref="U177:V177"/>
    <mergeCell ref="W177:X177"/>
    <mergeCell ref="C178:H178"/>
    <mergeCell ref="U178:V178"/>
    <mergeCell ref="W178:X178"/>
    <mergeCell ref="C175:H175"/>
    <mergeCell ref="U175:V175"/>
    <mergeCell ref="W175:X175"/>
    <mergeCell ref="C176:H176"/>
    <mergeCell ref="U176:V176"/>
    <mergeCell ref="W176:X176"/>
    <mergeCell ref="C173:H173"/>
    <mergeCell ref="U173:V173"/>
    <mergeCell ref="W173:X173"/>
    <mergeCell ref="C174:H174"/>
    <mergeCell ref="U174:V174"/>
    <mergeCell ref="W174:X174"/>
    <mergeCell ref="C171:H171"/>
    <mergeCell ref="U171:V171"/>
    <mergeCell ref="W171:X171"/>
    <mergeCell ref="C172:H172"/>
    <mergeCell ref="U172:V172"/>
    <mergeCell ref="W172:X172"/>
    <mergeCell ref="C169:H169"/>
    <mergeCell ref="U169:V169"/>
    <mergeCell ref="W169:X169"/>
    <mergeCell ref="C170:H170"/>
    <mergeCell ref="U170:V170"/>
    <mergeCell ref="W170:X170"/>
    <mergeCell ref="C167:H167"/>
    <mergeCell ref="U167:V167"/>
    <mergeCell ref="W167:X167"/>
    <mergeCell ref="C168:H168"/>
    <mergeCell ref="U168:V168"/>
    <mergeCell ref="W168:X168"/>
    <mergeCell ref="C165:H165"/>
    <mergeCell ref="U165:V165"/>
    <mergeCell ref="W165:X165"/>
    <mergeCell ref="C166:H166"/>
    <mergeCell ref="U166:V166"/>
    <mergeCell ref="W166:X166"/>
    <mergeCell ref="C163:H163"/>
    <mergeCell ref="U163:V163"/>
    <mergeCell ref="W163:X163"/>
    <mergeCell ref="C164:H164"/>
    <mergeCell ref="U164:V164"/>
    <mergeCell ref="W164:X164"/>
    <mergeCell ref="C161:H161"/>
    <mergeCell ref="U161:V161"/>
    <mergeCell ref="W161:X161"/>
    <mergeCell ref="C162:H162"/>
    <mergeCell ref="U162:V162"/>
    <mergeCell ref="W162:X162"/>
    <mergeCell ref="C159:H159"/>
    <mergeCell ref="U159:V159"/>
    <mergeCell ref="W159:X159"/>
    <mergeCell ref="C160:H160"/>
    <mergeCell ref="U160:V160"/>
    <mergeCell ref="W160:X160"/>
    <mergeCell ref="C157:H157"/>
    <mergeCell ref="U157:V157"/>
    <mergeCell ref="W157:X157"/>
    <mergeCell ref="C158:H158"/>
    <mergeCell ref="U158:V158"/>
    <mergeCell ref="W158:X158"/>
    <mergeCell ref="C155:H155"/>
    <mergeCell ref="U155:V155"/>
    <mergeCell ref="W155:X155"/>
    <mergeCell ref="C156:H156"/>
    <mergeCell ref="U156:V156"/>
    <mergeCell ref="W156:X156"/>
    <mergeCell ref="C153:H153"/>
    <mergeCell ref="U153:V153"/>
    <mergeCell ref="W153:X153"/>
    <mergeCell ref="C154:H154"/>
    <mergeCell ref="U154:V154"/>
    <mergeCell ref="W154:X154"/>
    <mergeCell ref="C151:H151"/>
    <mergeCell ref="U151:V151"/>
    <mergeCell ref="W151:X151"/>
    <mergeCell ref="C152:H152"/>
    <mergeCell ref="U152:V152"/>
    <mergeCell ref="W152:X152"/>
    <mergeCell ref="C149:H149"/>
    <mergeCell ref="U149:V149"/>
    <mergeCell ref="W149:X149"/>
    <mergeCell ref="C150:H150"/>
    <mergeCell ref="U150:V150"/>
    <mergeCell ref="W150:X150"/>
    <mergeCell ref="C147:H147"/>
    <mergeCell ref="U147:V147"/>
    <mergeCell ref="W147:X147"/>
    <mergeCell ref="C148:H148"/>
    <mergeCell ref="U148:V148"/>
    <mergeCell ref="W148:X148"/>
    <mergeCell ref="C145:H145"/>
    <mergeCell ref="U145:V145"/>
    <mergeCell ref="W145:X145"/>
    <mergeCell ref="C146:H146"/>
    <mergeCell ref="U146:V146"/>
    <mergeCell ref="W146:X146"/>
    <mergeCell ref="C143:H143"/>
    <mergeCell ref="U143:V143"/>
    <mergeCell ref="W143:X143"/>
    <mergeCell ref="C144:H144"/>
    <mergeCell ref="U144:V144"/>
    <mergeCell ref="W144:X144"/>
    <mergeCell ref="C141:H141"/>
    <mergeCell ref="U141:V141"/>
    <mergeCell ref="W141:X141"/>
    <mergeCell ref="C142:H142"/>
    <mergeCell ref="U142:V142"/>
    <mergeCell ref="W142:X142"/>
    <mergeCell ref="C139:H139"/>
    <mergeCell ref="U139:V139"/>
    <mergeCell ref="W139:X139"/>
    <mergeCell ref="C140:H140"/>
    <mergeCell ref="U140:V140"/>
    <mergeCell ref="W140:X140"/>
    <mergeCell ref="C137:H137"/>
    <mergeCell ref="U137:V137"/>
    <mergeCell ref="W137:X137"/>
    <mergeCell ref="C138:H138"/>
    <mergeCell ref="U138:V138"/>
    <mergeCell ref="W138:X138"/>
    <mergeCell ref="C135:H135"/>
    <mergeCell ref="U135:V135"/>
    <mergeCell ref="W135:X135"/>
    <mergeCell ref="C136:H136"/>
    <mergeCell ref="U136:V136"/>
    <mergeCell ref="W136:X136"/>
    <mergeCell ref="C133:H133"/>
    <mergeCell ref="U133:V133"/>
    <mergeCell ref="W133:X133"/>
    <mergeCell ref="C134:H134"/>
    <mergeCell ref="U134:V134"/>
    <mergeCell ref="W134:X134"/>
    <mergeCell ref="C131:H131"/>
    <mergeCell ref="U131:V131"/>
    <mergeCell ref="W131:X131"/>
    <mergeCell ref="C132:H132"/>
    <mergeCell ref="U132:V132"/>
    <mergeCell ref="W132:X132"/>
    <mergeCell ref="C129:H129"/>
    <mergeCell ref="U129:V129"/>
    <mergeCell ref="W129:X129"/>
    <mergeCell ref="C130:H130"/>
    <mergeCell ref="U130:V130"/>
    <mergeCell ref="W130:X130"/>
    <mergeCell ref="C127:H127"/>
    <mergeCell ref="U127:V127"/>
    <mergeCell ref="W127:X127"/>
    <mergeCell ref="C128:H128"/>
    <mergeCell ref="U128:V128"/>
    <mergeCell ref="W128:X128"/>
    <mergeCell ref="C125:H125"/>
    <mergeCell ref="U125:V125"/>
    <mergeCell ref="W125:X125"/>
    <mergeCell ref="C126:H126"/>
    <mergeCell ref="U126:V126"/>
    <mergeCell ref="W126:X126"/>
    <mergeCell ref="C123:H123"/>
    <mergeCell ref="U123:V123"/>
    <mergeCell ref="W123:X123"/>
    <mergeCell ref="C124:H124"/>
    <mergeCell ref="U124:V124"/>
    <mergeCell ref="W124:X124"/>
    <mergeCell ref="C121:H121"/>
    <mergeCell ref="U121:V121"/>
    <mergeCell ref="W121:X121"/>
    <mergeCell ref="C122:H122"/>
    <mergeCell ref="U122:V122"/>
    <mergeCell ref="W122:X122"/>
    <mergeCell ref="C119:H119"/>
    <mergeCell ref="U119:V119"/>
    <mergeCell ref="W119:X119"/>
    <mergeCell ref="C120:H120"/>
    <mergeCell ref="U120:V120"/>
    <mergeCell ref="W120:X120"/>
    <mergeCell ref="C117:H117"/>
    <mergeCell ref="U117:V117"/>
    <mergeCell ref="W117:X117"/>
    <mergeCell ref="C118:H118"/>
    <mergeCell ref="U118:V118"/>
    <mergeCell ref="W118:X118"/>
    <mergeCell ref="C115:H115"/>
    <mergeCell ref="U115:V115"/>
    <mergeCell ref="W115:X115"/>
    <mergeCell ref="C116:H116"/>
    <mergeCell ref="U116:V116"/>
    <mergeCell ref="W116:X116"/>
    <mergeCell ref="C113:H113"/>
    <mergeCell ref="U113:V113"/>
    <mergeCell ref="W113:X113"/>
    <mergeCell ref="C114:H114"/>
    <mergeCell ref="U114:V114"/>
    <mergeCell ref="W114:X114"/>
    <mergeCell ref="C111:H111"/>
    <mergeCell ref="U111:V111"/>
    <mergeCell ref="W111:X111"/>
    <mergeCell ref="C112:H112"/>
    <mergeCell ref="U112:V112"/>
    <mergeCell ref="W112:X112"/>
    <mergeCell ref="W109:X109"/>
    <mergeCell ref="C110:H110"/>
    <mergeCell ref="U110:V110"/>
    <mergeCell ref="W110:X110"/>
    <mergeCell ref="C107:H107"/>
    <mergeCell ref="U107:V107"/>
    <mergeCell ref="W107:X107"/>
    <mergeCell ref="C108:H108"/>
    <mergeCell ref="U108:V108"/>
    <mergeCell ref="W108:X108"/>
    <mergeCell ref="C100:H100"/>
    <mergeCell ref="U100:V100"/>
    <mergeCell ref="W100:X100"/>
    <mergeCell ref="B101:B182"/>
    <mergeCell ref="C101:H101"/>
    <mergeCell ref="U101:V101"/>
    <mergeCell ref="W101:X101"/>
    <mergeCell ref="C102:H102"/>
    <mergeCell ref="U102:V102"/>
    <mergeCell ref="W102:X102"/>
    <mergeCell ref="C105:H105"/>
    <mergeCell ref="U105:V105"/>
    <mergeCell ref="W105:X105"/>
    <mergeCell ref="C106:H106"/>
    <mergeCell ref="U106:V106"/>
    <mergeCell ref="W106:X106"/>
    <mergeCell ref="C103:H103"/>
    <mergeCell ref="U103:V103"/>
    <mergeCell ref="W103:X103"/>
    <mergeCell ref="C104:H104"/>
    <mergeCell ref="U104:V104"/>
    <mergeCell ref="W104:X104"/>
    <mergeCell ref="C109:H109"/>
    <mergeCell ref="U109:V109"/>
    <mergeCell ref="C98:H98"/>
    <mergeCell ref="U98:V98"/>
    <mergeCell ref="W98:X98"/>
    <mergeCell ref="C99:H99"/>
    <mergeCell ref="U99:V99"/>
    <mergeCell ref="W99:X99"/>
    <mergeCell ref="C96:H96"/>
    <mergeCell ref="U96:V96"/>
    <mergeCell ref="W96:X96"/>
    <mergeCell ref="C97:H97"/>
    <mergeCell ref="U97:V97"/>
    <mergeCell ref="W97:X97"/>
    <mergeCell ref="C94:H94"/>
    <mergeCell ref="U94:V94"/>
    <mergeCell ref="W94:X94"/>
    <mergeCell ref="C95:H95"/>
    <mergeCell ref="U95:V95"/>
    <mergeCell ref="W95:X95"/>
    <mergeCell ref="C92:H92"/>
    <mergeCell ref="U92:V92"/>
    <mergeCell ref="W92:X92"/>
    <mergeCell ref="C93:H93"/>
    <mergeCell ref="U93:V93"/>
    <mergeCell ref="W93:X93"/>
    <mergeCell ref="W85:X85"/>
    <mergeCell ref="C90:H90"/>
    <mergeCell ref="U90:V90"/>
    <mergeCell ref="W90:X90"/>
    <mergeCell ref="C91:H91"/>
    <mergeCell ref="U91:V91"/>
    <mergeCell ref="W91:X91"/>
    <mergeCell ref="C88:H88"/>
    <mergeCell ref="U88:V88"/>
    <mergeCell ref="W88:X88"/>
    <mergeCell ref="C89:H89"/>
    <mergeCell ref="U89:V89"/>
    <mergeCell ref="W89:X89"/>
    <mergeCell ref="C83:H83"/>
    <mergeCell ref="U83:V83"/>
    <mergeCell ref="W83:X83"/>
    <mergeCell ref="B78:H78"/>
    <mergeCell ref="U78:V78"/>
    <mergeCell ref="W78:X78"/>
    <mergeCell ref="B79:H79"/>
    <mergeCell ref="B80:B100"/>
    <mergeCell ref="C80:H80"/>
    <mergeCell ref="U80:V80"/>
    <mergeCell ref="W80:X80"/>
    <mergeCell ref="C81:H81"/>
    <mergeCell ref="U81:V81"/>
    <mergeCell ref="C86:H86"/>
    <mergeCell ref="U86:V86"/>
    <mergeCell ref="W86:X86"/>
    <mergeCell ref="C87:H87"/>
    <mergeCell ref="U87:V87"/>
    <mergeCell ref="W87:X87"/>
    <mergeCell ref="C84:H84"/>
    <mergeCell ref="U84:V84"/>
    <mergeCell ref="W84:X84"/>
    <mergeCell ref="C85:H85"/>
    <mergeCell ref="U85:V85"/>
    <mergeCell ref="B16:B19"/>
    <mergeCell ref="C16:E16"/>
    <mergeCell ref="C17:E17"/>
    <mergeCell ref="C18:E18"/>
    <mergeCell ref="C19:E19"/>
    <mergeCell ref="W81:X81"/>
    <mergeCell ref="C82:H82"/>
    <mergeCell ref="U82:V82"/>
    <mergeCell ref="W82:X82"/>
    <mergeCell ref="B9:E9"/>
    <mergeCell ref="G9:H9"/>
    <mergeCell ref="I9:J9"/>
    <mergeCell ref="B10:B12"/>
    <mergeCell ref="C10:E10"/>
    <mergeCell ref="C11:E11"/>
    <mergeCell ref="C12:E12"/>
    <mergeCell ref="B13:B15"/>
    <mergeCell ref="C13:E13"/>
    <mergeCell ref="C14:E14"/>
    <mergeCell ref="C15:E15"/>
  </mergeCells>
  <phoneticPr fontId="2" type="noConversion"/>
  <conditionalFormatting sqref="H10:H21 J10:J21">
    <cfRule type="cellIs" dxfId="11" priority="3" operator="lessThan">
      <formula>0</formula>
    </cfRule>
    <cfRule type="cellIs" dxfId="10" priority="4" operator="greaterThan">
      <formula>0</formula>
    </cfRule>
    <cfRule type="cellIs" dxfId="9" priority="5" operator="greaterThan">
      <formula>0</formula>
    </cfRule>
    <cfRule type="cellIs" dxfId="8" priority="6" operator="lessThan">
      <formula>0</formula>
    </cfRule>
  </conditionalFormatting>
  <conditionalFormatting sqref="P324:P331">
    <cfRule type="dataBar" priority="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{550F07C6-1827-4159-A370-410D19729AD1}</x14:id>
        </ext>
      </extLst>
    </cfRule>
  </conditionalFormatting>
  <conditionalFormatting sqref="P347:P354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{58FB4F1F-228C-4DE8-B864-A9FF8E55A066}</x14:id>
        </ext>
      </extLst>
    </cfRule>
  </conditionalFormatting>
  <conditionalFormatting sqref="R11:R21">
    <cfRule type="cellIs" dxfId="7" priority="7" operator="greaterThan">
      <formula>0</formula>
    </cfRule>
    <cfRule type="cellIs" dxfId="6" priority="8" operator="lessThan">
      <formula>0</formula>
    </cfRule>
  </conditionalFormatting>
  <pageMargins left="0.7" right="0.7" top="0.75" bottom="0.75" header="0.3" footer="0.3"/>
  <pageSetup paperSize="9" orientation="portrait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550F07C6-1827-4159-A370-410D19729AD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P324:P331</xm:sqref>
        </x14:conditionalFormatting>
        <x14:conditionalFormatting xmlns:xm="http://schemas.microsoft.com/office/excel/2006/main">
          <x14:cfRule type="dataBar" id="{58FB4F1F-228C-4DE8-B864-A9FF8E55A06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P347:P354</xm:sqref>
        </x14:conditionalFormatting>
      </x14:conditionalFormatting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89D846-12C1-4ED2-8252-A7E414D77C58}">
  <dimension ref="B1:X366"/>
  <sheetViews>
    <sheetView showGridLines="0" topLeftCell="A241" zoomScale="85" zoomScaleNormal="85" workbookViewId="0">
      <selection activeCell="C277" sqref="C277:H277"/>
    </sheetView>
  </sheetViews>
  <sheetFormatPr defaultColWidth="8.75" defaultRowHeight="14.25" x14ac:dyDescent="0.3"/>
  <cols>
    <col min="1" max="1" width="3.375" style="1" customWidth="1"/>
    <col min="2" max="2" width="13.75" style="1" customWidth="1"/>
    <col min="3" max="5" width="8.75" style="1"/>
    <col min="6" max="6" width="10.125" style="1" bestFit="1" customWidth="1"/>
    <col min="7" max="8" width="8.75" style="1"/>
    <col min="9" max="9" width="11.75" style="1" bestFit="1" customWidth="1"/>
    <col min="10" max="17" width="8.75" style="1" customWidth="1"/>
    <col min="18" max="18" width="12.875" style="1" bestFit="1" customWidth="1"/>
    <col min="19" max="19" width="13" style="1" bestFit="1" customWidth="1"/>
    <col min="20" max="20" width="11.75" style="1" bestFit="1" customWidth="1"/>
    <col min="21" max="16384" width="8.75" style="1"/>
  </cols>
  <sheetData>
    <row r="1" spans="2:21" ht="15.75" customHeight="1" x14ac:dyDescent="0.3"/>
    <row r="2" spans="2:21" ht="20.25" x14ac:dyDescent="0.3">
      <c r="B2" s="7" t="s">
        <v>116</v>
      </c>
      <c r="C2" s="7"/>
      <c r="D2" s="7"/>
      <c r="E2" s="7"/>
      <c r="F2" s="7"/>
    </row>
    <row r="3" spans="2:21" x14ac:dyDescent="0.3">
      <c r="B3" s="8" t="s">
        <v>109</v>
      </c>
    </row>
    <row r="4" spans="2:21" x14ac:dyDescent="0.3">
      <c r="B4" s="9" t="s">
        <v>120</v>
      </c>
    </row>
    <row r="5" spans="2:21" x14ac:dyDescent="0.3">
      <c r="B5" s="9" t="s">
        <v>37</v>
      </c>
    </row>
    <row r="6" spans="2:21" x14ac:dyDescent="0.3">
      <c r="B6" s="9" t="s">
        <v>38</v>
      </c>
    </row>
    <row r="7" spans="2:21" x14ac:dyDescent="0.3">
      <c r="B7" s="9" t="s">
        <v>39</v>
      </c>
    </row>
    <row r="8" spans="2:21" ht="8.1" customHeight="1" thickBot="1" x14ac:dyDescent="0.35">
      <c r="H8" s="10"/>
      <c r="J8" s="8"/>
      <c r="K8" s="11"/>
      <c r="L8" s="12"/>
      <c r="P8" s="8"/>
      <c r="Q8" s="8"/>
      <c r="R8" s="8"/>
      <c r="S8" s="8"/>
      <c r="T8" s="8"/>
      <c r="U8" s="8"/>
    </row>
    <row r="9" spans="2:21" ht="18" customHeight="1" thickBot="1" x14ac:dyDescent="0.35">
      <c r="B9" s="588" t="s">
        <v>40</v>
      </c>
      <c r="C9" s="588"/>
      <c r="D9" s="588"/>
      <c r="E9" s="588"/>
      <c r="F9" s="13" t="str">
        <f>S193</f>
        <v>Nov</v>
      </c>
      <c r="G9" s="588" t="s">
        <v>41</v>
      </c>
      <c r="H9" s="588"/>
      <c r="I9" s="589" t="s">
        <v>42</v>
      </c>
      <c r="J9" s="590"/>
      <c r="O9" s="8"/>
      <c r="P9" s="8"/>
      <c r="Q9" s="8"/>
      <c r="R9" s="8"/>
      <c r="S9" s="8"/>
      <c r="T9" s="8"/>
      <c r="U9" s="8"/>
    </row>
    <row r="10" spans="2:21" ht="15" thickBot="1" x14ac:dyDescent="0.35">
      <c r="B10" s="591" t="s">
        <v>4</v>
      </c>
      <c r="C10" s="593" t="s">
        <v>170</v>
      </c>
      <c r="D10" s="593"/>
      <c r="E10" s="593"/>
      <c r="F10" s="14">
        <f>VLOOKUP($C10,$C$195:$T$314,MATCH($F$9,$I$193:$T$193,0)+6,FALSE)</f>
        <v>138</v>
      </c>
      <c r="G10" s="14">
        <f t="shared" ref="G10:G19" si="0">VLOOKUP($C10,$C$195:$T$314,MATCH($F$9,$I$193:$T$193,0)+5,FALSE)</f>
        <v>20</v>
      </c>
      <c r="H10" s="15">
        <f>(F10-G10)/G10</f>
        <v>5.9</v>
      </c>
      <c r="I10" s="16" t="e">
        <f>VLOOKUP($C10, $C$388:$T$420, MATCH($F$9,#REF!, 0)+6, FALSE)</f>
        <v>#REF!</v>
      </c>
      <c r="J10" s="15" t="e">
        <f>(F10-I10)/I10</f>
        <v>#REF!</v>
      </c>
      <c r="O10" s="8"/>
      <c r="P10" s="8"/>
      <c r="Q10" s="8"/>
      <c r="R10" s="8"/>
      <c r="S10" s="8"/>
      <c r="T10" s="8"/>
      <c r="U10" s="8"/>
    </row>
    <row r="11" spans="2:21" ht="15" thickBot="1" x14ac:dyDescent="0.35">
      <c r="B11" s="591"/>
      <c r="C11" s="594" t="s">
        <v>5</v>
      </c>
      <c r="D11" s="594"/>
      <c r="E11" s="594"/>
      <c r="F11" s="17">
        <f>VLOOKUP($C11,$C$195:$T$309,MATCH($F$9,$I$193:$T$193,0)+6,FALSE)</f>
        <v>4</v>
      </c>
      <c r="G11" s="17">
        <f t="shared" si="0"/>
        <v>1</v>
      </c>
      <c r="H11" s="18">
        <f>(F11-G11)/G11</f>
        <v>3</v>
      </c>
      <c r="I11" s="19" t="e">
        <f>VLOOKUP($C11, $C$388:$T$420, MATCH($F$9,#REF!, 0)+6, FALSE)</f>
        <v>#REF!</v>
      </c>
      <c r="J11" s="18" t="e">
        <f>(F11-I11)/I11</f>
        <v>#REF!</v>
      </c>
      <c r="O11" s="8"/>
      <c r="P11" s="8"/>
      <c r="Q11" s="8"/>
      <c r="R11" s="8"/>
      <c r="S11" s="8"/>
      <c r="T11" s="8"/>
      <c r="U11" s="8"/>
    </row>
    <row r="12" spans="2:21" ht="15" thickBot="1" x14ac:dyDescent="0.35">
      <c r="B12" s="592"/>
      <c r="C12" s="595" t="s">
        <v>171</v>
      </c>
      <c r="D12" s="595"/>
      <c r="E12" s="595"/>
      <c r="F12" s="20">
        <f>VLOOKUP($C12,$C$195:$T$309,MATCH($F$9,$I$193:$T$193,0)+6,FALSE)</f>
        <v>0.99275362318840576</v>
      </c>
      <c r="G12" s="20">
        <f t="shared" si="0"/>
        <v>1.4</v>
      </c>
      <c r="H12" s="18">
        <f>(F12-G12)/G12</f>
        <v>-0.29089026915113869</v>
      </c>
      <c r="I12" s="21" t="e">
        <f>VLOOKUP($C12, $C$388:$T$420, MATCH($F$9,#REF!, 0)+6, FALSE)</f>
        <v>#REF!</v>
      </c>
      <c r="J12" s="22" t="e">
        <f>(F12-I12)/I12</f>
        <v>#REF!</v>
      </c>
      <c r="O12" s="8"/>
      <c r="P12" s="8"/>
      <c r="Q12" s="8"/>
      <c r="R12" s="8"/>
      <c r="S12" s="8"/>
      <c r="T12" s="8"/>
      <c r="U12" s="8"/>
    </row>
    <row r="13" spans="2:21" ht="17.45" customHeight="1" x14ac:dyDescent="0.3">
      <c r="B13" s="596" t="s">
        <v>7</v>
      </c>
      <c r="C13" s="593" t="s">
        <v>172</v>
      </c>
      <c r="D13" s="593"/>
      <c r="E13" s="593"/>
      <c r="F13" s="23">
        <f t="shared" ref="F13:F19" si="1">VLOOKUP($C13,$C$195:$T$314,MATCH($F$9,$I$193:$T$193,0)+6,FALSE)</f>
        <v>2.7681159420289854</v>
      </c>
      <c r="G13" s="14">
        <f t="shared" si="0"/>
        <v>6.25</v>
      </c>
      <c r="H13" s="15">
        <f>(F13-G13)/G13</f>
        <v>-0.55710144927536231</v>
      </c>
      <c r="I13" s="24" t="e">
        <f>VLOOKUP($C13, $C$421:$T$454, MATCH($F$9,#REF!, 0)+6, FALSE)</f>
        <v>#REF!</v>
      </c>
      <c r="J13" s="15" t="e">
        <f>(F13-I13)/I13</f>
        <v>#REF!</v>
      </c>
      <c r="O13" s="8"/>
      <c r="P13" s="8"/>
      <c r="Q13" s="8"/>
      <c r="R13" s="8"/>
      <c r="S13" s="8"/>
      <c r="T13" s="8"/>
      <c r="U13" s="8"/>
    </row>
    <row r="14" spans="2:21" ht="17.45" customHeight="1" x14ac:dyDescent="0.3">
      <c r="B14" s="596"/>
      <c r="C14" s="598" t="s">
        <v>173</v>
      </c>
      <c r="D14" s="598"/>
      <c r="E14" s="598"/>
      <c r="F14" s="25">
        <f t="shared" si="1"/>
        <v>0.63043478260869568</v>
      </c>
      <c r="G14" s="17">
        <f t="shared" si="0"/>
        <v>0</v>
      </c>
      <c r="H14" s="18" t="e">
        <f>(F14-G14)/G14</f>
        <v>#DIV/0!</v>
      </c>
      <c r="I14" s="26" t="e">
        <f>VLOOKUP($C14, $C$421:$T$454, MATCH($F$9,#REF!, 0)+6, FALSE)</f>
        <v>#REF!</v>
      </c>
      <c r="J14" s="18" t="e">
        <f>(F14-I14)/I14</f>
        <v>#REF!</v>
      </c>
      <c r="O14" s="8"/>
      <c r="P14" s="8"/>
      <c r="Q14" s="8"/>
      <c r="R14" s="8"/>
      <c r="S14" s="8"/>
      <c r="T14" s="8"/>
      <c r="U14" s="8"/>
    </row>
    <row r="15" spans="2:21" ht="18" customHeight="1" thickBot="1" x14ac:dyDescent="0.35">
      <c r="B15" s="597"/>
      <c r="C15" s="595" t="s">
        <v>45</v>
      </c>
      <c r="D15" s="595"/>
      <c r="E15" s="595"/>
      <c r="F15" s="27" t="e">
        <f t="shared" si="1"/>
        <v>#N/A</v>
      </c>
      <c r="G15" s="27" t="e">
        <f t="shared" si="0"/>
        <v>#N/A</v>
      </c>
      <c r="H15" s="198" t="e">
        <f>(F15-G15)</f>
        <v>#N/A</v>
      </c>
      <c r="I15" s="199" t="e">
        <f>VLOOKUP($C15, $C$421:$T$454, MATCH($F$9,#REF!, 0)+6, FALSE)</f>
        <v>#REF!</v>
      </c>
      <c r="J15" s="200" t="e">
        <f>(F15-I15)</f>
        <v>#N/A</v>
      </c>
      <c r="O15" s="8" t="s">
        <v>63</v>
      </c>
      <c r="P15" s="8"/>
      <c r="Q15" s="8"/>
      <c r="R15" s="8"/>
      <c r="S15" s="8"/>
      <c r="T15" s="8"/>
      <c r="U15" s="8"/>
    </row>
    <row r="16" spans="2:21" ht="15" thickBot="1" x14ac:dyDescent="0.35">
      <c r="B16" s="600" t="s">
        <v>9</v>
      </c>
      <c r="C16" s="593" t="s">
        <v>108</v>
      </c>
      <c r="D16" s="593"/>
      <c r="E16" s="593"/>
      <c r="F16" s="31">
        <f t="shared" si="1"/>
        <v>0.32323232323232326</v>
      </c>
      <c r="G16" s="32">
        <f t="shared" si="0"/>
        <v>0.46153846153846156</v>
      </c>
      <c r="H16" s="33">
        <f>(F16-G16)</f>
        <v>-0.1383061383061383</v>
      </c>
      <c r="I16" s="34" t="e">
        <f>VLOOKUP($C16, $C$455:$T$465, MATCH($F$9,#REF!, 0)+6, FALSE)</f>
        <v>#REF!</v>
      </c>
      <c r="J16" s="33" t="e">
        <f>(F16-I16)</f>
        <v>#REF!</v>
      </c>
      <c r="O16" s="8"/>
      <c r="P16" s="8"/>
      <c r="Q16" s="8"/>
      <c r="R16" s="8"/>
      <c r="S16" s="8"/>
      <c r="T16" s="8"/>
      <c r="U16" s="8"/>
    </row>
    <row r="17" spans="2:21" ht="17.45" customHeight="1" x14ac:dyDescent="0.3">
      <c r="B17" s="600"/>
      <c r="C17" s="593" t="s">
        <v>43</v>
      </c>
      <c r="D17" s="593"/>
      <c r="E17" s="593"/>
      <c r="F17" s="35">
        <f t="shared" si="1"/>
        <v>0.21212121212121213</v>
      </c>
      <c r="G17" s="36">
        <f t="shared" si="0"/>
        <v>0.15384615384615385</v>
      </c>
      <c r="H17" s="37">
        <f>(F17-G17)</f>
        <v>5.8275058275058272E-2</v>
      </c>
      <c r="I17" s="38" t="e">
        <f>VLOOKUP($C17, $C$455:$T$465, MATCH($F$9,#REF!, 0)+6, FALSE)</f>
        <v>#REF!</v>
      </c>
      <c r="J17" s="37" t="e">
        <f>(F17-I17)</f>
        <v>#REF!</v>
      </c>
      <c r="O17" s="8"/>
      <c r="P17" s="8"/>
      <c r="Q17" s="8"/>
      <c r="R17" s="8"/>
      <c r="S17" s="8"/>
      <c r="T17" s="8"/>
      <c r="U17" s="8"/>
    </row>
    <row r="18" spans="2:21" ht="17.45" customHeight="1" x14ac:dyDescent="0.3">
      <c r="B18" s="600"/>
      <c r="C18" s="602" t="s">
        <v>10</v>
      </c>
      <c r="D18" s="602"/>
      <c r="E18" s="602"/>
      <c r="F18" s="35">
        <f t="shared" si="1"/>
        <v>4.0404040404040407E-2</v>
      </c>
      <c r="G18" s="36">
        <f t="shared" si="0"/>
        <v>0</v>
      </c>
      <c r="H18" s="37">
        <f>(F18-G18)</f>
        <v>4.0404040404040407E-2</v>
      </c>
      <c r="I18" s="38" t="e">
        <f>VLOOKUP($C18, $C$455:$T$465, MATCH($F$9,#REF!, 0)+6, FALSE)</f>
        <v>#REF!</v>
      </c>
      <c r="J18" s="37" t="e">
        <f>(F18-I18)</f>
        <v>#REF!</v>
      </c>
      <c r="O18" s="8"/>
      <c r="P18" s="8"/>
      <c r="Q18" s="8"/>
      <c r="R18" s="8"/>
      <c r="S18" s="8"/>
      <c r="T18" s="8"/>
      <c r="U18" s="8"/>
    </row>
    <row r="19" spans="2:21" ht="18" customHeight="1" thickBot="1" x14ac:dyDescent="0.35">
      <c r="B19" s="601"/>
      <c r="C19" s="595" t="s">
        <v>11</v>
      </c>
      <c r="D19" s="595"/>
      <c r="E19" s="595"/>
      <c r="F19" s="39">
        <f t="shared" si="1"/>
        <v>0</v>
      </c>
      <c r="G19" s="40">
        <f t="shared" si="0"/>
        <v>0</v>
      </c>
      <c r="H19" s="41">
        <f>(F19-G19)</f>
        <v>0</v>
      </c>
      <c r="I19" s="42" t="e">
        <f>VLOOKUP($C19, $C$455:$T$465, MATCH($F$9,#REF!, 0)+6, FALSE)</f>
        <v>#REF!</v>
      </c>
      <c r="J19" s="41" t="e">
        <f>(F19-I19)</f>
        <v>#REF!</v>
      </c>
      <c r="O19" s="8"/>
      <c r="P19" s="8"/>
      <c r="Q19" s="8"/>
      <c r="R19" s="8"/>
      <c r="S19" s="8"/>
      <c r="T19" s="8"/>
      <c r="U19" s="8"/>
    </row>
    <row r="21" spans="2:21" x14ac:dyDescent="0.3">
      <c r="B21" s="43" t="s">
        <v>162</v>
      </c>
    </row>
    <row r="22" spans="2:21" x14ac:dyDescent="0.3">
      <c r="B22" s="1" t="s">
        <v>163</v>
      </c>
      <c r="C22" s="1" t="s">
        <v>271</v>
      </c>
    </row>
    <row r="23" spans="2:21" x14ac:dyDescent="0.3">
      <c r="B23" s="1" t="s">
        <v>164</v>
      </c>
    </row>
    <row r="24" spans="2:21" x14ac:dyDescent="0.3">
      <c r="B24" s="1" t="s">
        <v>165</v>
      </c>
    </row>
    <row r="72" spans="2:24" ht="15" thickBot="1" x14ac:dyDescent="0.35"/>
    <row r="73" spans="2:24" ht="15" thickBot="1" x14ac:dyDescent="0.35">
      <c r="B73" s="279">
        <v>2026</v>
      </c>
      <c r="C73" s="280"/>
      <c r="D73" s="280"/>
      <c r="E73" s="280"/>
      <c r="F73" s="280"/>
      <c r="G73" s="280"/>
      <c r="H73" s="281"/>
      <c r="I73" s="5" t="s">
        <v>46</v>
      </c>
      <c r="J73" s="6" t="s">
        <v>47</v>
      </c>
      <c r="K73" s="6" t="s">
        <v>50</v>
      </c>
      <c r="L73" s="6" t="s">
        <v>51</v>
      </c>
      <c r="M73" s="6" t="s">
        <v>52</v>
      </c>
      <c r="N73" s="6" t="s">
        <v>53</v>
      </c>
      <c r="O73" s="6" t="s">
        <v>54</v>
      </c>
      <c r="P73" s="6" t="s">
        <v>55</v>
      </c>
      <c r="Q73" s="6" t="s">
        <v>56</v>
      </c>
      <c r="R73" s="6" t="s">
        <v>57</v>
      </c>
      <c r="S73" s="6" t="s">
        <v>58</v>
      </c>
      <c r="T73" s="6" t="s">
        <v>59</v>
      </c>
      <c r="U73" s="279" t="s">
        <v>60</v>
      </c>
      <c r="V73" s="281"/>
      <c r="W73" s="279" t="s">
        <v>61</v>
      </c>
      <c r="X73" s="281"/>
    </row>
    <row r="74" spans="2:24" ht="15" thickBot="1" x14ac:dyDescent="0.35">
      <c r="B74" s="421"/>
      <c r="C74" s="421"/>
      <c r="D74" s="421"/>
      <c r="E74" s="421"/>
      <c r="F74" s="421"/>
      <c r="G74" s="421"/>
      <c r="H74" s="421"/>
    </row>
    <row r="75" spans="2:24" x14ac:dyDescent="0.3">
      <c r="B75" s="282" t="s">
        <v>4</v>
      </c>
      <c r="C75" s="285" t="s">
        <v>12</v>
      </c>
      <c r="D75" s="286"/>
      <c r="E75" s="286"/>
      <c r="F75" s="286"/>
      <c r="G75" s="286"/>
      <c r="H75" s="287"/>
      <c r="I75" s="48">
        <v>152698</v>
      </c>
      <c r="J75" s="48"/>
      <c r="K75" s="48"/>
      <c r="L75" s="48"/>
      <c r="M75" s="48"/>
      <c r="N75" s="48"/>
      <c r="O75" s="48"/>
      <c r="P75" s="48"/>
      <c r="Q75" s="48"/>
      <c r="R75" s="48"/>
      <c r="S75" s="48"/>
      <c r="T75" s="48"/>
      <c r="U75" s="422">
        <f t="shared" ref="U75:U88" si="2">AVERAGE(I75:T75)</f>
        <v>152698</v>
      </c>
      <c r="V75" s="423"/>
      <c r="W75" s="424">
        <f t="shared" ref="W75:W80" si="3">SUM(I75:T75)</f>
        <v>152698</v>
      </c>
      <c r="X75" s="423"/>
    </row>
    <row r="76" spans="2:24" x14ac:dyDescent="0.3">
      <c r="B76" s="283"/>
      <c r="C76" s="270" t="s">
        <v>48</v>
      </c>
      <c r="D76" s="271"/>
      <c r="E76" s="271"/>
      <c r="F76" s="271"/>
      <c r="G76" s="271"/>
      <c r="H76" s="272"/>
      <c r="I76" s="52">
        <v>2759</v>
      </c>
      <c r="J76" s="52"/>
      <c r="K76" s="52"/>
      <c r="L76" s="52"/>
      <c r="M76" s="52"/>
      <c r="N76" s="52"/>
      <c r="O76" s="52"/>
      <c r="P76" s="52"/>
      <c r="Q76" s="52"/>
      <c r="R76" s="52"/>
      <c r="S76" s="52"/>
      <c r="T76" s="52"/>
      <c r="U76" s="311">
        <f t="shared" si="2"/>
        <v>2759</v>
      </c>
      <c r="V76" s="312"/>
      <c r="W76" s="410">
        <f t="shared" si="3"/>
        <v>2759</v>
      </c>
      <c r="X76" s="312"/>
    </row>
    <row r="77" spans="2:24" x14ac:dyDescent="0.3">
      <c r="B77" s="283"/>
      <c r="C77" s="270" t="s">
        <v>117</v>
      </c>
      <c r="D77" s="271"/>
      <c r="E77" s="271"/>
      <c r="F77" s="271"/>
      <c r="G77" s="271"/>
      <c r="H77" s="272"/>
      <c r="I77" s="52">
        <v>158</v>
      </c>
      <c r="J77" s="52"/>
      <c r="K77" s="52"/>
      <c r="L77" s="52"/>
      <c r="M77" s="52"/>
      <c r="N77" s="52"/>
      <c r="O77" s="52"/>
      <c r="P77" s="52"/>
      <c r="Q77" s="52"/>
      <c r="R77" s="52"/>
      <c r="S77" s="52"/>
      <c r="T77" s="52"/>
      <c r="U77" s="311">
        <f t="shared" si="2"/>
        <v>158</v>
      </c>
      <c r="V77" s="312"/>
      <c r="W77" s="410">
        <f t="shared" si="3"/>
        <v>158</v>
      </c>
      <c r="X77" s="312"/>
    </row>
    <row r="78" spans="2:24" x14ac:dyDescent="0.3">
      <c r="B78" s="283"/>
      <c r="C78" s="425" t="s">
        <v>0</v>
      </c>
      <c r="D78" s="426"/>
      <c r="E78" s="426"/>
      <c r="F78" s="426"/>
      <c r="G78" s="426"/>
      <c r="H78" s="427"/>
      <c r="I78" s="56">
        <v>71248</v>
      </c>
      <c r="J78" s="56"/>
      <c r="K78" s="56"/>
      <c r="L78" s="56"/>
      <c r="M78" s="56"/>
      <c r="N78" s="56"/>
      <c r="O78" s="56"/>
      <c r="P78" s="56"/>
      <c r="Q78" s="56"/>
      <c r="R78" s="56"/>
      <c r="S78" s="56"/>
      <c r="T78" s="56"/>
      <c r="U78" s="428">
        <f t="shared" si="2"/>
        <v>71248</v>
      </c>
      <c r="V78" s="420"/>
      <c r="W78" s="419">
        <f t="shared" si="3"/>
        <v>71248</v>
      </c>
      <c r="X78" s="420"/>
    </row>
    <row r="79" spans="2:24" x14ac:dyDescent="0.3">
      <c r="B79" s="283"/>
      <c r="C79" s="516" t="s">
        <v>23</v>
      </c>
      <c r="D79" s="517"/>
      <c r="E79" s="517"/>
      <c r="F79" s="517"/>
      <c r="G79" s="517"/>
      <c r="H79" s="518"/>
      <c r="I79" s="60">
        <v>1905</v>
      </c>
      <c r="J79" s="60"/>
      <c r="K79" s="60"/>
      <c r="L79" s="60"/>
      <c r="M79" s="60"/>
      <c r="N79" s="60"/>
      <c r="O79" s="60"/>
      <c r="P79" s="60"/>
      <c r="Q79" s="60"/>
      <c r="R79" s="60"/>
      <c r="S79" s="60"/>
      <c r="T79" s="60"/>
      <c r="U79" s="428">
        <f t="shared" si="2"/>
        <v>1905</v>
      </c>
      <c r="V79" s="420"/>
      <c r="W79" s="419">
        <f t="shared" si="3"/>
        <v>1905</v>
      </c>
      <c r="X79" s="420"/>
    </row>
    <row r="80" spans="2:24" x14ac:dyDescent="0.3">
      <c r="B80" s="283"/>
      <c r="C80" s="516" t="s">
        <v>170</v>
      </c>
      <c r="D80" s="517"/>
      <c r="E80" s="517"/>
      <c r="F80" s="517"/>
      <c r="G80" s="517"/>
      <c r="H80" s="518"/>
      <c r="I80" s="64">
        <v>161</v>
      </c>
      <c r="J80" s="64"/>
      <c r="K80" s="64"/>
      <c r="L80" s="64"/>
      <c r="M80" s="64"/>
      <c r="N80" s="64"/>
      <c r="O80" s="64"/>
      <c r="P80" s="64"/>
      <c r="Q80" s="64"/>
      <c r="R80" s="64"/>
      <c r="S80" s="64"/>
      <c r="T80" s="64"/>
      <c r="U80" s="428">
        <f t="shared" si="2"/>
        <v>161</v>
      </c>
      <c r="V80" s="420"/>
      <c r="W80" s="419">
        <f t="shared" si="3"/>
        <v>161</v>
      </c>
      <c r="X80" s="420"/>
    </row>
    <row r="81" spans="2:24" x14ac:dyDescent="0.3">
      <c r="B81" s="283"/>
      <c r="C81" s="506" t="s">
        <v>13</v>
      </c>
      <c r="D81" s="507"/>
      <c r="E81" s="507"/>
      <c r="F81" s="507"/>
      <c r="G81" s="507"/>
      <c r="H81" s="508"/>
      <c r="I81" s="68">
        <f t="shared" ref="I81:Q81" si="4">I80-I82</f>
        <v>106</v>
      </c>
      <c r="J81" s="68">
        <f t="shared" si="4"/>
        <v>0</v>
      </c>
      <c r="K81" s="68">
        <f t="shared" si="4"/>
        <v>0</v>
      </c>
      <c r="L81" s="68">
        <f t="shared" si="4"/>
        <v>0</v>
      </c>
      <c r="M81" s="68">
        <f t="shared" si="4"/>
        <v>0</v>
      </c>
      <c r="N81" s="68">
        <f t="shared" si="4"/>
        <v>0</v>
      </c>
      <c r="O81" s="68">
        <f t="shared" si="4"/>
        <v>0</v>
      </c>
      <c r="P81" s="68">
        <f t="shared" si="4"/>
        <v>0</v>
      </c>
      <c r="Q81" s="68">
        <f t="shared" si="4"/>
        <v>0</v>
      </c>
      <c r="R81" s="68">
        <f>R80-R82</f>
        <v>0</v>
      </c>
      <c r="S81" s="68">
        <f>S80-S82</f>
        <v>0</v>
      </c>
      <c r="T81" s="68">
        <f>T80-T82</f>
        <v>0</v>
      </c>
      <c r="U81" s="509">
        <f t="shared" si="2"/>
        <v>8.8333333333333339</v>
      </c>
      <c r="V81" s="510"/>
      <c r="W81" s="559">
        <f>W80-W82</f>
        <v>106</v>
      </c>
      <c r="X81" s="510"/>
    </row>
    <row r="82" spans="2:24" x14ac:dyDescent="0.3">
      <c r="B82" s="283"/>
      <c r="C82" s="506" t="s">
        <v>14</v>
      </c>
      <c r="D82" s="507"/>
      <c r="E82" s="507"/>
      <c r="F82" s="507"/>
      <c r="G82" s="507"/>
      <c r="H82" s="508"/>
      <c r="I82" s="70">
        <v>55</v>
      </c>
      <c r="J82" s="70"/>
      <c r="K82" s="70"/>
      <c r="L82" s="70"/>
      <c r="M82" s="70"/>
      <c r="N82" s="70"/>
      <c r="O82" s="70"/>
      <c r="P82" s="70"/>
      <c r="Q82" s="70"/>
      <c r="R82" s="70"/>
      <c r="S82" s="70"/>
      <c r="T82" s="70"/>
      <c r="U82" s="509">
        <f t="shared" si="2"/>
        <v>55</v>
      </c>
      <c r="V82" s="510"/>
      <c r="W82" s="558">
        <f t="shared" ref="W82:W88" si="5">SUM(I82:T82)</f>
        <v>55</v>
      </c>
      <c r="X82" s="512"/>
    </row>
    <row r="83" spans="2:24" x14ac:dyDescent="0.3">
      <c r="B83" s="283"/>
      <c r="C83" s="513" t="s">
        <v>5</v>
      </c>
      <c r="D83" s="514"/>
      <c r="E83" s="514"/>
      <c r="F83" s="514"/>
      <c r="G83" s="514"/>
      <c r="H83" s="515"/>
      <c r="I83" s="74">
        <v>10</v>
      </c>
      <c r="J83" s="74"/>
      <c r="K83" s="74"/>
      <c r="L83" s="74"/>
      <c r="M83" s="74"/>
      <c r="N83" s="74"/>
      <c r="O83" s="74"/>
      <c r="P83" s="74"/>
      <c r="Q83" s="74"/>
      <c r="R83" s="74"/>
      <c r="S83" s="74"/>
      <c r="T83" s="74"/>
      <c r="U83" s="509">
        <f t="shared" si="2"/>
        <v>10</v>
      </c>
      <c r="V83" s="510"/>
      <c r="W83" s="558">
        <f t="shared" si="5"/>
        <v>10</v>
      </c>
      <c r="X83" s="512"/>
    </row>
    <row r="84" spans="2:24" x14ac:dyDescent="0.3">
      <c r="B84" s="283"/>
      <c r="C84" s="560" t="s">
        <v>49</v>
      </c>
      <c r="D84" s="561"/>
      <c r="E84" s="561"/>
      <c r="F84" s="561"/>
      <c r="G84" s="561"/>
      <c r="H84" s="562"/>
      <c r="I84" s="78">
        <f t="shared" ref="I84:Q84" si="6">I80-I81-I83</f>
        <v>45</v>
      </c>
      <c r="J84" s="78">
        <f t="shared" si="6"/>
        <v>0</v>
      </c>
      <c r="K84" s="78">
        <f t="shared" si="6"/>
        <v>0</v>
      </c>
      <c r="L84" s="78">
        <f t="shared" si="6"/>
        <v>0</v>
      </c>
      <c r="M84" s="78">
        <f t="shared" si="6"/>
        <v>0</v>
      </c>
      <c r="N84" s="78">
        <f t="shared" si="6"/>
        <v>0</v>
      </c>
      <c r="O84" s="78">
        <f t="shared" si="6"/>
        <v>0</v>
      </c>
      <c r="P84" s="78">
        <f t="shared" si="6"/>
        <v>0</v>
      </c>
      <c r="Q84" s="78">
        <f t="shared" si="6"/>
        <v>0</v>
      </c>
      <c r="R84" s="78">
        <f>R80-R81-R83</f>
        <v>0</v>
      </c>
      <c r="S84" s="78">
        <f>S80-S81-S83</f>
        <v>0</v>
      </c>
      <c r="T84" s="78">
        <f>T80-T81-T83</f>
        <v>0</v>
      </c>
      <c r="U84" s="563">
        <f t="shared" si="2"/>
        <v>3.75</v>
      </c>
      <c r="V84" s="564"/>
      <c r="W84" s="565">
        <f t="shared" si="5"/>
        <v>45</v>
      </c>
      <c r="X84" s="566"/>
    </row>
    <row r="85" spans="2:24" x14ac:dyDescent="0.3">
      <c r="B85" s="283"/>
      <c r="C85" s="411" t="s">
        <v>107</v>
      </c>
      <c r="D85" s="412"/>
      <c r="E85" s="412"/>
      <c r="F85" s="412"/>
      <c r="G85" s="412"/>
      <c r="H85" s="413"/>
      <c r="I85" s="82">
        <v>118</v>
      </c>
      <c r="J85" s="82"/>
      <c r="K85" s="82"/>
      <c r="L85" s="82"/>
      <c r="M85" s="82"/>
      <c r="N85" s="82"/>
      <c r="O85" s="82"/>
      <c r="P85" s="82"/>
      <c r="Q85" s="82"/>
      <c r="R85" s="82"/>
      <c r="S85" s="82"/>
      <c r="T85" s="82"/>
      <c r="U85" s="414">
        <f t="shared" si="2"/>
        <v>118</v>
      </c>
      <c r="V85" s="415"/>
      <c r="W85" s="416">
        <f t="shared" si="5"/>
        <v>118</v>
      </c>
      <c r="X85" s="415"/>
    </row>
    <row r="86" spans="2:24" x14ac:dyDescent="0.3">
      <c r="B86" s="283"/>
      <c r="C86" s="395" t="s">
        <v>1</v>
      </c>
      <c r="D86" s="396"/>
      <c r="E86" s="396"/>
      <c r="F86" s="396"/>
      <c r="G86" s="396"/>
      <c r="H86" s="397"/>
      <c r="I86" s="86">
        <v>59657</v>
      </c>
      <c r="J86" s="86"/>
      <c r="K86" s="86"/>
      <c r="L86" s="86"/>
      <c r="M86" s="86"/>
      <c r="N86" s="86"/>
      <c r="O86" s="86"/>
      <c r="P86" s="86"/>
      <c r="Q86" s="86"/>
      <c r="R86" s="86"/>
      <c r="S86" s="86"/>
      <c r="T86" s="86"/>
      <c r="U86" s="417">
        <f t="shared" si="2"/>
        <v>59657</v>
      </c>
      <c r="V86" s="418"/>
      <c r="W86" s="419">
        <f t="shared" si="5"/>
        <v>59657</v>
      </c>
      <c r="X86" s="420"/>
    </row>
    <row r="87" spans="2:24" x14ac:dyDescent="0.3">
      <c r="B87" s="283"/>
      <c r="C87" s="347" t="s">
        <v>23</v>
      </c>
      <c r="D87" s="348"/>
      <c r="E87" s="348"/>
      <c r="F87" s="348"/>
      <c r="G87" s="348"/>
      <c r="H87" s="349"/>
      <c r="I87" s="90">
        <v>1282</v>
      </c>
      <c r="J87" s="90"/>
      <c r="K87" s="90"/>
      <c r="L87" s="90"/>
      <c r="M87" s="90"/>
      <c r="N87" s="90"/>
      <c r="O87" s="90"/>
      <c r="P87" s="90"/>
      <c r="Q87" s="90"/>
      <c r="R87" s="90"/>
      <c r="S87" s="90"/>
      <c r="T87" s="90"/>
      <c r="U87" s="361">
        <f t="shared" si="2"/>
        <v>1282</v>
      </c>
      <c r="V87" s="362"/>
      <c r="W87" s="409">
        <f t="shared" si="5"/>
        <v>1282</v>
      </c>
      <c r="X87" s="362"/>
    </row>
    <row r="88" spans="2:24" x14ac:dyDescent="0.3">
      <c r="B88" s="283"/>
      <c r="C88" s="270" t="s">
        <v>118</v>
      </c>
      <c r="D88" s="271"/>
      <c r="E88" s="271"/>
      <c r="F88" s="271"/>
      <c r="G88" s="271"/>
      <c r="H88" s="272"/>
      <c r="I88" s="52">
        <v>72</v>
      </c>
      <c r="J88" s="52"/>
      <c r="K88" s="52"/>
      <c r="L88" s="52"/>
      <c r="M88" s="52"/>
      <c r="N88" s="52"/>
      <c r="O88" s="52"/>
      <c r="P88" s="52"/>
      <c r="Q88" s="52"/>
      <c r="R88" s="52"/>
      <c r="S88" s="52"/>
      <c r="T88" s="52"/>
      <c r="U88" s="311">
        <f t="shared" si="2"/>
        <v>72</v>
      </c>
      <c r="V88" s="312"/>
      <c r="W88" s="410">
        <f t="shared" si="5"/>
        <v>72</v>
      </c>
      <c r="X88" s="312"/>
    </row>
    <row r="89" spans="2:24" x14ac:dyDescent="0.3">
      <c r="B89" s="283"/>
      <c r="C89" s="306" t="s">
        <v>6</v>
      </c>
      <c r="D89" s="307"/>
      <c r="E89" s="307"/>
      <c r="F89" s="307"/>
      <c r="G89" s="307"/>
      <c r="H89" s="308"/>
      <c r="I89" s="94">
        <f t="shared" ref="I89:T91" si="7">I75/I78</f>
        <v>2.1431899842802604</v>
      </c>
      <c r="J89" s="94" t="e">
        <f t="shared" si="7"/>
        <v>#DIV/0!</v>
      </c>
      <c r="K89" s="94" t="e">
        <f t="shared" si="7"/>
        <v>#DIV/0!</v>
      </c>
      <c r="L89" s="94" t="e">
        <f t="shared" si="7"/>
        <v>#DIV/0!</v>
      </c>
      <c r="M89" s="94" t="e">
        <f t="shared" si="7"/>
        <v>#DIV/0!</v>
      </c>
      <c r="N89" s="94" t="e">
        <f t="shared" si="7"/>
        <v>#DIV/0!</v>
      </c>
      <c r="O89" s="94" t="e">
        <f t="shared" si="7"/>
        <v>#DIV/0!</v>
      </c>
      <c r="P89" s="94" t="e">
        <f t="shared" si="7"/>
        <v>#DIV/0!</v>
      </c>
      <c r="Q89" s="94" t="e">
        <f t="shared" si="7"/>
        <v>#DIV/0!</v>
      </c>
      <c r="R89" s="94" t="e">
        <f t="shared" si="7"/>
        <v>#DIV/0!</v>
      </c>
      <c r="S89" s="94" t="e">
        <f t="shared" si="7"/>
        <v>#DIV/0!</v>
      </c>
      <c r="T89" s="94" t="e">
        <f t="shared" si="7"/>
        <v>#DIV/0!</v>
      </c>
      <c r="U89" s="404" t="s">
        <v>62</v>
      </c>
      <c r="V89" s="405"/>
      <c r="W89" s="406">
        <f>W75/W78</f>
        <v>2.1431899842802604</v>
      </c>
      <c r="X89" s="407"/>
    </row>
    <row r="90" spans="2:24" x14ac:dyDescent="0.3">
      <c r="B90" s="283"/>
      <c r="C90" s="347" t="s">
        <v>23</v>
      </c>
      <c r="D90" s="348"/>
      <c r="E90" s="348"/>
      <c r="F90" s="348"/>
      <c r="G90" s="348"/>
      <c r="H90" s="349"/>
      <c r="I90" s="98">
        <f t="shared" si="7"/>
        <v>1.4482939632545933</v>
      </c>
      <c r="J90" s="98" t="e">
        <f t="shared" si="7"/>
        <v>#DIV/0!</v>
      </c>
      <c r="K90" s="98" t="e">
        <f t="shared" si="7"/>
        <v>#DIV/0!</v>
      </c>
      <c r="L90" s="98" t="e">
        <f t="shared" si="7"/>
        <v>#DIV/0!</v>
      </c>
      <c r="M90" s="98" t="e">
        <f t="shared" si="7"/>
        <v>#DIV/0!</v>
      </c>
      <c r="N90" s="98" t="e">
        <f t="shared" si="7"/>
        <v>#DIV/0!</v>
      </c>
      <c r="O90" s="98" t="e">
        <f t="shared" si="7"/>
        <v>#DIV/0!</v>
      </c>
      <c r="P90" s="98" t="e">
        <f t="shared" si="7"/>
        <v>#DIV/0!</v>
      </c>
      <c r="Q90" s="98" t="e">
        <f t="shared" si="7"/>
        <v>#DIV/0!</v>
      </c>
      <c r="R90" s="98" t="e">
        <f t="shared" si="7"/>
        <v>#DIV/0!</v>
      </c>
      <c r="S90" s="98" t="e">
        <f t="shared" si="7"/>
        <v>#DIV/0!</v>
      </c>
      <c r="T90" s="98" t="e">
        <f t="shared" si="7"/>
        <v>#DIV/0!</v>
      </c>
      <c r="U90" s="361" t="s">
        <v>62</v>
      </c>
      <c r="V90" s="362"/>
      <c r="W90" s="408">
        <f>W76/W79</f>
        <v>1.4482939632545933</v>
      </c>
      <c r="X90" s="351"/>
    </row>
    <row r="91" spans="2:24" x14ac:dyDescent="0.3">
      <c r="B91" s="283"/>
      <c r="C91" s="270" t="s">
        <v>171</v>
      </c>
      <c r="D91" s="271"/>
      <c r="E91" s="271"/>
      <c r="F91" s="271"/>
      <c r="G91" s="271"/>
      <c r="H91" s="272"/>
      <c r="I91" s="100">
        <f t="shared" si="7"/>
        <v>0.98136645962732916</v>
      </c>
      <c r="J91" s="100" t="e">
        <f t="shared" si="7"/>
        <v>#DIV/0!</v>
      </c>
      <c r="K91" s="100" t="e">
        <f t="shared" si="7"/>
        <v>#DIV/0!</v>
      </c>
      <c r="L91" s="100" t="e">
        <f t="shared" si="7"/>
        <v>#DIV/0!</v>
      </c>
      <c r="M91" s="100" t="e">
        <f t="shared" si="7"/>
        <v>#DIV/0!</v>
      </c>
      <c r="N91" s="100" t="e">
        <f t="shared" si="7"/>
        <v>#DIV/0!</v>
      </c>
      <c r="O91" s="100" t="e">
        <f t="shared" si="7"/>
        <v>#DIV/0!</v>
      </c>
      <c r="P91" s="100" t="e">
        <f t="shared" si="7"/>
        <v>#DIV/0!</v>
      </c>
      <c r="Q91" s="100" t="e">
        <f t="shared" si="7"/>
        <v>#DIV/0!</v>
      </c>
      <c r="R91" s="100" t="e">
        <f t="shared" si="7"/>
        <v>#DIV/0!</v>
      </c>
      <c r="S91" s="100" t="e">
        <f t="shared" si="7"/>
        <v>#DIV/0!</v>
      </c>
      <c r="T91" s="100" t="e">
        <f t="shared" si="7"/>
        <v>#DIV/0!</v>
      </c>
      <c r="U91" s="311" t="s">
        <v>62</v>
      </c>
      <c r="V91" s="312"/>
      <c r="W91" s="494">
        <f>W77/W80</f>
        <v>0.98136645962732916</v>
      </c>
      <c r="X91" s="495"/>
    </row>
    <row r="92" spans="2:24" x14ac:dyDescent="0.3">
      <c r="B92" s="283"/>
      <c r="C92" s="468" t="s">
        <v>106</v>
      </c>
      <c r="D92" s="469"/>
      <c r="E92" s="469"/>
      <c r="F92" s="469"/>
      <c r="G92" s="469"/>
      <c r="H92" s="470"/>
      <c r="I92" s="104">
        <f t="shared" ref="I92:Q92" si="8">I85/I80</f>
        <v>0.73291925465838514</v>
      </c>
      <c r="J92" s="104" t="e">
        <f t="shared" si="8"/>
        <v>#DIV/0!</v>
      </c>
      <c r="K92" s="104" t="e">
        <f t="shared" si="8"/>
        <v>#DIV/0!</v>
      </c>
      <c r="L92" s="104" t="e">
        <f t="shared" si="8"/>
        <v>#DIV/0!</v>
      </c>
      <c r="M92" s="104" t="e">
        <f t="shared" si="8"/>
        <v>#DIV/0!</v>
      </c>
      <c r="N92" s="104" t="e">
        <f t="shared" si="8"/>
        <v>#DIV/0!</v>
      </c>
      <c r="O92" s="104" t="e">
        <f t="shared" si="8"/>
        <v>#DIV/0!</v>
      </c>
      <c r="P92" s="104" t="e">
        <f t="shared" si="8"/>
        <v>#DIV/0!</v>
      </c>
      <c r="Q92" s="104" t="e">
        <f t="shared" si="8"/>
        <v>#DIV/0!</v>
      </c>
      <c r="R92" s="104" t="e">
        <f>R85/R80</f>
        <v>#DIV/0!</v>
      </c>
      <c r="S92" s="104" t="e">
        <f>S85/S80</f>
        <v>#DIV/0!</v>
      </c>
      <c r="T92" s="104" t="e">
        <f>T85/T80</f>
        <v>#DIV/0!</v>
      </c>
      <c r="U92" s="556" t="s">
        <v>62</v>
      </c>
      <c r="V92" s="557"/>
      <c r="W92" s="402">
        <f>W85/W78</f>
        <v>1.6561868403323602E-3</v>
      </c>
      <c r="X92" s="403"/>
    </row>
    <row r="93" spans="2:24" x14ac:dyDescent="0.3">
      <c r="B93" s="283"/>
      <c r="C93" s="291" t="s">
        <v>3</v>
      </c>
      <c r="D93" s="292"/>
      <c r="E93" s="292"/>
      <c r="F93" s="292"/>
      <c r="G93" s="292"/>
      <c r="H93" s="293"/>
      <c r="I93" s="201">
        <f t="shared" ref="I93:T95" si="9">I86/I78</f>
        <v>0.83731473164158998</v>
      </c>
      <c r="J93" s="201" t="e">
        <f t="shared" si="9"/>
        <v>#DIV/0!</v>
      </c>
      <c r="K93" s="201" t="e">
        <f t="shared" si="9"/>
        <v>#DIV/0!</v>
      </c>
      <c r="L93" s="201" t="e">
        <f t="shared" si="9"/>
        <v>#DIV/0!</v>
      </c>
      <c r="M93" s="201" t="e">
        <f t="shared" si="9"/>
        <v>#DIV/0!</v>
      </c>
      <c r="N93" s="201" t="e">
        <f t="shared" si="9"/>
        <v>#DIV/0!</v>
      </c>
      <c r="O93" s="201" t="e">
        <f t="shared" si="9"/>
        <v>#DIV/0!</v>
      </c>
      <c r="P93" s="201" t="e">
        <f t="shared" si="9"/>
        <v>#DIV/0!</v>
      </c>
      <c r="Q93" s="201" t="e">
        <f t="shared" si="9"/>
        <v>#DIV/0!</v>
      </c>
      <c r="R93" s="201" t="e">
        <f t="shared" si="9"/>
        <v>#DIV/0!</v>
      </c>
      <c r="S93" s="201" t="e">
        <f t="shared" si="9"/>
        <v>#DIV/0!</v>
      </c>
      <c r="T93" s="201" t="e">
        <f t="shared" si="9"/>
        <v>#DIV/0!</v>
      </c>
      <c r="U93" s="380" t="s">
        <v>62</v>
      </c>
      <c r="V93" s="381"/>
      <c r="W93" s="394">
        <f>W86/W78</f>
        <v>0.83731473164158998</v>
      </c>
      <c r="X93" s="339"/>
    </row>
    <row r="94" spans="2:24" x14ac:dyDescent="0.3">
      <c r="B94" s="283"/>
      <c r="C94" s="347" t="s">
        <v>23</v>
      </c>
      <c r="D94" s="348"/>
      <c r="E94" s="348"/>
      <c r="F94" s="348"/>
      <c r="G94" s="348"/>
      <c r="H94" s="349"/>
      <c r="I94" s="112">
        <f t="shared" si="9"/>
        <v>0.67296587926509188</v>
      </c>
      <c r="J94" s="112" t="e">
        <f t="shared" si="9"/>
        <v>#DIV/0!</v>
      </c>
      <c r="K94" s="112" t="e">
        <f t="shared" si="9"/>
        <v>#DIV/0!</v>
      </c>
      <c r="L94" s="112" t="e">
        <f t="shared" si="9"/>
        <v>#DIV/0!</v>
      </c>
      <c r="M94" s="112" t="e">
        <f t="shared" si="9"/>
        <v>#DIV/0!</v>
      </c>
      <c r="N94" s="112" t="e">
        <f t="shared" si="9"/>
        <v>#DIV/0!</v>
      </c>
      <c r="O94" s="112" t="e">
        <f t="shared" si="9"/>
        <v>#DIV/0!</v>
      </c>
      <c r="P94" s="112" t="e">
        <f t="shared" si="9"/>
        <v>#DIV/0!</v>
      </c>
      <c r="Q94" s="112" t="e">
        <f t="shared" si="9"/>
        <v>#DIV/0!</v>
      </c>
      <c r="R94" s="112" t="e">
        <f t="shared" si="9"/>
        <v>#DIV/0!</v>
      </c>
      <c r="S94" s="112" t="e">
        <f t="shared" si="9"/>
        <v>#DIV/0!</v>
      </c>
      <c r="T94" s="112" t="e">
        <f t="shared" si="9"/>
        <v>#DIV/0!</v>
      </c>
      <c r="U94" s="361" t="s">
        <v>62</v>
      </c>
      <c r="V94" s="362"/>
      <c r="W94" s="496">
        <f>W87/W79</f>
        <v>0.67296587926509188</v>
      </c>
      <c r="X94" s="467"/>
    </row>
    <row r="95" spans="2:24" ht="15" thickBot="1" x14ac:dyDescent="0.35">
      <c r="B95" s="284"/>
      <c r="C95" s="294" t="s">
        <v>118</v>
      </c>
      <c r="D95" s="295"/>
      <c r="E95" s="295"/>
      <c r="F95" s="295"/>
      <c r="G95" s="295"/>
      <c r="H95" s="296"/>
      <c r="I95" s="116">
        <f t="shared" si="9"/>
        <v>0.44720496894409939</v>
      </c>
      <c r="J95" s="116" t="e">
        <f t="shared" si="9"/>
        <v>#DIV/0!</v>
      </c>
      <c r="K95" s="116" t="e">
        <f t="shared" si="9"/>
        <v>#DIV/0!</v>
      </c>
      <c r="L95" s="116" t="e">
        <f t="shared" si="9"/>
        <v>#DIV/0!</v>
      </c>
      <c r="M95" s="116" t="e">
        <f t="shared" si="9"/>
        <v>#DIV/0!</v>
      </c>
      <c r="N95" s="116" t="e">
        <f t="shared" si="9"/>
        <v>#DIV/0!</v>
      </c>
      <c r="O95" s="116" t="e">
        <f t="shared" si="9"/>
        <v>#DIV/0!</v>
      </c>
      <c r="P95" s="116" t="e">
        <f t="shared" si="9"/>
        <v>#DIV/0!</v>
      </c>
      <c r="Q95" s="116" t="e">
        <f t="shared" si="9"/>
        <v>#DIV/0!</v>
      </c>
      <c r="R95" s="116" t="e">
        <f>R88/R80</f>
        <v>#DIV/0!</v>
      </c>
      <c r="S95" s="116" t="e">
        <f t="shared" si="9"/>
        <v>#DIV/0!</v>
      </c>
      <c r="T95" s="116" t="e">
        <f t="shared" si="9"/>
        <v>#DIV/0!</v>
      </c>
      <c r="U95" s="366" t="s">
        <v>62</v>
      </c>
      <c r="V95" s="367"/>
      <c r="W95" s="497">
        <f>W88/W80</f>
        <v>0.44720496894409939</v>
      </c>
      <c r="X95" s="472"/>
    </row>
    <row r="96" spans="2:24" x14ac:dyDescent="0.3">
      <c r="B96" s="436" t="s">
        <v>7</v>
      </c>
      <c r="C96" s="303" t="s">
        <v>15</v>
      </c>
      <c r="D96" s="304"/>
      <c r="E96" s="304"/>
      <c r="F96" s="304"/>
      <c r="G96" s="304"/>
      <c r="H96" s="305"/>
      <c r="I96" s="120">
        <v>109</v>
      </c>
      <c r="J96" s="120"/>
      <c r="K96" s="120"/>
      <c r="L96" s="120"/>
      <c r="M96" s="120"/>
      <c r="N96" s="120"/>
      <c r="O96" s="120"/>
      <c r="P96" s="120"/>
      <c r="Q96" s="120"/>
      <c r="R96" s="120"/>
      <c r="S96" s="120"/>
      <c r="T96" s="120"/>
      <c r="U96" s="400">
        <f t="shared" ref="U96:U159" si="10">AVERAGE(I96:T96)</f>
        <v>109</v>
      </c>
      <c r="V96" s="401"/>
      <c r="W96" s="400" t="s">
        <v>62</v>
      </c>
      <c r="X96" s="401"/>
    </row>
    <row r="97" spans="2:24" x14ac:dyDescent="0.3">
      <c r="B97" s="437"/>
      <c r="C97" s="411" t="s">
        <v>16</v>
      </c>
      <c r="D97" s="412"/>
      <c r="E97" s="412"/>
      <c r="F97" s="412"/>
      <c r="G97" s="412"/>
      <c r="H97" s="413"/>
      <c r="I97" s="82">
        <v>320117</v>
      </c>
      <c r="J97" s="82"/>
      <c r="K97" s="82"/>
      <c r="L97" s="82"/>
      <c r="M97" s="82"/>
      <c r="N97" s="82"/>
      <c r="O97" s="82"/>
      <c r="P97" s="82"/>
      <c r="Q97" s="82"/>
      <c r="R97" s="82"/>
      <c r="S97" s="82"/>
      <c r="T97" s="82"/>
      <c r="U97" s="414">
        <f t="shared" si="10"/>
        <v>320117</v>
      </c>
      <c r="V97" s="415"/>
      <c r="W97" s="414">
        <f t="shared" ref="W97:W102" si="11">SUM(I97:T97)</f>
        <v>320117</v>
      </c>
      <c r="X97" s="415"/>
    </row>
    <row r="98" spans="2:24" x14ac:dyDescent="0.3">
      <c r="B98" s="437"/>
      <c r="C98" s="395" t="s">
        <v>119</v>
      </c>
      <c r="D98" s="396"/>
      <c r="E98" s="396"/>
      <c r="F98" s="396"/>
      <c r="G98" s="396"/>
      <c r="H98" s="397"/>
      <c r="I98" s="124">
        <v>512</v>
      </c>
      <c r="J98" s="124"/>
      <c r="K98" s="124"/>
      <c r="L98" s="124"/>
      <c r="M98" s="124"/>
      <c r="N98" s="124"/>
      <c r="O98" s="124"/>
      <c r="P98" s="124"/>
      <c r="Q98" s="124"/>
      <c r="R98" s="124"/>
      <c r="S98" s="124"/>
      <c r="T98" s="124"/>
      <c r="U98" s="398">
        <f t="shared" si="10"/>
        <v>512</v>
      </c>
      <c r="V98" s="399"/>
      <c r="W98" s="398">
        <f t="shared" si="11"/>
        <v>512</v>
      </c>
      <c r="X98" s="399"/>
    </row>
    <row r="99" spans="2:24" x14ac:dyDescent="0.3">
      <c r="B99" s="437"/>
      <c r="C99" s="387" t="s">
        <v>17</v>
      </c>
      <c r="D99" s="388"/>
      <c r="E99" s="388"/>
      <c r="F99" s="388"/>
      <c r="G99" s="388"/>
      <c r="H99" s="389"/>
      <c r="I99" s="128">
        <v>43</v>
      </c>
      <c r="J99" s="128"/>
      <c r="K99" s="128"/>
      <c r="L99" s="128"/>
      <c r="M99" s="128"/>
      <c r="N99" s="128"/>
      <c r="O99" s="128"/>
      <c r="P99" s="128"/>
      <c r="Q99" s="128"/>
      <c r="R99" s="128"/>
      <c r="S99" s="128"/>
      <c r="T99" s="128"/>
      <c r="U99" s="390">
        <f t="shared" si="10"/>
        <v>43</v>
      </c>
      <c r="V99" s="391"/>
      <c r="W99" s="390">
        <f t="shared" si="11"/>
        <v>43</v>
      </c>
      <c r="X99" s="391"/>
    </row>
    <row r="100" spans="2:24" x14ac:dyDescent="0.3">
      <c r="B100" s="437"/>
      <c r="C100" s="438" t="s">
        <v>18</v>
      </c>
      <c r="D100" s="439"/>
      <c r="E100" s="439"/>
      <c r="F100" s="439"/>
      <c r="G100" s="439"/>
      <c r="H100" s="440"/>
      <c r="I100" s="132">
        <f t="shared" ref="I100:Q100" si="12">SUM(I101:I102)</f>
        <v>59</v>
      </c>
      <c r="J100" s="132">
        <f t="shared" si="12"/>
        <v>0</v>
      </c>
      <c r="K100" s="132">
        <f t="shared" si="12"/>
        <v>0</v>
      </c>
      <c r="L100" s="132">
        <f t="shared" si="12"/>
        <v>0</v>
      </c>
      <c r="M100" s="132">
        <f t="shared" si="12"/>
        <v>0</v>
      </c>
      <c r="N100" s="132">
        <f t="shared" si="12"/>
        <v>0</v>
      </c>
      <c r="O100" s="132">
        <f t="shared" si="12"/>
        <v>0</v>
      </c>
      <c r="P100" s="132">
        <f t="shared" si="12"/>
        <v>0</v>
      </c>
      <c r="Q100" s="132">
        <f t="shared" si="12"/>
        <v>0</v>
      </c>
      <c r="R100" s="132">
        <f>SUM(R101:R102)</f>
        <v>0</v>
      </c>
      <c r="S100" s="132">
        <f>SUM(S101:S102)</f>
        <v>0</v>
      </c>
      <c r="T100" s="132">
        <f>SUM(T101:T102)</f>
        <v>0</v>
      </c>
      <c r="U100" s="434">
        <f t="shared" si="10"/>
        <v>4.916666666666667</v>
      </c>
      <c r="V100" s="435"/>
      <c r="W100" s="434">
        <f t="shared" si="11"/>
        <v>59</v>
      </c>
      <c r="X100" s="435"/>
    </row>
    <row r="101" spans="2:24" x14ac:dyDescent="0.3">
      <c r="B101" s="437"/>
      <c r="C101" s="300" t="s">
        <v>122</v>
      </c>
      <c r="D101" s="301"/>
      <c r="E101" s="301"/>
      <c r="F101" s="301"/>
      <c r="G101" s="301"/>
      <c r="H101" s="302"/>
      <c r="I101" s="136">
        <v>47</v>
      </c>
      <c r="J101" s="136"/>
      <c r="K101" s="136"/>
      <c r="L101" s="136"/>
      <c r="M101" s="136"/>
      <c r="N101" s="136"/>
      <c r="O101" s="136"/>
      <c r="P101" s="136"/>
      <c r="Q101" s="136"/>
      <c r="R101" s="136"/>
      <c r="S101" s="136"/>
      <c r="T101" s="136"/>
      <c r="U101" s="309">
        <f t="shared" si="10"/>
        <v>47</v>
      </c>
      <c r="V101" s="310"/>
      <c r="W101" s="309">
        <f t="shared" si="11"/>
        <v>47</v>
      </c>
      <c r="X101" s="310"/>
    </row>
    <row r="102" spans="2:24" x14ac:dyDescent="0.3">
      <c r="B102" s="437"/>
      <c r="C102" s="363" t="s">
        <v>123</v>
      </c>
      <c r="D102" s="364"/>
      <c r="E102" s="364"/>
      <c r="F102" s="364"/>
      <c r="G102" s="364"/>
      <c r="H102" s="365"/>
      <c r="I102" s="140">
        <v>12</v>
      </c>
      <c r="J102" s="140"/>
      <c r="K102" s="140"/>
      <c r="L102" s="140"/>
      <c r="M102" s="140"/>
      <c r="N102" s="140"/>
      <c r="O102" s="140"/>
      <c r="P102" s="140"/>
      <c r="Q102" s="140"/>
      <c r="R102" s="140"/>
      <c r="S102" s="140"/>
      <c r="T102" s="140"/>
      <c r="U102" s="309">
        <f t="shared" si="10"/>
        <v>12</v>
      </c>
      <c r="V102" s="310"/>
      <c r="W102" s="309">
        <f t="shared" si="11"/>
        <v>12</v>
      </c>
      <c r="X102" s="310"/>
    </row>
    <row r="103" spans="2:24" x14ac:dyDescent="0.3">
      <c r="B103" s="437"/>
      <c r="C103" s="384" t="s">
        <v>19</v>
      </c>
      <c r="D103" s="385"/>
      <c r="E103" s="385"/>
      <c r="F103" s="385"/>
      <c r="G103" s="385"/>
      <c r="H103" s="386"/>
      <c r="I103" s="52" t="e">
        <f t="shared" ref="I103:T103" si="13">SUM(I104+I143)</f>
        <v>#REF!</v>
      </c>
      <c r="J103" s="52" t="e">
        <f t="shared" si="13"/>
        <v>#REF!</v>
      </c>
      <c r="K103" s="52" t="e">
        <f t="shared" si="13"/>
        <v>#REF!</v>
      </c>
      <c r="L103" s="52" t="e">
        <f t="shared" si="13"/>
        <v>#REF!</v>
      </c>
      <c r="M103" s="52" t="e">
        <f t="shared" si="13"/>
        <v>#REF!</v>
      </c>
      <c r="N103" s="52" t="e">
        <f t="shared" si="13"/>
        <v>#REF!</v>
      </c>
      <c r="O103" s="52" t="e">
        <f t="shared" si="13"/>
        <v>#REF!</v>
      </c>
      <c r="P103" s="52" t="e">
        <f t="shared" si="13"/>
        <v>#REF!</v>
      </c>
      <c r="Q103" s="52" t="e">
        <f t="shared" si="13"/>
        <v>#REF!</v>
      </c>
      <c r="R103" s="52" t="e">
        <f t="shared" si="13"/>
        <v>#REF!</v>
      </c>
      <c r="S103" s="52" t="e">
        <f t="shared" si="13"/>
        <v>#REF!</v>
      </c>
      <c r="T103" s="52" t="e">
        <f t="shared" si="13"/>
        <v>#REF!</v>
      </c>
      <c r="U103" s="309" t="e">
        <f t="shared" si="10"/>
        <v>#REF!</v>
      </c>
      <c r="V103" s="310"/>
      <c r="W103" s="309" t="e">
        <f t="shared" ref="W103:W163" si="14">SUM(I103:T103)</f>
        <v>#REF!</v>
      </c>
      <c r="X103" s="310"/>
    </row>
    <row r="104" spans="2:24" x14ac:dyDescent="0.3">
      <c r="B104" s="437"/>
      <c r="C104" s="300" t="s">
        <v>123</v>
      </c>
      <c r="D104" s="301"/>
      <c r="E104" s="301"/>
      <c r="F104" s="301"/>
      <c r="G104" s="301"/>
      <c r="H104" s="302"/>
      <c r="I104" s="52" t="e">
        <f>SUM(I105+I111+I115+I117+I125+I127+I130+I135+I139+I141+#REF!)</f>
        <v>#REF!</v>
      </c>
      <c r="J104" s="52" t="e">
        <f>SUM(J105+J111+J115+J117+J125+J127+J130+J135+J139+J141+#REF!)</f>
        <v>#REF!</v>
      </c>
      <c r="K104" s="52" t="e">
        <f>SUM(K105+K111+K115+K117+K125+K127+K130+K135+K139+K141+#REF!)</f>
        <v>#REF!</v>
      </c>
      <c r="L104" s="52" t="e">
        <f>SUM(L105+L111+L115+L117+L125+L127+L130+L135+L139+L141+#REF!)</f>
        <v>#REF!</v>
      </c>
      <c r="M104" s="52" t="e">
        <f>SUM(M105+M111+M115+M117+M125+M127+M130+M135+M139+M141+#REF!)</f>
        <v>#REF!</v>
      </c>
      <c r="N104" s="52" t="e">
        <f>SUM(N105+N111+N115+N117+N125+N127+N130+N135+N139+N141+#REF!)</f>
        <v>#REF!</v>
      </c>
      <c r="O104" s="52" t="e">
        <f>SUM(O105+O111+O115+O117+O125+O127+O130+O135+O139+O141+#REF!)</f>
        <v>#REF!</v>
      </c>
      <c r="P104" s="52" t="e">
        <f>SUM(P105+P111+P115+P117+P125+P127+P130+P135+P139+P141+#REF!)</f>
        <v>#REF!</v>
      </c>
      <c r="Q104" s="52" t="e">
        <f>SUM(Q105+Q111+Q115+Q117+Q125+Q127+Q130+Q135+Q139+Q141+#REF!)</f>
        <v>#REF!</v>
      </c>
      <c r="R104" s="52" t="e">
        <f>SUM(R105+R111+R115+R117+R125+R127+R130+R135+R139+R141+#REF!)</f>
        <v>#REF!</v>
      </c>
      <c r="S104" s="52" t="e">
        <f>SUM(S105+S111+S115+S117+S125+S127+S130+S135+S139+S141+#REF!)</f>
        <v>#REF!</v>
      </c>
      <c r="T104" s="52" t="e">
        <f>SUM(T105+T111+T115+T117+T125+T127+T130+T135+T139+T141+#REF!)</f>
        <v>#REF!</v>
      </c>
      <c r="U104" s="309" t="e">
        <f t="shared" si="10"/>
        <v>#REF!</v>
      </c>
      <c r="V104" s="310"/>
      <c r="W104" s="309" t="e">
        <f t="shared" si="14"/>
        <v>#REF!</v>
      </c>
      <c r="X104" s="310"/>
    </row>
    <row r="105" spans="2:24" x14ac:dyDescent="0.3">
      <c r="B105" s="437"/>
      <c r="C105" s="300" t="s">
        <v>129</v>
      </c>
      <c r="D105" s="301"/>
      <c r="E105" s="301"/>
      <c r="F105" s="301"/>
      <c r="G105" s="301"/>
      <c r="H105" s="302"/>
      <c r="I105" s="52">
        <f t="shared" ref="I105:Q105" si="15">SUM(I106:I110)</f>
        <v>15</v>
      </c>
      <c r="J105" s="52">
        <f t="shared" si="15"/>
        <v>0</v>
      </c>
      <c r="K105" s="52">
        <f t="shared" si="15"/>
        <v>0</v>
      </c>
      <c r="L105" s="52">
        <f t="shared" si="15"/>
        <v>0</v>
      </c>
      <c r="M105" s="52">
        <f t="shared" si="15"/>
        <v>0</v>
      </c>
      <c r="N105" s="52">
        <f t="shared" si="15"/>
        <v>0</v>
      </c>
      <c r="O105" s="52">
        <f t="shared" si="15"/>
        <v>0</v>
      </c>
      <c r="P105" s="52">
        <f t="shared" si="15"/>
        <v>0</v>
      </c>
      <c r="Q105" s="52">
        <f t="shared" si="15"/>
        <v>0</v>
      </c>
      <c r="R105" s="52">
        <f>SUM(R106:R110)</f>
        <v>0</v>
      </c>
      <c r="S105" s="52">
        <f>SUM(S106:S110)</f>
        <v>0</v>
      </c>
      <c r="T105" s="52">
        <f>SUM(T106:T110)</f>
        <v>0</v>
      </c>
      <c r="U105" s="309">
        <f t="shared" si="10"/>
        <v>1.25</v>
      </c>
      <c r="V105" s="310"/>
      <c r="W105" s="309">
        <f t="shared" si="14"/>
        <v>15</v>
      </c>
      <c r="X105" s="310"/>
    </row>
    <row r="106" spans="2:24" x14ac:dyDescent="0.3">
      <c r="B106" s="437"/>
      <c r="C106" s="321" t="s">
        <v>124</v>
      </c>
      <c r="D106" s="322"/>
      <c r="E106" s="322"/>
      <c r="F106" s="322"/>
      <c r="G106" s="322"/>
      <c r="H106" s="323"/>
      <c r="I106" s="52">
        <v>7</v>
      </c>
      <c r="J106" s="52"/>
      <c r="K106" s="52"/>
      <c r="L106" s="52"/>
      <c r="M106" s="52"/>
      <c r="N106" s="52"/>
      <c r="O106" s="52"/>
      <c r="P106" s="52"/>
      <c r="Q106" s="52"/>
      <c r="R106" s="52"/>
      <c r="S106" s="52"/>
      <c r="T106" s="52"/>
      <c r="U106" s="309">
        <f t="shared" si="10"/>
        <v>7</v>
      </c>
      <c r="V106" s="310"/>
      <c r="W106" s="309">
        <f t="shared" si="14"/>
        <v>7</v>
      </c>
      <c r="X106" s="310"/>
    </row>
    <row r="107" spans="2:24" x14ac:dyDescent="0.3">
      <c r="B107" s="437"/>
      <c r="C107" s="321" t="s">
        <v>125</v>
      </c>
      <c r="D107" s="322"/>
      <c r="E107" s="322"/>
      <c r="F107" s="322"/>
      <c r="G107" s="322"/>
      <c r="H107" s="323"/>
      <c r="I107" s="52">
        <v>1</v>
      </c>
      <c r="J107" s="52"/>
      <c r="K107" s="52"/>
      <c r="L107" s="52"/>
      <c r="M107" s="52"/>
      <c r="N107" s="52"/>
      <c r="O107" s="52"/>
      <c r="P107" s="52"/>
      <c r="Q107" s="52"/>
      <c r="R107" s="52"/>
      <c r="S107" s="52"/>
      <c r="T107" s="52"/>
      <c r="U107" s="309">
        <f t="shared" si="10"/>
        <v>1</v>
      </c>
      <c r="V107" s="310"/>
      <c r="W107" s="309">
        <f t="shared" si="14"/>
        <v>1</v>
      </c>
      <c r="X107" s="310"/>
    </row>
    <row r="108" spans="2:24" x14ac:dyDescent="0.3">
      <c r="B108" s="437"/>
      <c r="C108" s="321" t="s">
        <v>94</v>
      </c>
      <c r="D108" s="322"/>
      <c r="E108" s="322"/>
      <c r="F108" s="322"/>
      <c r="G108" s="322"/>
      <c r="H108" s="323"/>
      <c r="I108" s="52">
        <v>4</v>
      </c>
      <c r="J108" s="52"/>
      <c r="K108" s="52"/>
      <c r="L108" s="52"/>
      <c r="M108" s="52"/>
      <c r="N108" s="52"/>
      <c r="O108" s="52"/>
      <c r="P108" s="52"/>
      <c r="Q108" s="52"/>
      <c r="R108" s="52"/>
      <c r="S108" s="52"/>
      <c r="T108" s="52"/>
      <c r="U108" s="309">
        <f t="shared" si="10"/>
        <v>4</v>
      </c>
      <c r="V108" s="310"/>
      <c r="W108" s="309">
        <f t="shared" si="14"/>
        <v>4</v>
      </c>
      <c r="X108" s="310"/>
    </row>
    <row r="109" spans="2:24" x14ac:dyDescent="0.3">
      <c r="B109" s="437"/>
      <c r="C109" s="321" t="s">
        <v>127</v>
      </c>
      <c r="D109" s="322"/>
      <c r="E109" s="322"/>
      <c r="F109" s="322"/>
      <c r="G109" s="322"/>
      <c r="H109" s="323"/>
      <c r="I109" s="52">
        <v>2</v>
      </c>
      <c r="J109" s="52"/>
      <c r="K109" s="52"/>
      <c r="L109" s="52"/>
      <c r="M109" s="52"/>
      <c r="N109" s="52"/>
      <c r="O109" s="52"/>
      <c r="P109" s="52"/>
      <c r="Q109" s="52"/>
      <c r="R109" s="52"/>
      <c r="S109" s="52"/>
      <c r="T109" s="52"/>
      <c r="U109" s="309">
        <f t="shared" si="10"/>
        <v>2</v>
      </c>
      <c r="V109" s="310"/>
      <c r="W109" s="309">
        <f t="shared" si="14"/>
        <v>2</v>
      </c>
      <c r="X109" s="310"/>
    </row>
    <row r="110" spans="2:24" x14ac:dyDescent="0.3">
      <c r="B110" s="437"/>
      <c r="C110" s="321" t="s">
        <v>128</v>
      </c>
      <c r="D110" s="322"/>
      <c r="E110" s="322"/>
      <c r="F110" s="322"/>
      <c r="G110" s="322"/>
      <c r="H110" s="323"/>
      <c r="I110" s="52">
        <v>1</v>
      </c>
      <c r="J110" s="52"/>
      <c r="K110" s="52"/>
      <c r="L110" s="52"/>
      <c r="M110" s="52"/>
      <c r="N110" s="52"/>
      <c r="O110" s="52"/>
      <c r="P110" s="52"/>
      <c r="Q110" s="52"/>
      <c r="R110" s="52"/>
      <c r="S110" s="52"/>
      <c r="T110" s="52"/>
      <c r="U110" s="309">
        <f t="shared" si="10"/>
        <v>1</v>
      </c>
      <c r="V110" s="310"/>
      <c r="W110" s="309">
        <f t="shared" si="14"/>
        <v>1</v>
      </c>
      <c r="X110" s="310"/>
    </row>
    <row r="111" spans="2:24" x14ac:dyDescent="0.3">
      <c r="B111" s="437"/>
      <c r="C111" s="300" t="s">
        <v>130</v>
      </c>
      <c r="D111" s="301"/>
      <c r="E111" s="301"/>
      <c r="F111" s="301"/>
      <c r="G111" s="301"/>
      <c r="H111" s="302"/>
      <c r="I111" s="52">
        <f t="shared" ref="I111:Q111" si="16">SUM(I112:I114)</f>
        <v>1</v>
      </c>
      <c r="J111" s="52">
        <f t="shared" si="16"/>
        <v>0</v>
      </c>
      <c r="K111" s="52">
        <f t="shared" si="16"/>
        <v>0</v>
      </c>
      <c r="L111" s="52">
        <f t="shared" si="16"/>
        <v>0</v>
      </c>
      <c r="M111" s="52">
        <f t="shared" si="16"/>
        <v>0</v>
      </c>
      <c r="N111" s="52">
        <f t="shared" si="16"/>
        <v>0</v>
      </c>
      <c r="O111" s="52">
        <f t="shared" si="16"/>
        <v>0</v>
      </c>
      <c r="P111" s="52">
        <f t="shared" si="16"/>
        <v>0</v>
      </c>
      <c r="Q111" s="52">
        <f t="shared" si="16"/>
        <v>0</v>
      </c>
      <c r="R111" s="52">
        <f>SUM(R112:R114)</f>
        <v>0</v>
      </c>
      <c r="S111" s="52">
        <f>SUM(S112:S114)</f>
        <v>0</v>
      </c>
      <c r="T111" s="52">
        <f>SUM(T112:T114)</f>
        <v>0</v>
      </c>
      <c r="U111" s="309">
        <f t="shared" si="10"/>
        <v>8.3333333333333329E-2</v>
      </c>
      <c r="V111" s="310"/>
      <c r="W111" s="309">
        <f t="shared" si="14"/>
        <v>1</v>
      </c>
      <c r="X111" s="310"/>
    </row>
    <row r="112" spans="2:24" x14ac:dyDescent="0.3">
      <c r="B112" s="437"/>
      <c r="C112" s="321" t="s">
        <v>132</v>
      </c>
      <c r="D112" s="322"/>
      <c r="E112" s="322"/>
      <c r="F112" s="322"/>
      <c r="G112" s="322"/>
      <c r="H112" s="323"/>
      <c r="I112" s="52"/>
      <c r="J112" s="52"/>
      <c r="K112" s="52"/>
      <c r="L112" s="52"/>
      <c r="M112" s="52"/>
      <c r="N112" s="52"/>
      <c r="O112" s="52"/>
      <c r="P112" s="52"/>
      <c r="Q112" s="52"/>
      <c r="R112" s="52"/>
      <c r="S112" s="52"/>
      <c r="T112" s="52"/>
      <c r="U112" s="309" t="e">
        <f t="shared" si="10"/>
        <v>#DIV/0!</v>
      </c>
      <c r="V112" s="310"/>
      <c r="W112" s="309">
        <f t="shared" si="14"/>
        <v>0</v>
      </c>
      <c r="X112" s="310"/>
    </row>
    <row r="113" spans="2:24" x14ac:dyDescent="0.3">
      <c r="B113" s="437"/>
      <c r="C113" s="321" t="s">
        <v>131</v>
      </c>
      <c r="D113" s="322"/>
      <c r="E113" s="322"/>
      <c r="F113" s="322"/>
      <c r="G113" s="322"/>
      <c r="H113" s="323"/>
      <c r="I113" s="52">
        <v>1</v>
      </c>
      <c r="J113" s="52"/>
      <c r="K113" s="52"/>
      <c r="L113" s="52"/>
      <c r="M113" s="52"/>
      <c r="N113" s="52"/>
      <c r="O113" s="52"/>
      <c r="P113" s="52"/>
      <c r="Q113" s="52"/>
      <c r="R113" s="52"/>
      <c r="S113" s="52"/>
      <c r="T113" s="52"/>
      <c r="U113" s="309">
        <f t="shared" si="10"/>
        <v>1</v>
      </c>
      <c r="V113" s="310"/>
      <c r="W113" s="309">
        <f t="shared" si="14"/>
        <v>1</v>
      </c>
      <c r="X113" s="310"/>
    </row>
    <row r="114" spans="2:24" x14ac:dyDescent="0.3">
      <c r="B114" s="437"/>
      <c r="C114" s="321" t="s">
        <v>133</v>
      </c>
      <c r="D114" s="322"/>
      <c r="E114" s="322"/>
      <c r="F114" s="322"/>
      <c r="G114" s="322"/>
      <c r="H114" s="323"/>
      <c r="I114" s="52"/>
      <c r="J114" s="52"/>
      <c r="K114" s="52"/>
      <c r="L114" s="52"/>
      <c r="M114" s="52"/>
      <c r="N114" s="52"/>
      <c r="O114" s="52"/>
      <c r="P114" s="52"/>
      <c r="Q114" s="52"/>
      <c r="R114" s="52"/>
      <c r="S114" s="52"/>
      <c r="T114" s="52"/>
      <c r="U114" s="309" t="e">
        <f t="shared" si="10"/>
        <v>#DIV/0!</v>
      </c>
      <c r="V114" s="310"/>
      <c r="W114" s="309">
        <f t="shared" si="14"/>
        <v>0</v>
      </c>
      <c r="X114" s="310"/>
    </row>
    <row r="115" spans="2:24" x14ac:dyDescent="0.3">
      <c r="B115" s="437"/>
      <c r="C115" s="300" t="s">
        <v>135</v>
      </c>
      <c r="D115" s="301"/>
      <c r="E115" s="301"/>
      <c r="F115" s="301"/>
      <c r="G115" s="301"/>
      <c r="H115" s="302"/>
      <c r="I115" s="52">
        <f t="shared" ref="I115:Q115" si="17">SUM(I116)</f>
        <v>0</v>
      </c>
      <c r="J115" s="52">
        <f t="shared" si="17"/>
        <v>0</v>
      </c>
      <c r="K115" s="52">
        <f t="shared" si="17"/>
        <v>0</v>
      </c>
      <c r="L115" s="52">
        <f t="shared" si="17"/>
        <v>0</v>
      </c>
      <c r="M115" s="52">
        <f t="shared" si="17"/>
        <v>0</v>
      </c>
      <c r="N115" s="52">
        <f t="shared" si="17"/>
        <v>0</v>
      </c>
      <c r="O115" s="52">
        <f t="shared" si="17"/>
        <v>0</v>
      </c>
      <c r="P115" s="52">
        <f t="shared" si="17"/>
        <v>0</v>
      </c>
      <c r="Q115" s="52">
        <f t="shared" si="17"/>
        <v>0</v>
      </c>
      <c r="R115" s="52">
        <f>SUM(R116)</f>
        <v>0</v>
      </c>
      <c r="S115" s="52">
        <f>SUM(S116)</f>
        <v>0</v>
      </c>
      <c r="T115" s="52">
        <f>SUM(T116)</f>
        <v>0</v>
      </c>
      <c r="U115" s="309">
        <f t="shared" si="10"/>
        <v>0</v>
      </c>
      <c r="V115" s="310"/>
      <c r="W115" s="309">
        <f t="shared" si="14"/>
        <v>0</v>
      </c>
      <c r="X115" s="310"/>
    </row>
    <row r="116" spans="2:24" x14ac:dyDescent="0.3">
      <c r="B116" s="437"/>
      <c r="C116" s="321" t="s">
        <v>134</v>
      </c>
      <c r="D116" s="322"/>
      <c r="E116" s="322"/>
      <c r="F116" s="322"/>
      <c r="G116" s="322"/>
      <c r="H116" s="323"/>
      <c r="I116" s="52"/>
      <c r="J116" s="52"/>
      <c r="K116" s="52"/>
      <c r="L116" s="52"/>
      <c r="M116" s="52"/>
      <c r="N116" s="52"/>
      <c r="O116" s="52"/>
      <c r="P116" s="52"/>
      <c r="Q116" s="52"/>
      <c r="R116" s="52"/>
      <c r="S116" s="52"/>
      <c r="T116" s="52"/>
      <c r="U116" s="309" t="e">
        <f t="shared" si="10"/>
        <v>#DIV/0!</v>
      </c>
      <c r="V116" s="310"/>
      <c r="W116" s="309">
        <f t="shared" si="14"/>
        <v>0</v>
      </c>
      <c r="X116" s="310"/>
    </row>
    <row r="117" spans="2:24" x14ac:dyDescent="0.3">
      <c r="B117" s="437"/>
      <c r="C117" s="300" t="s">
        <v>136</v>
      </c>
      <c r="D117" s="301"/>
      <c r="E117" s="301"/>
      <c r="F117" s="301"/>
      <c r="G117" s="301"/>
      <c r="H117" s="302"/>
      <c r="I117" s="52">
        <f t="shared" ref="I117:Q117" si="18">SUM(I118:I124)</f>
        <v>4</v>
      </c>
      <c r="J117" s="52">
        <f t="shared" si="18"/>
        <v>0</v>
      </c>
      <c r="K117" s="52">
        <f t="shared" si="18"/>
        <v>0</v>
      </c>
      <c r="L117" s="52">
        <f t="shared" si="18"/>
        <v>0</v>
      </c>
      <c r="M117" s="52">
        <f t="shared" si="18"/>
        <v>0</v>
      </c>
      <c r="N117" s="52">
        <f t="shared" si="18"/>
        <v>0</v>
      </c>
      <c r="O117" s="52">
        <f t="shared" si="18"/>
        <v>0</v>
      </c>
      <c r="P117" s="52">
        <f t="shared" si="18"/>
        <v>0</v>
      </c>
      <c r="Q117" s="52">
        <f t="shared" si="18"/>
        <v>0</v>
      </c>
      <c r="R117" s="52">
        <f>SUM(R118:R124)</f>
        <v>0</v>
      </c>
      <c r="S117" s="52">
        <f>SUM(S118:S124)</f>
        <v>0</v>
      </c>
      <c r="T117" s="52">
        <f>SUM(T118:T124)</f>
        <v>0</v>
      </c>
      <c r="U117" s="309">
        <f t="shared" si="10"/>
        <v>0.33333333333333331</v>
      </c>
      <c r="V117" s="310"/>
      <c r="W117" s="309">
        <f t="shared" si="14"/>
        <v>4</v>
      </c>
      <c r="X117" s="310"/>
    </row>
    <row r="118" spans="2:24" x14ac:dyDescent="0.3">
      <c r="B118" s="437"/>
      <c r="C118" s="321" t="s">
        <v>137</v>
      </c>
      <c r="D118" s="322"/>
      <c r="E118" s="322"/>
      <c r="F118" s="322"/>
      <c r="G118" s="322"/>
      <c r="H118" s="323"/>
      <c r="I118" s="52">
        <v>1</v>
      </c>
      <c r="J118" s="52"/>
      <c r="K118" s="52"/>
      <c r="L118" s="52"/>
      <c r="M118" s="52"/>
      <c r="N118" s="52"/>
      <c r="O118" s="52"/>
      <c r="P118" s="52"/>
      <c r="Q118" s="52"/>
      <c r="R118" s="52"/>
      <c r="S118" s="52"/>
      <c r="T118" s="52"/>
      <c r="U118" s="309">
        <f t="shared" si="10"/>
        <v>1</v>
      </c>
      <c r="V118" s="310"/>
      <c r="W118" s="309">
        <f t="shared" si="14"/>
        <v>1</v>
      </c>
      <c r="X118" s="310"/>
    </row>
    <row r="119" spans="2:24" x14ac:dyDescent="0.3">
      <c r="B119" s="437"/>
      <c r="C119" s="321" t="s">
        <v>93</v>
      </c>
      <c r="D119" s="322"/>
      <c r="E119" s="322"/>
      <c r="F119" s="322"/>
      <c r="G119" s="322"/>
      <c r="H119" s="323"/>
      <c r="I119" s="52">
        <v>1</v>
      </c>
      <c r="J119" s="52"/>
      <c r="K119" s="52"/>
      <c r="L119" s="52"/>
      <c r="M119" s="52"/>
      <c r="N119" s="52"/>
      <c r="O119" s="52"/>
      <c r="P119" s="52"/>
      <c r="Q119" s="52"/>
      <c r="R119" s="52"/>
      <c r="S119" s="52"/>
      <c r="T119" s="52"/>
      <c r="U119" s="309">
        <f t="shared" si="10"/>
        <v>1</v>
      </c>
      <c r="V119" s="310"/>
      <c r="W119" s="309">
        <f t="shared" si="14"/>
        <v>1</v>
      </c>
      <c r="X119" s="310"/>
    </row>
    <row r="120" spans="2:24" x14ac:dyDescent="0.3">
      <c r="B120" s="437"/>
      <c r="C120" s="321" t="s">
        <v>139</v>
      </c>
      <c r="D120" s="322"/>
      <c r="E120" s="322"/>
      <c r="F120" s="322"/>
      <c r="G120" s="322"/>
      <c r="H120" s="323"/>
      <c r="I120" s="52">
        <v>1</v>
      </c>
      <c r="J120" s="52"/>
      <c r="K120" s="52"/>
      <c r="L120" s="52"/>
      <c r="M120" s="52"/>
      <c r="N120" s="52"/>
      <c r="O120" s="52"/>
      <c r="P120" s="52"/>
      <c r="Q120" s="52"/>
      <c r="R120" s="52"/>
      <c r="S120" s="52"/>
      <c r="T120" s="52"/>
      <c r="U120" s="309">
        <f t="shared" si="10"/>
        <v>1</v>
      </c>
      <c r="V120" s="310"/>
      <c r="W120" s="309">
        <f t="shared" si="14"/>
        <v>1</v>
      </c>
      <c r="X120" s="310"/>
    </row>
    <row r="121" spans="2:24" x14ac:dyDescent="0.3">
      <c r="B121" s="437"/>
      <c r="C121" s="321" t="s">
        <v>124</v>
      </c>
      <c r="D121" s="322"/>
      <c r="E121" s="322"/>
      <c r="F121" s="322"/>
      <c r="G121" s="322"/>
      <c r="H121" s="323"/>
      <c r="I121" s="52"/>
      <c r="J121" s="52"/>
      <c r="K121" s="52"/>
      <c r="L121" s="52"/>
      <c r="M121" s="52"/>
      <c r="N121" s="52"/>
      <c r="O121" s="52"/>
      <c r="P121" s="52"/>
      <c r="Q121" s="52"/>
      <c r="R121" s="52"/>
      <c r="S121" s="52"/>
      <c r="T121" s="52"/>
      <c r="U121" s="309" t="e">
        <f t="shared" si="10"/>
        <v>#DIV/0!</v>
      </c>
      <c r="V121" s="310"/>
      <c r="W121" s="309">
        <f t="shared" si="14"/>
        <v>0</v>
      </c>
      <c r="X121" s="310"/>
    </row>
    <row r="122" spans="2:24" x14ac:dyDescent="0.3">
      <c r="B122" s="437"/>
      <c r="C122" s="321" t="s">
        <v>140</v>
      </c>
      <c r="D122" s="322"/>
      <c r="E122" s="322"/>
      <c r="F122" s="322"/>
      <c r="G122" s="322"/>
      <c r="H122" s="323"/>
      <c r="I122" s="52"/>
      <c r="J122" s="52"/>
      <c r="K122" s="52"/>
      <c r="L122" s="52"/>
      <c r="M122" s="52"/>
      <c r="N122" s="52"/>
      <c r="O122" s="52"/>
      <c r="P122" s="52"/>
      <c r="Q122" s="52"/>
      <c r="R122" s="52"/>
      <c r="S122" s="52"/>
      <c r="T122" s="52"/>
      <c r="U122" s="309" t="e">
        <f t="shared" si="10"/>
        <v>#DIV/0!</v>
      </c>
      <c r="V122" s="310"/>
      <c r="W122" s="309">
        <f t="shared" si="14"/>
        <v>0</v>
      </c>
      <c r="X122" s="310"/>
    </row>
    <row r="123" spans="2:24" x14ac:dyDescent="0.3">
      <c r="B123" s="437"/>
      <c r="C123" s="321" t="s">
        <v>127</v>
      </c>
      <c r="D123" s="322"/>
      <c r="E123" s="322"/>
      <c r="F123" s="322"/>
      <c r="G123" s="322"/>
      <c r="H123" s="323"/>
      <c r="I123" s="52">
        <v>1</v>
      </c>
      <c r="J123" s="52"/>
      <c r="K123" s="52"/>
      <c r="L123" s="52"/>
      <c r="M123" s="52"/>
      <c r="N123" s="52"/>
      <c r="O123" s="52"/>
      <c r="P123" s="52"/>
      <c r="Q123" s="52"/>
      <c r="R123" s="52"/>
      <c r="S123" s="52"/>
      <c r="T123" s="52"/>
      <c r="U123" s="309">
        <f t="shared" si="10"/>
        <v>1</v>
      </c>
      <c r="V123" s="310"/>
      <c r="W123" s="309">
        <f t="shared" si="14"/>
        <v>1</v>
      </c>
      <c r="X123" s="310"/>
    </row>
    <row r="124" spans="2:24" x14ac:dyDescent="0.3">
      <c r="B124" s="437"/>
      <c r="C124" s="321" t="s">
        <v>81</v>
      </c>
      <c r="D124" s="322"/>
      <c r="E124" s="322"/>
      <c r="F124" s="322"/>
      <c r="G124" s="322"/>
      <c r="H124" s="323"/>
      <c r="I124" s="52"/>
      <c r="J124" s="52"/>
      <c r="K124" s="52"/>
      <c r="L124" s="52"/>
      <c r="M124" s="52"/>
      <c r="N124" s="52"/>
      <c r="O124" s="52"/>
      <c r="P124" s="52"/>
      <c r="Q124" s="52"/>
      <c r="R124" s="52"/>
      <c r="S124" s="52"/>
      <c r="T124" s="52"/>
      <c r="U124" s="309" t="e">
        <f t="shared" si="10"/>
        <v>#DIV/0!</v>
      </c>
      <c r="V124" s="310"/>
      <c r="W124" s="309">
        <f t="shared" si="14"/>
        <v>0</v>
      </c>
      <c r="X124" s="310"/>
    </row>
    <row r="125" spans="2:24" x14ac:dyDescent="0.3">
      <c r="B125" s="437"/>
      <c r="C125" s="300" t="s">
        <v>141</v>
      </c>
      <c r="D125" s="301"/>
      <c r="E125" s="301"/>
      <c r="F125" s="301"/>
      <c r="G125" s="301"/>
      <c r="H125" s="302"/>
      <c r="I125" s="52">
        <f t="shared" ref="I125:Q125" si="19">SUM(I126)</f>
        <v>0</v>
      </c>
      <c r="J125" s="52">
        <f t="shared" si="19"/>
        <v>0</v>
      </c>
      <c r="K125" s="52">
        <f t="shared" si="19"/>
        <v>0</v>
      </c>
      <c r="L125" s="52">
        <f t="shared" si="19"/>
        <v>0</v>
      </c>
      <c r="M125" s="52">
        <f t="shared" si="19"/>
        <v>0</v>
      </c>
      <c r="N125" s="52">
        <f t="shared" si="19"/>
        <v>0</v>
      </c>
      <c r="O125" s="52">
        <f t="shared" si="19"/>
        <v>0</v>
      </c>
      <c r="P125" s="52">
        <f t="shared" si="19"/>
        <v>0</v>
      </c>
      <c r="Q125" s="52">
        <f t="shared" si="19"/>
        <v>0</v>
      </c>
      <c r="R125" s="52">
        <f>SUM(R126)</f>
        <v>0</v>
      </c>
      <c r="S125" s="52">
        <f>SUM(S126)</f>
        <v>0</v>
      </c>
      <c r="T125" s="52">
        <f>SUM(T126)</f>
        <v>0</v>
      </c>
      <c r="U125" s="309">
        <f t="shared" si="10"/>
        <v>0</v>
      </c>
      <c r="V125" s="310"/>
      <c r="W125" s="309">
        <f t="shared" si="14"/>
        <v>0</v>
      </c>
      <c r="X125" s="310"/>
    </row>
    <row r="126" spans="2:24" x14ac:dyDescent="0.3">
      <c r="B126" s="437"/>
      <c r="C126" s="321" t="s">
        <v>142</v>
      </c>
      <c r="D126" s="322"/>
      <c r="E126" s="322"/>
      <c r="F126" s="322"/>
      <c r="G126" s="322"/>
      <c r="H126" s="323"/>
      <c r="I126" s="52"/>
      <c r="J126" s="52"/>
      <c r="K126" s="52"/>
      <c r="L126" s="52"/>
      <c r="M126" s="52"/>
      <c r="N126" s="52"/>
      <c r="O126" s="52"/>
      <c r="P126" s="52"/>
      <c r="Q126" s="52"/>
      <c r="R126" s="52"/>
      <c r="S126" s="52"/>
      <c r="T126" s="52"/>
      <c r="U126" s="309" t="e">
        <f t="shared" si="10"/>
        <v>#DIV/0!</v>
      </c>
      <c r="V126" s="310"/>
      <c r="W126" s="309">
        <f t="shared" si="14"/>
        <v>0</v>
      </c>
      <c r="X126" s="310"/>
    </row>
    <row r="127" spans="2:24" x14ac:dyDescent="0.3">
      <c r="B127" s="437"/>
      <c r="C127" s="300" t="s">
        <v>143</v>
      </c>
      <c r="D127" s="301"/>
      <c r="E127" s="301"/>
      <c r="F127" s="301"/>
      <c r="G127" s="301"/>
      <c r="H127" s="302"/>
      <c r="I127" s="52">
        <f t="shared" ref="I127:Q127" si="20">SUM(I128:I129)</f>
        <v>0</v>
      </c>
      <c r="J127" s="52">
        <f t="shared" si="20"/>
        <v>0</v>
      </c>
      <c r="K127" s="52">
        <f t="shared" si="20"/>
        <v>0</v>
      </c>
      <c r="L127" s="52">
        <f t="shared" si="20"/>
        <v>0</v>
      </c>
      <c r="M127" s="52">
        <f t="shared" si="20"/>
        <v>0</v>
      </c>
      <c r="N127" s="52">
        <f t="shared" si="20"/>
        <v>0</v>
      </c>
      <c r="O127" s="52">
        <f t="shared" si="20"/>
        <v>0</v>
      </c>
      <c r="P127" s="52">
        <f t="shared" si="20"/>
        <v>0</v>
      </c>
      <c r="Q127" s="52">
        <f t="shared" si="20"/>
        <v>0</v>
      </c>
      <c r="R127" s="52">
        <f>SUM(R128:R129)</f>
        <v>0</v>
      </c>
      <c r="S127" s="52">
        <f>SUM(S128:S129)</f>
        <v>0</v>
      </c>
      <c r="T127" s="52">
        <f>SUM(T128:T129)</f>
        <v>0</v>
      </c>
      <c r="U127" s="309">
        <f t="shared" si="10"/>
        <v>0</v>
      </c>
      <c r="V127" s="310"/>
      <c r="W127" s="309">
        <f t="shared" si="14"/>
        <v>0</v>
      </c>
      <c r="X127" s="310"/>
    </row>
    <row r="128" spans="2:24" x14ac:dyDescent="0.3">
      <c r="B128" s="437"/>
      <c r="C128" s="321" t="s">
        <v>139</v>
      </c>
      <c r="D128" s="322"/>
      <c r="E128" s="322"/>
      <c r="F128" s="322"/>
      <c r="G128" s="322"/>
      <c r="H128" s="323"/>
      <c r="I128" s="52"/>
      <c r="J128" s="52"/>
      <c r="K128" s="52"/>
      <c r="L128" s="52"/>
      <c r="M128" s="52"/>
      <c r="N128" s="52"/>
      <c r="O128" s="52"/>
      <c r="P128" s="52"/>
      <c r="Q128" s="52"/>
      <c r="R128" s="52"/>
      <c r="S128" s="52"/>
      <c r="T128" s="52"/>
      <c r="U128" s="309" t="e">
        <f t="shared" si="10"/>
        <v>#DIV/0!</v>
      </c>
      <c r="V128" s="310"/>
      <c r="W128" s="309">
        <f t="shared" si="14"/>
        <v>0</v>
      </c>
      <c r="X128" s="310"/>
    </row>
    <row r="129" spans="2:24" x14ac:dyDescent="0.3">
      <c r="B129" s="437"/>
      <c r="C129" s="321" t="s">
        <v>144</v>
      </c>
      <c r="D129" s="322"/>
      <c r="E129" s="322"/>
      <c r="F129" s="322"/>
      <c r="G129" s="322"/>
      <c r="H129" s="323"/>
      <c r="I129" s="52"/>
      <c r="J129" s="52"/>
      <c r="K129" s="52"/>
      <c r="L129" s="52"/>
      <c r="M129" s="52"/>
      <c r="N129" s="52"/>
      <c r="O129" s="52"/>
      <c r="P129" s="52"/>
      <c r="Q129" s="52"/>
      <c r="R129" s="52"/>
      <c r="S129" s="52"/>
      <c r="T129" s="52"/>
      <c r="U129" s="309" t="e">
        <f t="shared" si="10"/>
        <v>#DIV/0!</v>
      </c>
      <c r="V129" s="310"/>
      <c r="W129" s="309">
        <f t="shared" si="14"/>
        <v>0</v>
      </c>
      <c r="X129" s="310"/>
    </row>
    <row r="130" spans="2:24" x14ac:dyDescent="0.3">
      <c r="B130" s="437"/>
      <c r="C130" s="300" t="s">
        <v>145</v>
      </c>
      <c r="D130" s="301"/>
      <c r="E130" s="301"/>
      <c r="F130" s="301"/>
      <c r="G130" s="301"/>
      <c r="H130" s="302"/>
      <c r="I130" s="52">
        <f t="shared" ref="I130:Q130" si="21">SUM(I131:I134)</f>
        <v>0</v>
      </c>
      <c r="J130" s="52">
        <f t="shared" si="21"/>
        <v>0</v>
      </c>
      <c r="K130" s="52">
        <f t="shared" si="21"/>
        <v>0</v>
      </c>
      <c r="L130" s="52">
        <f t="shared" si="21"/>
        <v>0</v>
      </c>
      <c r="M130" s="52">
        <f t="shared" si="21"/>
        <v>0</v>
      </c>
      <c r="N130" s="52">
        <f t="shared" si="21"/>
        <v>0</v>
      </c>
      <c r="O130" s="52">
        <f t="shared" si="21"/>
        <v>0</v>
      </c>
      <c r="P130" s="52">
        <f t="shared" si="21"/>
        <v>0</v>
      </c>
      <c r="Q130" s="52">
        <f t="shared" si="21"/>
        <v>0</v>
      </c>
      <c r="R130" s="52">
        <f>SUM(R131:R134)</f>
        <v>0</v>
      </c>
      <c r="S130" s="52">
        <f>SUM(S131:S134)</f>
        <v>0</v>
      </c>
      <c r="T130" s="52">
        <f>SUM(T131:T134)</f>
        <v>0</v>
      </c>
      <c r="U130" s="309">
        <f t="shared" si="10"/>
        <v>0</v>
      </c>
      <c r="V130" s="310"/>
      <c r="W130" s="309">
        <f t="shared" si="14"/>
        <v>0</v>
      </c>
      <c r="X130" s="310"/>
    </row>
    <row r="131" spans="2:24" x14ac:dyDescent="0.3">
      <c r="B131" s="437"/>
      <c r="C131" s="321" t="s">
        <v>146</v>
      </c>
      <c r="D131" s="322"/>
      <c r="E131" s="322"/>
      <c r="F131" s="322"/>
      <c r="G131" s="322"/>
      <c r="H131" s="323"/>
      <c r="I131" s="52"/>
      <c r="J131" s="52"/>
      <c r="K131" s="52"/>
      <c r="L131" s="52"/>
      <c r="M131" s="52"/>
      <c r="N131" s="52"/>
      <c r="O131" s="52"/>
      <c r="P131" s="52"/>
      <c r="Q131" s="52"/>
      <c r="R131" s="52"/>
      <c r="S131" s="52"/>
      <c r="T131" s="52"/>
      <c r="U131" s="309" t="e">
        <f t="shared" si="10"/>
        <v>#DIV/0!</v>
      </c>
      <c r="V131" s="310"/>
      <c r="W131" s="309">
        <f t="shared" si="14"/>
        <v>0</v>
      </c>
      <c r="X131" s="310"/>
    </row>
    <row r="132" spans="2:24" x14ac:dyDescent="0.3">
      <c r="B132" s="437"/>
      <c r="C132" s="321" t="s">
        <v>147</v>
      </c>
      <c r="D132" s="322"/>
      <c r="E132" s="322"/>
      <c r="F132" s="322"/>
      <c r="G132" s="322"/>
      <c r="H132" s="323"/>
      <c r="I132" s="52"/>
      <c r="J132" s="52"/>
      <c r="K132" s="52"/>
      <c r="L132" s="52"/>
      <c r="M132" s="52"/>
      <c r="N132" s="52"/>
      <c r="O132" s="52"/>
      <c r="P132" s="52"/>
      <c r="Q132" s="52"/>
      <c r="R132" s="52"/>
      <c r="S132" s="52"/>
      <c r="T132" s="52"/>
      <c r="U132" s="309" t="e">
        <f t="shared" si="10"/>
        <v>#DIV/0!</v>
      </c>
      <c r="V132" s="310"/>
      <c r="W132" s="309">
        <f t="shared" si="14"/>
        <v>0</v>
      </c>
      <c r="X132" s="310"/>
    </row>
    <row r="133" spans="2:24" x14ac:dyDescent="0.3">
      <c r="B133" s="437"/>
      <c r="C133" s="321" t="s">
        <v>148</v>
      </c>
      <c r="D133" s="322"/>
      <c r="E133" s="322"/>
      <c r="F133" s="322"/>
      <c r="G133" s="322"/>
      <c r="H133" s="323"/>
      <c r="I133" s="52"/>
      <c r="J133" s="52"/>
      <c r="K133" s="52"/>
      <c r="L133" s="52"/>
      <c r="M133" s="52"/>
      <c r="N133" s="52"/>
      <c r="O133" s="52"/>
      <c r="P133" s="52"/>
      <c r="Q133" s="52"/>
      <c r="R133" s="52"/>
      <c r="S133" s="52"/>
      <c r="T133" s="52"/>
      <c r="U133" s="309" t="e">
        <f t="shared" si="10"/>
        <v>#DIV/0!</v>
      </c>
      <c r="V133" s="310"/>
      <c r="W133" s="309">
        <f t="shared" si="14"/>
        <v>0</v>
      </c>
      <c r="X133" s="310"/>
    </row>
    <row r="134" spans="2:24" x14ac:dyDescent="0.3">
      <c r="B134" s="437"/>
      <c r="C134" s="321" t="s">
        <v>149</v>
      </c>
      <c r="D134" s="322"/>
      <c r="E134" s="322"/>
      <c r="F134" s="322"/>
      <c r="G134" s="322"/>
      <c r="H134" s="323"/>
      <c r="I134" s="52"/>
      <c r="J134" s="52"/>
      <c r="K134" s="52"/>
      <c r="L134" s="52"/>
      <c r="M134" s="52"/>
      <c r="N134" s="52"/>
      <c r="O134" s="52"/>
      <c r="P134" s="52"/>
      <c r="Q134" s="52"/>
      <c r="R134" s="52"/>
      <c r="S134" s="52"/>
      <c r="T134" s="52"/>
      <c r="U134" s="309" t="e">
        <f t="shared" si="10"/>
        <v>#DIV/0!</v>
      </c>
      <c r="V134" s="310"/>
      <c r="W134" s="309">
        <f t="shared" si="14"/>
        <v>0</v>
      </c>
      <c r="X134" s="310"/>
    </row>
    <row r="135" spans="2:24" x14ac:dyDescent="0.3">
      <c r="B135" s="437"/>
      <c r="C135" s="300" t="s">
        <v>152</v>
      </c>
      <c r="D135" s="301"/>
      <c r="E135" s="301"/>
      <c r="F135" s="301"/>
      <c r="G135" s="301"/>
      <c r="H135" s="302"/>
      <c r="I135" s="52">
        <f t="shared" ref="I135:Q135" si="22">SUM(I136:I138)</f>
        <v>2</v>
      </c>
      <c r="J135" s="52">
        <f t="shared" si="22"/>
        <v>0</v>
      </c>
      <c r="K135" s="52">
        <f t="shared" si="22"/>
        <v>0</v>
      </c>
      <c r="L135" s="52">
        <f t="shared" si="22"/>
        <v>0</v>
      </c>
      <c r="M135" s="52">
        <f t="shared" si="22"/>
        <v>0</v>
      </c>
      <c r="N135" s="52">
        <f t="shared" si="22"/>
        <v>0</v>
      </c>
      <c r="O135" s="52">
        <f t="shared" si="22"/>
        <v>0</v>
      </c>
      <c r="P135" s="52">
        <f t="shared" si="22"/>
        <v>0</v>
      </c>
      <c r="Q135" s="52">
        <f t="shared" si="22"/>
        <v>0</v>
      </c>
      <c r="R135" s="52">
        <f>SUM(R136:R138)</f>
        <v>0</v>
      </c>
      <c r="S135" s="52">
        <f>SUM(S136:S138)</f>
        <v>0</v>
      </c>
      <c r="T135" s="52">
        <f>SUM(T136:T138)</f>
        <v>0</v>
      </c>
      <c r="U135" s="309">
        <f t="shared" si="10"/>
        <v>0.16666666666666666</v>
      </c>
      <c r="V135" s="310"/>
      <c r="W135" s="309">
        <f t="shared" si="14"/>
        <v>2</v>
      </c>
      <c r="X135" s="310"/>
    </row>
    <row r="136" spans="2:24" x14ac:dyDescent="0.3">
      <c r="B136" s="437"/>
      <c r="C136" s="321" t="s">
        <v>137</v>
      </c>
      <c r="D136" s="322"/>
      <c r="E136" s="322"/>
      <c r="F136" s="322"/>
      <c r="G136" s="322"/>
      <c r="H136" s="323"/>
      <c r="I136" s="52"/>
      <c r="J136" s="52"/>
      <c r="K136" s="52"/>
      <c r="L136" s="52"/>
      <c r="M136" s="52"/>
      <c r="N136" s="52"/>
      <c r="O136" s="52"/>
      <c r="P136" s="52"/>
      <c r="Q136" s="52"/>
      <c r="R136" s="52"/>
      <c r="S136" s="52"/>
      <c r="T136" s="52"/>
      <c r="U136" s="309" t="e">
        <f t="shared" si="10"/>
        <v>#DIV/0!</v>
      </c>
      <c r="V136" s="310"/>
      <c r="W136" s="309">
        <f t="shared" si="14"/>
        <v>0</v>
      </c>
      <c r="X136" s="310"/>
    </row>
    <row r="137" spans="2:24" x14ac:dyDescent="0.3">
      <c r="B137" s="437"/>
      <c r="C137" s="321" t="s">
        <v>93</v>
      </c>
      <c r="D137" s="322"/>
      <c r="E137" s="322"/>
      <c r="F137" s="322"/>
      <c r="G137" s="322"/>
      <c r="H137" s="323"/>
      <c r="I137" s="52"/>
      <c r="J137" s="52"/>
      <c r="K137" s="52"/>
      <c r="L137" s="52"/>
      <c r="M137" s="52"/>
      <c r="N137" s="52"/>
      <c r="O137" s="52"/>
      <c r="P137" s="52"/>
      <c r="Q137" s="52"/>
      <c r="R137" s="52"/>
      <c r="S137" s="52"/>
      <c r="T137" s="52"/>
      <c r="U137" s="309" t="e">
        <f t="shared" si="10"/>
        <v>#DIV/0!</v>
      </c>
      <c r="V137" s="310"/>
      <c r="W137" s="309">
        <f t="shared" si="14"/>
        <v>0</v>
      </c>
      <c r="X137" s="310"/>
    </row>
    <row r="138" spans="2:24" x14ac:dyDescent="0.3">
      <c r="B138" s="437"/>
      <c r="C138" s="321" t="s">
        <v>124</v>
      </c>
      <c r="D138" s="322"/>
      <c r="E138" s="322"/>
      <c r="F138" s="322"/>
      <c r="G138" s="322"/>
      <c r="H138" s="323"/>
      <c r="I138" s="52">
        <v>2</v>
      </c>
      <c r="J138" s="52"/>
      <c r="K138" s="52"/>
      <c r="L138" s="52"/>
      <c r="M138" s="52"/>
      <c r="N138" s="52"/>
      <c r="O138" s="52"/>
      <c r="P138" s="52"/>
      <c r="Q138" s="52"/>
      <c r="R138" s="52"/>
      <c r="S138" s="52"/>
      <c r="T138" s="52"/>
      <c r="U138" s="309">
        <f t="shared" si="10"/>
        <v>2</v>
      </c>
      <c r="V138" s="310"/>
      <c r="W138" s="309">
        <f t="shared" si="14"/>
        <v>2</v>
      </c>
      <c r="X138" s="310"/>
    </row>
    <row r="139" spans="2:24" x14ac:dyDescent="0.3">
      <c r="B139" s="437"/>
      <c r="C139" s="300" t="s">
        <v>151</v>
      </c>
      <c r="D139" s="301"/>
      <c r="E139" s="301"/>
      <c r="F139" s="301"/>
      <c r="G139" s="301"/>
      <c r="H139" s="302"/>
      <c r="I139" s="52">
        <f t="shared" ref="I139:Q139" si="23">SUM(I140)</f>
        <v>0</v>
      </c>
      <c r="J139" s="52">
        <f t="shared" si="23"/>
        <v>0</v>
      </c>
      <c r="K139" s="52">
        <f t="shared" si="23"/>
        <v>0</v>
      </c>
      <c r="L139" s="52">
        <f t="shared" si="23"/>
        <v>0</v>
      </c>
      <c r="M139" s="52">
        <f t="shared" si="23"/>
        <v>0</v>
      </c>
      <c r="N139" s="52">
        <f t="shared" si="23"/>
        <v>0</v>
      </c>
      <c r="O139" s="52">
        <f t="shared" si="23"/>
        <v>0</v>
      </c>
      <c r="P139" s="52">
        <f t="shared" si="23"/>
        <v>0</v>
      </c>
      <c r="Q139" s="52">
        <f t="shared" si="23"/>
        <v>0</v>
      </c>
      <c r="R139" s="52">
        <f>SUM(R140)</f>
        <v>0</v>
      </c>
      <c r="S139" s="52">
        <f>SUM(S140)</f>
        <v>0</v>
      </c>
      <c r="T139" s="52">
        <f>SUM(T140)</f>
        <v>0</v>
      </c>
      <c r="U139" s="309">
        <f t="shared" si="10"/>
        <v>0</v>
      </c>
      <c r="V139" s="310"/>
      <c r="W139" s="309">
        <f t="shared" si="14"/>
        <v>0</v>
      </c>
      <c r="X139" s="310"/>
    </row>
    <row r="140" spans="2:24" x14ac:dyDescent="0.3">
      <c r="B140" s="437"/>
      <c r="C140" s="321" t="s">
        <v>142</v>
      </c>
      <c r="D140" s="322"/>
      <c r="E140" s="322"/>
      <c r="F140" s="322"/>
      <c r="G140" s="322"/>
      <c r="H140" s="323"/>
      <c r="I140" s="52"/>
      <c r="J140" s="52"/>
      <c r="K140" s="52"/>
      <c r="L140" s="52"/>
      <c r="M140" s="52"/>
      <c r="N140" s="52"/>
      <c r="O140" s="52"/>
      <c r="P140" s="52"/>
      <c r="Q140" s="52"/>
      <c r="R140" s="52"/>
      <c r="S140" s="52"/>
      <c r="T140" s="52"/>
      <c r="U140" s="309" t="e">
        <f t="shared" si="10"/>
        <v>#DIV/0!</v>
      </c>
      <c r="V140" s="310"/>
      <c r="W140" s="309">
        <f t="shared" si="14"/>
        <v>0</v>
      </c>
      <c r="X140" s="310"/>
    </row>
    <row r="141" spans="2:24" x14ac:dyDescent="0.3">
      <c r="B141" s="437"/>
      <c r="C141" s="300" t="s">
        <v>150</v>
      </c>
      <c r="D141" s="301"/>
      <c r="E141" s="301"/>
      <c r="F141" s="301"/>
      <c r="G141" s="301"/>
      <c r="H141" s="302"/>
      <c r="I141" s="52">
        <f t="shared" ref="I141:Q141" si="24">SUM(I142)</f>
        <v>0</v>
      </c>
      <c r="J141" s="52">
        <f t="shared" si="24"/>
        <v>0</v>
      </c>
      <c r="K141" s="52">
        <f t="shared" si="24"/>
        <v>0</v>
      </c>
      <c r="L141" s="52">
        <f t="shared" si="24"/>
        <v>0</v>
      </c>
      <c r="M141" s="52">
        <f t="shared" si="24"/>
        <v>0</v>
      </c>
      <c r="N141" s="52">
        <f t="shared" si="24"/>
        <v>0</v>
      </c>
      <c r="O141" s="52">
        <f t="shared" si="24"/>
        <v>0</v>
      </c>
      <c r="P141" s="52">
        <f t="shared" si="24"/>
        <v>0</v>
      </c>
      <c r="Q141" s="52">
        <f t="shared" si="24"/>
        <v>0</v>
      </c>
      <c r="R141" s="52">
        <f>SUM(R142)</f>
        <v>0</v>
      </c>
      <c r="S141" s="52">
        <f>SUM(S142)</f>
        <v>0</v>
      </c>
      <c r="T141" s="52">
        <f>SUM(T142)</f>
        <v>0</v>
      </c>
      <c r="U141" s="309">
        <f t="shared" si="10"/>
        <v>0</v>
      </c>
      <c r="V141" s="310"/>
      <c r="W141" s="309">
        <f t="shared" si="14"/>
        <v>0</v>
      </c>
      <c r="X141" s="310"/>
    </row>
    <row r="142" spans="2:24" x14ac:dyDescent="0.3">
      <c r="B142" s="437"/>
      <c r="C142" s="321" t="s">
        <v>134</v>
      </c>
      <c r="D142" s="322"/>
      <c r="E142" s="322"/>
      <c r="F142" s="322"/>
      <c r="G142" s="322"/>
      <c r="H142" s="323"/>
      <c r="I142" s="52"/>
      <c r="J142" s="52"/>
      <c r="K142" s="52"/>
      <c r="L142" s="52"/>
      <c r="M142" s="52"/>
      <c r="N142" s="52"/>
      <c r="O142" s="52"/>
      <c r="P142" s="52"/>
      <c r="Q142" s="52"/>
      <c r="R142" s="52"/>
      <c r="S142" s="52"/>
      <c r="T142" s="52"/>
      <c r="U142" s="309" t="e">
        <f t="shared" si="10"/>
        <v>#DIV/0!</v>
      </c>
      <c r="V142" s="310"/>
      <c r="W142" s="309">
        <f t="shared" si="14"/>
        <v>0</v>
      </c>
      <c r="X142" s="310"/>
    </row>
    <row r="143" spans="2:24" x14ac:dyDescent="0.3">
      <c r="B143" s="437"/>
      <c r="C143" s="300" t="s">
        <v>122</v>
      </c>
      <c r="D143" s="301"/>
      <c r="E143" s="301"/>
      <c r="F143" s="301"/>
      <c r="G143" s="301"/>
      <c r="H143" s="302"/>
      <c r="I143" s="52">
        <f t="shared" ref="I143:Q143" si="25">SUM(I144+I151+I157+I161+I167+I172)</f>
        <v>11</v>
      </c>
      <c r="J143" s="52">
        <f t="shared" si="25"/>
        <v>0</v>
      </c>
      <c r="K143" s="52">
        <f t="shared" si="25"/>
        <v>0</v>
      </c>
      <c r="L143" s="52">
        <f t="shared" si="25"/>
        <v>0</v>
      </c>
      <c r="M143" s="52">
        <f t="shared" si="25"/>
        <v>0</v>
      </c>
      <c r="N143" s="52">
        <f t="shared" si="25"/>
        <v>0</v>
      </c>
      <c r="O143" s="52">
        <f t="shared" si="25"/>
        <v>0</v>
      </c>
      <c r="P143" s="52">
        <f t="shared" si="25"/>
        <v>0</v>
      </c>
      <c r="Q143" s="52">
        <f t="shared" si="25"/>
        <v>0</v>
      </c>
      <c r="R143" s="52">
        <f>SUM(R144+R151+R157+R161+R167+R172)</f>
        <v>0</v>
      </c>
      <c r="S143" s="52">
        <f>SUM(S144+S151+S157+S161+S167+S172)</f>
        <v>0</v>
      </c>
      <c r="T143" s="52">
        <f>SUM(T144+T151+T157+T161+T167+T172)</f>
        <v>0</v>
      </c>
      <c r="U143" s="309">
        <f t="shared" si="10"/>
        <v>0.91666666666666663</v>
      </c>
      <c r="V143" s="310"/>
      <c r="W143" s="309">
        <f t="shared" si="14"/>
        <v>11</v>
      </c>
      <c r="X143" s="310"/>
    </row>
    <row r="144" spans="2:24" x14ac:dyDescent="0.3">
      <c r="B144" s="437"/>
      <c r="C144" s="300" t="s">
        <v>153</v>
      </c>
      <c r="D144" s="301"/>
      <c r="E144" s="301"/>
      <c r="F144" s="301"/>
      <c r="G144" s="301"/>
      <c r="H144" s="302"/>
      <c r="I144" s="52">
        <f t="shared" ref="I144:Q144" si="26">SUM(I145:I150)</f>
        <v>5</v>
      </c>
      <c r="J144" s="52">
        <f t="shared" si="26"/>
        <v>0</v>
      </c>
      <c r="K144" s="52">
        <f t="shared" si="26"/>
        <v>0</v>
      </c>
      <c r="L144" s="52">
        <f t="shared" si="26"/>
        <v>0</v>
      </c>
      <c r="M144" s="52">
        <f t="shared" si="26"/>
        <v>0</v>
      </c>
      <c r="N144" s="52">
        <f t="shared" si="26"/>
        <v>0</v>
      </c>
      <c r="O144" s="52">
        <f t="shared" si="26"/>
        <v>0</v>
      </c>
      <c r="P144" s="52">
        <f t="shared" si="26"/>
        <v>0</v>
      </c>
      <c r="Q144" s="52">
        <f t="shared" si="26"/>
        <v>0</v>
      </c>
      <c r="R144" s="52">
        <f>SUM(R145:R150)</f>
        <v>0</v>
      </c>
      <c r="S144" s="52">
        <f>SUM(S145:S150)</f>
        <v>0</v>
      </c>
      <c r="T144" s="52">
        <f>SUM(T145:T150)</f>
        <v>0</v>
      </c>
      <c r="U144" s="309">
        <f t="shared" si="10"/>
        <v>0.41666666666666669</v>
      </c>
      <c r="V144" s="310"/>
      <c r="W144" s="309">
        <f t="shared" si="14"/>
        <v>5</v>
      </c>
      <c r="X144" s="310"/>
    </row>
    <row r="145" spans="2:24" x14ac:dyDescent="0.3">
      <c r="B145" s="437"/>
      <c r="C145" s="321" t="s">
        <v>137</v>
      </c>
      <c r="D145" s="322"/>
      <c r="E145" s="322"/>
      <c r="F145" s="322"/>
      <c r="G145" s="322"/>
      <c r="H145" s="323"/>
      <c r="I145" s="52">
        <v>1</v>
      </c>
      <c r="J145" s="52"/>
      <c r="K145" s="52"/>
      <c r="L145" s="52"/>
      <c r="M145" s="52"/>
      <c r="N145" s="52"/>
      <c r="O145" s="52"/>
      <c r="P145" s="52"/>
      <c r="Q145" s="52"/>
      <c r="R145" s="52"/>
      <c r="S145" s="52"/>
      <c r="T145" s="52"/>
      <c r="U145" s="309">
        <f t="shared" si="10"/>
        <v>1</v>
      </c>
      <c r="V145" s="310"/>
      <c r="W145" s="309">
        <f t="shared" si="14"/>
        <v>1</v>
      </c>
      <c r="X145" s="310"/>
    </row>
    <row r="146" spans="2:24" x14ac:dyDescent="0.3">
      <c r="B146" s="437"/>
      <c r="C146" s="321" t="s">
        <v>93</v>
      </c>
      <c r="D146" s="322"/>
      <c r="E146" s="322"/>
      <c r="F146" s="322"/>
      <c r="G146" s="322"/>
      <c r="H146" s="323"/>
      <c r="I146" s="52">
        <v>1</v>
      </c>
      <c r="J146" s="52"/>
      <c r="K146" s="52"/>
      <c r="L146" s="52"/>
      <c r="M146" s="52"/>
      <c r="N146" s="52"/>
      <c r="O146" s="52"/>
      <c r="P146" s="52"/>
      <c r="Q146" s="52"/>
      <c r="R146" s="52"/>
      <c r="S146" s="52"/>
      <c r="T146" s="52"/>
      <c r="U146" s="309">
        <f t="shared" si="10"/>
        <v>1</v>
      </c>
      <c r="V146" s="310"/>
      <c r="W146" s="309">
        <f t="shared" si="14"/>
        <v>1</v>
      </c>
      <c r="X146" s="310"/>
    </row>
    <row r="147" spans="2:24" x14ac:dyDescent="0.3">
      <c r="B147" s="437"/>
      <c r="C147" s="321" t="s">
        <v>154</v>
      </c>
      <c r="D147" s="322"/>
      <c r="E147" s="322"/>
      <c r="F147" s="322"/>
      <c r="G147" s="322"/>
      <c r="H147" s="323"/>
      <c r="I147" s="52">
        <v>1</v>
      </c>
      <c r="J147" s="52"/>
      <c r="K147" s="52"/>
      <c r="L147" s="52"/>
      <c r="M147" s="52"/>
      <c r="N147" s="52"/>
      <c r="O147" s="52"/>
      <c r="P147" s="52"/>
      <c r="Q147" s="52"/>
      <c r="R147" s="52"/>
      <c r="S147" s="52"/>
      <c r="T147" s="52"/>
      <c r="U147" s="309">
        <f t="shared" si="10"/>
        <v>1</v>
      </c>
      <c r="V147" s="310"/>
      <c r="W147" s="309">
        <f t="shared" si="14"/>
        <v>1</v>
      </c>
      <c r="X147" s="310"/>
    </row>
    <row r="148" spans="2:24" x14ac:dyDescent="0.3">
      <c r="B148" s="437"/>
      <c r="C148" s="321" t="s">
        <v>94</v>
      </c>
      <c r="D148" s="322"/>
      <c r="E148" s="322"/>
      <c r="F148" s="322"/>
      <c r="G148" s="322"/>
      <c r="H148" s="323"/>
      <c r="I148" s="52"/>
      <c r="J148" s="52"/>
      <c r="K148" s="52"/>
      <c r="L148" s="52"/>
      <c r="M148" s="52"/>
      <c r="N148" s="52"/>
      <c r="O148" s="52"/>
      <c r="P148" s="52"/>
      <c r="Q148" s="52"/>
      <c r="R148" s="52"/>
      <c r="S148" s="52"/>
      <c r="T148" s="52"/>
      <c r="U148" s="309" t="e">
        <f t="shared" si="10"/>
        <v>#DIV/0!</v>
      </c>
      <c r="V148" s="310"/>
      <c r="W148" s="309">
        <f t="shared" si="14"/>
        <v>0</v>
      </c>
      <c r="X148" s="310"/>
    </row>
    <row r="149" spans="2:24" x14ac:dyDescent="0.3">
      <c r="B149" s="437"/>
      <c r="C149" s="321" t="s">
        <v>142</v>
      </c>
      <c r="D149" s="322"/>
      <c r="E149" s="322"/>
      <c r="F149" s="322"/>
      <c r="G149" s="322"/>
      <c r="H149" s="323"/>
      <c r="I149" s="52">
        <v>1</v>
      </c>
      <c r="J149" s="52"/>
      <c r="K149" s="52"/>
      <c r="L149" s="52"/>
      <c r="M149" s="52"/>
      <c r="N149" s="52"/>
      <c r="O149" s="52"/>
      <c r="P149" s="52"/>
      <c r="Q149" s="52"/>
      <c r="R149" s="52"/>
      <c r="S149" s="52"/>
      <c r="T149" s="52"/>
      <c r="U149" s="309">
        <f t="shared" si="10"/>
        <v>1</v>
      </c>
      <c r="V149" s="310"/>
      <c r="W149" s="309">
        <f t="shared" si="14"/>
        <v>1</v>
      </c>
      <c r="X149" s="310"/>
    </row>
    <row r="150" spans="2:24" x14ac:dyDescent="0.3">
      <c r="B150" s="437"/>
      <c r="C150" s="321" t="s">
        <v>144</v>
      </c>
      <c r="D150" s="322"/>
      <c r="E150" s="322"/>
      <c r="F150" s="322"/>
      <c r="G150" s="322"/>
      <c r="H150" s="323"/>
      <c r="I150" s="52">
        <v>1</v>
      </c>
      <c r="J150" s="52"/>
      <c r="K150" s="52"/>
      <c r="L150" s="52"/>
      <c r="M150" s="52"/>
      <c r="N150" s="52"/>
      <c r="O150" s="52"/>
      <c r="P150" s="52"/>
      <c r="Q150" s="52"/>
      <c r="R150" s="52"/>
      <c r="S150" s="52"/>
      <c r="T150" s="52"/>
      <c r="U150" s="309">
        <f t="shared" si="10"/>
        <v>1</v>
      </c>
      <c r="V150" s="310"/>
      <c r="W150" s="309">
        <f t="shared" si="14"/>
        <v>1</v>
      </c>
      <c r="X150" s="310"/>
    </row>
    <row r="151" spans="2:24" x14ac:dyDescent="0.3">
      <c r="B151" s="437"/>
      <c r="C151" s="300" t="s">
        <v>155</v>
      </c>
      <c r="D151" s="301"/>
      <c r="E151" s="301"/>
      <c r="F151" s="301"/>
      <c r="G151" s="301"/>
      <c r="H151" s="302"/>
      <c r="I151" s="52">
        <f t="shared" ref="I151:Q151" si="27">SUM(I152:I156)</f>
        <v>0</v>
      </c>
      <c r="J151" s="52">
        <f t="shared" si="27"/>
        <v>0</v>
      </c>
      <c r="K151" s="52">
        <f t="shared" si="27"/>
        <v>0</v>
      </c>
      <c r="L151" s="52">
        <f t="shared" si="27"/>
        <v>0</v>
      </c>
      <c r="M151" s="52">
        <f t="shared" si="27"/>
        <v>0</v>
      </c>
      <c r="N151" s="52">
        <f t="shared" si="27"/>
        <v>0</v>
      </c>
      <c r="O151" s="52">
        <f t="shared" si="27"/>
        <v>0</v>
      </c>
      <c r="P151" s="52">
        <f t="shared" si="27"/>
        <v>0</v>
      </c>
      <c r="Q151" s="52">
        <f t="shared" si="27"/>
        <v>0</v>
      </c>
      <c r="R151" s="52">
        <f>SUM(R152:R156)</f>
        <v>0</v>
      </c>
      <c r="S151" s="52">
        <f>SUM(S152:S156)</f>
        <v>0</v>
      </c>
      <c r="T151" s="52">
        <f>SUM(T152:T156)</f>
        <v>0</v>
      </c>
      <c r="U151" s="309">
        <f t="shared" si="10"/>
        <v>0</v>
      </c>
      <c r="V151" s="310"/>
      <c r="W151" s="309">
        <f t="shared" si="14"/>
        <v>0</v>
      </c>
      <c r="X151" s="310"/>
    </row>
    <row r="152" spans="2:24" x14ac:dyDescent="0.3">
      <c r="B152" s="437"/>
      <c r="C152" s="321" t="s">
        <v>139</v>
      </c>
      <c r="D152" s="322"/>
      <c r="E152" s="322"/>
      <c r="F152" s="322"/>
      <c r="G152" s="322"/>
      <c r="H152" s="323"/>
      <c r="I152" s="52"/>
      <c r="J152" s="52"/>
      <c r="K152" s="52"/>
      <c r="L152" s="52"/>
      <c r="M152" s="52"/>
      <c r="N152" s="52"/>
      <c r="O152" s="52"/>
      <c r="P152" s="52"/>
      <c r="Q152" s="52"/>
      <c r="R152" s="52"/>
      <c r="S152" s="52"/>
      <c r="T152" s="52"/>
      <c r="U152" s="309" t="e">
        <f t="shared" si="10"/>
        <v>#DIV/0!</v>
      </c>
      <c r="V152" s="310"/>
      <c r="W152" s="309">
        <f t="shared" si="14"/>
        <v>0</v>
      </c>
      <c r="X152" s="310"/>
    </row>
    <row r="153" spans="2:24" x14ac:dyDescent="0.3">
      <c r="B153" s="437"/>
      <c r="C153" s="321" t="s">
        <v>140</v>
      </c>
      <c r="D153" s="322"/>
      <c r="E153" s="322"/>
      <c r="F153" s="322"/>
      <c r="G153" s="322"/>
      <c r="H153" s="323"/>
      <c r="I153" s="52"/>
      <c r="J153" s="52"/>
      <c r="K153" s="52"/>
      <c r="L153" s="52"/>
      <c r="M153" s="52"/>
      <c r="N153" s="52"/>
      <c r="O153" s="52"/>
      <c r="P153" s="52"/>
      <c r="Q153" s="52"/>
      <c r="R153" s="52"/>
      <c r="S153" s="52"/>
      <c r="T153" s="52"/>
      <c r="U153" s="309" t="e">
        <f t="shared" si="10"/>
        <v>#DIV/0!</v>
      </c>
      <c r="V153" s="310"/>
      <c r="W153" s="309">
        <f t="shared" si="14"/>
        <v>0</v>
      </c>
      <c r="X153" s="310"/>
    </row>
    <row r="154" spans="2:24" x14ac:dyDescent="0.3">
      <c r="B154" s="437"/>
      <c r="C154" s="321" t="s">
        <v>125</v>
      </c>
      <c r="D154" s="322"/>
      <c r="E154" s="322"/>
      <c r="F154" s="322"/>
      <c r="G154" s="322"/>
      <c r="H154" s="323"/>
      <c r="I154" s="52"/>
      <c r="J154" s="52"/>
      <c r="K154" s="52"/>
      <c r="L154" s="52"/>
      <c r="M154" s="52"/>
      <c r="N154" s="52"/>
      <c r="O154" s="52"/>
      <c r="P154" s="52"/>
      <c r="Q154" s="52"/>
      <c r="R154" s="52"/>
      <c r="S154" s="52"/>
      <c r="T154" s="52"/>
      <c r="U154" s="309" t="e">
        <f t="shared" si="10"/>
        <v>#DIV/0!</v>
      </c>
      <c r="V154" s="310"/>
      <c r="W154" s="309">
        <f t="shared" si="14"/>
        <v>0</v>
      </c>
      <c r="X154" s="310"/>
    </row>
    <row r="155" spans="2:24" x14ac:dyDescent="0.3">
      <c r="B155" s="437"/>
      <c r="C155" s="321" t="s">
        <v>127</v>
      </c>
      <c r="D155" s="322"/>
      <c r="E155" s="322"/>
      <c r="F155" s="322"/>
      <c r="G155" s="322"/>
      <c r="H155" s="323"/>
      <c r="I155" s="52"/>
      <c r="J155" s="52"/>
      <c r="K155" s="52"/>
      <c r="L155" s="52"/>
      <c r="M155" s="52"/>
      <c r="N155" s="52"/>
      <c r="O155" s="52"/>
      <c r="P155" s="52"/>
      <c r="Q155" s="52"/>
      <c r="R155" s="52"/>
      <c r="S155" s="52"/>
      <c r="T155" s="52"/>
      <c r="U155" s="309" t="e">
        <f t="shared" si="10"/>
        <v>#DIV/0!</v>
      </c>
      <c r="V155" s="310"/>
      <c r="W155" s="309">
        <f t="shared" si="14"/>
        <v>0</v>
      </c>
      <c r="X155" s="310"/>
    </row>
    <row r="156" spans="2:24" x14ac:dyDescent="0.3">
      <c r="B156" s="437"/>
      <c r="C156" s="321" t="s">
        <v>81</v>
      </c>
      <c r="D156" s="322"/>
      <c r="E156" s="322"/>
      <c r="F156" s="322"/>
      <c r="G156" s="322"/>
      <c r="H156" s="323"/>
      <c r="I156" s="52"/>
      <c r="J156" s="52"/>
      <c r="K156" s="52"/>
      <c r="L156" s="52"/>
      <c r="M156" s="52"/>
      <c r="N156" s="52"/>
      <c r="O156" s="52"/>
      <c r="P156" s="52"/>
      <c r="Q156" s="52"/>
      <c r="R156" s="52"/>
      <c r="S156" s="52"/>
      <c r="T156" s="52"/>
      <c r="U156" s="309" t="e">
        <f t="shared" si="10"/>
        <v>#DIV/0!</v>
      </c>
      <c r="V156" s="310"/>
      <c r="W156" s="309">
        <f t="shared" si="14"/>
        <v>0</v>
      </c>
      <c r="X156" s="310"/>
    </row>
    <row r="157" spans="2:24" x14ac:dyDescent="0.3">
      <c r="B157" s="437"/>
      <c r="C157" s="300" t="s">
        <v>130</v>
      </c>
      <c r="D157" s="301"/>
      <c r="E157" s="301"/>
      <c r="F157" s="301"/>
      <c r="G157" s="301"/>
      <c r="H157" s="302"/>
      <c r="I157" s="52">
        <f t="shared" ref="I157:Q157" si="28">SUM(I158:I160)</f>
        <v>0</v>
      </c>
      <c r="J157" s="52">
        <f t="shared" si="28"/>
        <v>0</v>
      </c>
      <c r="K157" s="52">
        <f t="shared" si="28"/>
        <v>0</v>
      </c>
      <c r="L157" s="52">
        <f t="shared" si="28"/>
        <v>0</v>
      </c>
      <c r="M157" s="52">
        <f t="shared" si="28"/>
        <v>0</v>
      </c>
      <c r="N157" s="52">
        <f t="shared" si="28"/>
        <v>0</v>
      </c>
      <c r="O157" s="52">
        <f t="shared" si="28"/>
        <v>0</v>
      </c>
      <c r="P157" s="52">
        <f t="shared" si="28"/>
        <v>0</v>
      </c>
      <c r="Q157" s="52">
        <f t="shared" si="28"/>
        <v>0</v>
      </c>
      <c r="R157" s="52">
        <f>SUM(R158:R160)</f>
        <v>0</v>
      </c>
      <c r="S157" s="52">
        <f>SUM(S158:S160)</f>
        <v>0</v>
      </c>
      <c r="T157" s="52">
        <f>SUM(T158:T160)</f>
        <v>0</v>
      </c>
      <c r="U157" s="309">
        <f t="shared" si="10"/>
        <v>0</v>
      </c>
      <c r="V157" s="310"/>
      <c r="W157" s="309">
        <f t="shared" si="14"/>
        <v>0</v>
      </c>
      <c r="X157" s="310"/>
    </row>
    <row r="158" spans="2:24" x14ac:dyDescent="0.3">
      <c r="B158" s="437"/>
      <c r="C158" s="321" t="s">
        <v>132</v>
      </c>
      <c r="D158" s="322"/>
      <c r="E158" s="322"/>
      <c r="F158" s="322"/>
      <c r="G158" s="322"/>
      <c r="H158" s="323"/>
      <c r="I158" s="52"/>
      <c r="J158" s="52"/>
      <c r="K158" s="52"/>
      <c r="L158" s="52"/>
      <c r="M158" s="52"/>
      <c r="N158" s="52"/>
      <c r="O158" s="52"/>
      <c r="P158" s="52"/>
      <c r="Q158" s="52"/>
      <c r="R158" s="52"/>
      <c r="S158" s="52"/>
      <c r="T158" s="52"/>
      <c r="U158" s="309" t="e">
        <f t="shared" si="10"/>
        <v>#DIV/0!</v>
      </c>
      <c r="V158" s="310"/>
      <c r="W158" s="309">
        <f t="shared" si="14"/>
        <v>0</v>
      </c>
      <c r="X158" s="310"/>
    </row>
    <row r="159" spans="2:24" x14ac:dyDescent="0.3">
      <c r="B159" s="437"/>
      <c r="C159" s="321" t="s">
        <v>131</v>
      </c>
      <c r="D159" s="322"/>
      <c r="E159" s="322"/>
      <c r="F159" s="322"/>
      <c r="G159" s="322"/>
      <c r="H159" s="323"/>
      <c r="I159" s="52"/>
      <c r="J159" s="52"/>
      <c r="K159" s="52"/>
      <c r="L159" s="52"/>
      <c r="M159" s="52"/>
      <c r="N159" s="52"/>
      <c r="O159" s="52"/>
      <c r="P159" s="52"/>
      <c r="Q159" s="52"/>
      <c r="R159" s="52"/>
      <c r="S159" s="52"/>
      <c r="T159" s="52"/>
      <c r="U159" s="309" t="e">
        <f t="shared" si="10"/>
        <v>#DIV/0!</v>
      </c>
      <c r="V159" s="310"/>
      <c r="W159" s="309">
        <f t="shared" si="14"/>
        <v>0</v>
      </c>
      <c r="X159" s="310"/>
    </row>
    <row r="160" spans="2:24" x14ac:dyDescent="0.3">
      <c r="B160" s="437"/>
      <c r="C160" s="321" t="s">
        <v>133</v>
      </c>
      <c r="D160" s="322"/>
      <c r="E160" s="322"/>
      <c r="F160" s="322"/>
      <c r="G160" s="322"/>
      <c r="H160" s="323"/>
      <c r="I160" s="52"/>
      <c r="J160" s="52"/>
      <c r="K160" s="52"/>
      <c r="L160" s="52"/>
      <c r="M160" s="52"/>
      <c r="N160" s="52"/>
      <c r="O160" s="52"/>
      <c r="P160" s="52"/>
      <c r="Q160" s="52"/>
      <c r="R160" s="52"/>
      <c r="S160" s="52"/>
      <c r="T160" s="52"/>
      <c r="U160" s="309" t="e">
        <f t="shared" ref="U160:U173" si="29">AVERAGE(I160:T160)</f>
        <v>#DIV/0!</v>
      </c>
      <c r="V160" s="310"/>
      <c r="W160" s="309">
        <f t="shared" si="14"/>
        <v>0</v>
      </c>
      <c r="X160" s="310"/>
    </row>
    <row r="161" spans="2:24" x14ac:dyDescent="0.3">
      <c r="B161" s="437"/>
      <c r="C161" s="300" t="s">
        <v>156</v>
      </c>
      <c r="D161" s="301"/>
      <c r="E161" s="301"/>
      <c r="F161" s="301"/>
      <c r="G161" s="301"/>
      <c r="H161" s="302"/>
      <c r="I161" s="52">
        <f t="shared" ref="I161:Q161" si="30">SUM(I162:I166)</f>
        <v>0</v>
      </c>
      <c r="J161" s="52">
        <f t="shared" si="30"/>
        <v>0</v>
      </c>
      <c r="K161" s="52">
        <f t="shared" si="30"/>
        <v>0</v>
      </c>
      <c r="L161" s="52">
        <f t="shared" si="30"/>
        <v>0</v>
      </c>
      <c r="M161" s="52">
        <f t="shared" si="30"/>
        <v>0</v>
      </c>
      <c r="N161" s="52">
        <f t="shared" si="30"/>
        <v>0</v>
      </c>
      <c r="O161" s="52">
        <f t="shared" si="30"/>
        <v>0</v>
      </c>
      <c r="P161" s="52">
        <f t="shared" si="30"/>
        <v>0</v>
      </c>
      <c r="Q161" s="52">
        <f t="shared" si="30"/>
        <v>0</v>
      </c>
      <c r="R161" s="52">
        <f>SUM(R162:R166)</f>
        <v>0</v>
      </c>
      <c r="S161" s="52">
        <f>SUM(S162:S166)</f>
        <v>0</v>
      </c>
      <c r="T161" s="52">
        <f>SUM(T162:T166)</f>
        <v>0</v>
      </c>
      <c r="U161" s="309">
        <f t="shared" si="29"/>
        <v>0</v>
      </c>
      <c r="V161" s="310"/>
      <c r="W161" s="309">
        <f t="shared" si="14"/>
        <v>0</v>
      </c>
      <c r="X161" s="310"/>
    </row>
    <row r="162" spans="2:24" x14ac:dyDescent="0.3">
      <c r="B162" s="437"/>
      <c r="C162" s="321" t="s">
        <v>134</v>
      </c>
      <c r="D162" s="322"/>
      <c r="E162" s="322"/>
      <c r="F162" s="322"/>
      <c r="G162" s="322"/>
      <c r="H162" s="323"/>
      <c r="I162" s="52"/>
      <c r="J162" s="52"/>
      <c r="K162" s="52"/>
      <c r="L162" s="52"/>
      <c r="M162" s="52"/>
      <c r="N162" s="52"/>
      <c r="O162" s="52"/>
      <c r="P162" s="52"/>
      <c r="Q162" s="52"/>
      <c r="R162" s="52"/>
      <c r="S162" s="52"/>
      <c r="T162" s="52"/>
      <c r="U162" s="309" t="e">
        <f t="shared" si="29"/>
        <v>#DIV/0!</v>
      </c>
      <c r="V162" s="310"/>
      <c r="W162" s="309">
        <f t="shared" si="14"/>
        <v>0</v>
      </c>
      <c r="X162" s="310"/>
    </row>
    <row r="163" spans="2:24" x14ac:dyDescent="0.3">
      <c r="B163" s="437"/>
      <c r="C163" s="321" t="s">
        <v>146</v>
      </c>
      <c r="D163" s="322"/>
      <c r="E163" s="322"/>
      <c r="F163" s="322"/>
      <c r="G163" s="322"/>
      <c r="H163" s="323"/>
      <c r="I163" s="52"/>
      <c r="J163" s="52"/>
      <c r="K163" s="52"/>
      <c r="L163" s="52"/>
      <c r="M163" s="52"/>
      <c r="N163" s="52"/>
      <c r="O163" s="52"/>
      <c r="P163" s="52"/>
      <c r="Q163" s="52"/>
      <c r="R163" s="52"/>
      <c r="S163" s="52"/>
      <c r="T163" s="52"/>
      <c r="U163" s="309" t="e">
        <f t="shared" si="29"/>
        <v>#DIV/0!</v>
      </c>
      <c r="V163" s="310"/>
      <c r="W163" s="309">
        <f t="shared" si="14"/>
        <v>0</v>
      </c>
      <c r="X163" s="310"/>
    </row>
    <row r="164" spans="2:24" x14ac:dyDescent="0.3">
      <c r="B164" s="437"/>
      <c r="C164" s="321" t="s">
        <v>147</v>
      </c>
      <c r="D164" s="322"/>
      <c r="E164" s="322"/>
      <c r="F164" s="322"/>
      <c r="G164" s="322"/>
      <c r="H164" s="323"/>
      <c r="I164" s="52"/>
      <c r="J164" s="52"/>
      <c r="K164" s="52"/>
      <c r="L164" s="52"/>
      <c r="M164" s="52"/>
      <c r="N164" s="52"/>
      <c r="O164" s="52"/>
      <c r="P164" s="52"/>
      <c r="Q164" s="52"/>
      <c r="R164" s="52"/>
      <c r="S164" s="52"/>
      <c r="T164" s="52"/>
      <c r="U164" s="309" t="e">
        <f t="shared" si="29"/>
        <v>#DIV/0!</v>
      </c>
      <c r="V164" s="310"/>
      <c r="W164" s="309">
        <f t="shared" ref="W164:W173" si="31">SUM(I164:T164)</f>
        <v>0</v>
      </c>
      <c r="X164" s="310"/>
    </row>
    <row r="165" spans="2:24" x14ac:dyDescent="0.3">
      <c r="B165" s="437"/>
      <c r="C165" s="321" t="s">
        <v>148</v>
      </c>
      <c r="D165" s="322"/>
      <c r="E165" s="322"/>
      <c r="F165" s="322"/>
      <c r="G165" s="322"/>
      <c r="H165" s="323"/>
      <c r="I165" s="52"/>
      <c r="J165" s="52"/>
      <c r="K165" s="52"/>
      <c r="L165" s="52"/>
      <c r="M165" s="52"/>
      <c r="N165" s="52"/>
      <c r="O165" s="52"/>
      <c r="P165" s="52"/>
      <c r="Q165" s="52"/>
      <c r="R165" s="52"/>
      <c r="S165" s="52"/>
      <c r="T165" s="52"/>
      <c r="U165" s="309" t="e">
        <f t="shared" si="29"/>
        <v>#DIV/0!</v>
      </c>
      <c r="V165" s="310"/>
      <c r="W165" s="309">
        <f t="shared" si="31"/>
        <v>0</v>
      </c>
      <c r="X165" s="310"/>
    </row>
    <row r="166" spans="2:24" x14ac:dyDescent="0.3">
      <c r="B166" s="437"/>
      <c r="C166" s="321" t="s">
        <v>149</v>
      </c>
      <c r="D166" s="322"/>
      <c r="E166" s="322"/>
      <c r="F166" s="322"/>
      <c r="G166" s="322"/>
      <c r="H166" s="323"/>
      <c r="I166" s="52"/>
      <c r="J166" s="52"/>
      <c r="K166" s="52"/>
      <c r="L166" s="52"/>
      <c r="M166" s="52"/>
      <c r="N166" s="52"/>
      <c r="O166" s="52"/>
      <c r="P166" s="52"/>
      <c r="Q166" s="52"/>
      <c r="R166" s="52"/>
      <c r="S166" s="52"/>
      <c r="T166" s="52"/>
      <c r="U166" s="309" t="e">
        <f t="shared" si="29"/>
        <v>#DIV/0!</v>
      </c>
      <c r="V166" s="310"/>
      <c r="W166" s="309">
        <f t="shared" si="31"/>
        <v>0</v>
      </c>
      <c r="X166" s="310"/>
    </row>
    <row r="167" spans="2:24" x14ac:dyDescent="0.3">
      <c r="B167" s="437"/>
      <c r="C167" s="300" t="s">
        <v>30</v>
      </c>
      <c r="D167" s="301"/>
      <c r="E167" s="301"/>
      <c r="F167" s="301"/>
      <c r="G167" s="301"/>
      <c r="H167" s="302"/>
      <c r="I167" s="136">
        <f t="shared" ref="I167:Q167" si="32">SUM(I168:I171)</f>
        <v>1</v>
      </c>
      <c r="J167" s="136">
        <f t="shared" si="32"/>
        <v>0</v>
      </c>
      <c r="K167" s="136">
        <f t="shared" si="32"/>
        <v>0</v>
      </c>
      <c r="L167" s="136">
        <f t="shared" si="32"/>
        <v>0</v>
      </c>
      <c r="M167" s="136">
        <f t="shared" si="32"/>
        <v>0</v>
      </c>
      <c r="N167" s="136">
        <f t="shared" si="32"/>
        <v>0</v>
      </c>
      <c r="O167" s="136">
        <f t="shared" si="32"/>
        <v>0</v>
      </c>
      <c r="P167" s="136">
        <f t="shared" si="32"/>
        <v>0</v>
      </c>
      <c r="Q167" s="136">
        <f t="shared" si="32"/>
        <v>0</v>
      </c>
      <c r="R167" s="136">
        <f>SUM(R168:R171)</f>
        <v>0</v>
      </c>
      <c r="S167" s="136">
        <f>SUM(S168:S171)</f>
        <v>0</v>
      </c>
      <c r="T167" s="136">
        <f>SUM(T168:T171)</f>
        <v>0</v>
      </c>
      <c r="U167" s="309">
        <f t="shared" si="29"/>
        <v>8.3333333333333329E-2</v>
      </c>
      <c r="V167" s="310"/>
      <c r="W167" s="309">
        <f t="shared" si="31"/>
        <v>1</v>
      </c>
      <c r="X167" s="310"/>
    </row>
    <row r="168" spans="2:24" x14ac:dyDescent="0.3">
      <c r="B168" s="437"/>
      <c r="C168" s="321" t="s">
        <v>159</v>
      </c>
      <c r="D168" s="322"/>
      <c r="E168" s="322"/>
      <c r="F168" s="322"/>
      <c r="G168" s="322"/>
      <c r="H168" s="323"/>
      <c r="I168" s="136">
        <v>1</v>
      </c>
      <c r="J168" s="136"/>
      <c r="K168" s="136"/>
      <c r="L168" s="136"/>
      <c r="M168" s="136"/>
      <c r="N168" s="136"/>
      <c r="O168" s="136"/>
      <c r="P168" s="136"/>
      <c r="Q168" s="136"/>
      <c r="R168" s="136"/>
      <c r="S168" s="136"/>
      <c r="T168" s="136"/>
      <c r="U168" s="309">
        <f t="shared" si="29"/>
        <v>1</v>
      </c>
      <c r="V168" s="310"/>
      <c r="W168" s="309">
        <f t="shared" si="31"/>
        <v>1</v>
      </c>
      <c r="X168" s="310"/>
    </row>
    <row r="169" spans="2:24" x14ac:dyDescent="0.3">
      <c r="B169" s="437"/>
      <c r="C169" s="321" t="s">
        <v>158</v>
      </c>
      <c r="D169" s="322"/>
      <c r="E169" s="322"/>
      <c r="F169" s="322"/>
      <c r="G169" s="322"/>
      <c r="H169" s="323"/>
      <c r="I169" s="136"/>
      <c r="J169" s="136"/>
      <c r="K169" s="136"/>
      <c r="L169" s="136"/>
      <c r="M169" s="136"/>
      <c r="N169" s="136"/>
      <c r="O169" s="136"/>
      <c r="P169" s="136"/>
      <c r="Q169" s="136"/>
      <c r="R169" s="136"/>
      <c r="S169" s="136"/>
      <c r="T169" s="136"/>
      <c r="U169" s="309" t="e">
        <f t="shared" si="29"/>
        <v>#DIV/0!</v>
      </c>
      <c r="V169" s="310"/>
      <c r="W169" s="309">
        <f t="shared" si="31"/>
        <v>0</v>
      </c>
      <c r="X169" s="310"/>
    </row>
    <row r="170" spans="2:24" x14ac:dyDescent="0.3">
      <c r="B170" s="437"/>
      <c r="C170" s="321" t="s">
        <v>157</v>
      </c>
      <c r="D170" s="322"/>
      <c r="E170" s="322"/>
      <c r="F170" s="322"/>
      <c r="G170" s="322"/>
      <c r="H170" s="323"/>
      <c r="I170" s="136"/>
      <c r="J170" s="136"/>
      <c r="K170" s="136"/>
      <c r="L170" s="136"/>
      <c r="M170" s="136"/>
      <c r="N170" s="136"/>
      <c r="O170" s="136"/>
      <c r="P170" s="136"/>
      <c r="Q170" s="136"/>
      <c r="R170" s="136"/>
      <c r="S170" s="136"/>
      <c r="T170" s="136"/>
      <c r="U170" s="309" t="e">
        <f t="shared" si="29"/>
        <v>#DIV/0!</v>
      </c>
      <c r="V170" s="310"/>
      <c r="W170" s="309">
        <f t="shared" si="31"/>
        <v>0</v>
      </c>
      <c r="X170" s="310"/>
    </row>
    <row r="171" spans="2:24" x14ac:dyDescent="0.3">
      <c r="B171" s="437"/>
      <c r="C171" s="321" t="s">
        <v>160</v>
      </c>
      <c r="D171" s="322"/>
      <c r="E171" s="322"/>
      <c r="F171" s="322"/>
      <c r="G171" s="322"/>
      <c r="H171" s="323"/>
      <c r="I171" s="136"/>
      <c r="J171" s="136"/>
      <c r="K171" s="136"/>
      <c r="L171" s="136"/>
      <c r="M171" s="136"/>
      <c r="N171" s="136"/>
      <c r="O171" s="136"/>
      <c r="P171" s="136"/>
      <c r="Q171" s="136"/>
      <c r="R171" s="136"/>
      <c r="S171" s="136"/>
      <c r="T171" s="136"/>
      <c r="U171" s="309" t="e">
        <f t="shared" si="29"/>
        <v>#DIV/0!</v>
      </c>
      <c r="V171" s="310"/>
      <c r="W171" s="309">
        <f t="shared" si="31"/>
        <v>0</v>
      </c>
      <c r="X171" s="310"/>
    </row>
    <row r="172" spans="2:24" x14ac:dyDescent="0.3">
      <c r="B172" s="437"/>
      <c r="C172" s="300" t="s">
        <v>34</v>
      </c>
      <c r="D172" s="301"/>
      <c r="E172" s="301"/>
      <c r="F172" s="301"/>
      <c r="G172" s="301"/>
      <c r="H172" s="302"/>
      <c r="I172" s="136">
        <v>5</v>
      </c>
      <c r="J172" s="136"/>
      <c r="K172" s="136"/>
      <c r="L172" s="136"/>
      <c r="M172" s="136"/>
      <c r="N172" s="136"/>
      <c r="O172" s="136"/>
      <c r="P172" s="136"/>
      <c r="Q172" s="136"/>
      <c r="R172" s="136"/>
      <c r="S172" s="136"/>
      <c r="T172" s="136"/>
      <c r="U172" s="309">
        <f t="shared" si="29"/>
        <v>5</v>
      </c>
      <c r="V172" s="310"/>
      <c r="W172" s="309">
        <f t="shared" si="31"/>
        <v>5</v>
      </c>
      <c r="X172" s="310"/>
    </row>
    <row r="173" spans="2:24" x14ac:dyDescent="0.3">
      <c r="B173" s="437"/>
      <c r="C173" s="327" t="s">
        <v>26</v>
      </c>
      <c r="D173" s="328"/>
      <c r="E173" s="328"/>
      <c r="F173" s="328"/>
      <c r="G173" s="328"/>
      <c r="H173" s="329"/>
      <c r="I173" s="155">
        <v>3</v>
      </c>
      <c r="J173" s="155"/>
      <c r="K173" s="155"/>
      <c r="L173" s="155"/>
      <c r="M173" s="155"/>
      <c r="N173" s="155"/>
      <c r="O173" s="155"/>
      <c r="P173" s="155"/>
      <c r="Q173" s="155"/>
      <c r="R173" s="155"/>
      <c r="S173" s="155"/>
      <c r="T173" s="155"/>
      <c r="U173" s="475">
        <f t="shared" si="29"/>
        <v>3</v>
      </c>
      <c r="V173" s="476"/>
      <c r="W173" s="309">
        <f t="shared" si="31"/>
        <v>3</v>
      </c>
      <c r="X173" s="310"/>
    </row>
    <row r="174" spans="2:24" x14ac:dyDescent="0.3">
      <c r="B174" s="437"/>
      <c r="C174" s="340" t="s">
        <v>2</v>
      </c>
      <c r="D174" s="341"/>
      <c r="E174" s="341"/>
      <c r="F174" s="341"/>
      <c r="G174" s="341"/>
      <c r="H174" s="342"/>
      <c r="I174" s="159">
        <f t="shared" ref="I174:T174" si="33">I97/I78</f>
        <v>4.4929962946328317</v>
      </c>
      <c r="J174" s="159" t="e">
        <f t="shared" si="33"/>
        <v>#DIV/0!</v>
      </c>
      <c r="K174" s="159" t="e">
        <f t="shared" si="33"/>
        <v>#DIV/0!</v>
      </c>
      <c r="L174" s="159" t="e">
        <f t="shared" si="33"/>
        <v>#DIV/0!</v>
      </c>
      <c r="M174" s="159" t="e">
        <f t="shared" si="33"/>
        <v>#DIV/0!</v>
      </c>
      <c r="N174" s="159" t="e">
        <f t="shared" si="33"/>
        <v>#DIV/0!</v>
      </c>
      <c r="O174" s="159" t="e">
        <f t="shared" si="33"/>
        <v>#DIV/0!</v>
      </c>
      <c r="P174" s="159" t="e">
        <f t="shared" si="33"/>
        <v>#DIV/0!</v>
      </c>
      <c r="Q174" s="159" t="e">
        <f t="shared" si="33"/>
        <v>#DIV/0!</v>
      </c>
      <c r="R174" s="159" t="e">
        <f t="shared" si="33"/>
        <v>#DIV/0!</v>
      </c>
      <c r="S174" s="159" t="e">
        <f t="shared" si="33"/>
        <v>#DIV/0!</v>
      </c>
      <c r="T174" s="159" t="e">
        <f t="shared" si="33"/>
        <v>#DIV/0!</v>
      </c>
      <c r="U174" s="343" t="s">
        <v>62</v>
      </c>
      <c r="V174" s="344"/>
      <c r="W174" s="345">
        <f>W97/W78</f>
        <v>4.4929962946328317</v>
      </c>
      <c r="X174" s="346"/>
    </row>
    <row r="175" spans="2:24" x14ac:dyDescent="0.3">
      <c r="B175" s="437"/>
      <c r="C175" s="347" t="s">
        <v>172</v>
      </c>
      <c r="D175" s="348"/>
      <c r="E175" s="348"/>
      <c r="F175" s="348"/>
      <c r="G175" s="348"/>
      <c r="H175" s="349"/>
      <c r="I175" s="163">
        <f t="shared" ref="I175:T175" si="34">I98/I80</f>
        <v>3.1801242236024843</v>
      </c>
      <c r="J175" s="163" t="e">
        <f t="shared" si="34"/>
        <v>#DIV/0!</v>
      </c>
      <c r="K175" s="163" t="e">
        <f t="shared" si="34"/>
        <v>#DIV/0!</v>
      </c>
      <c r="L175" s="163" t="e">
        <f t="shared" si="34"/>
        <v>#DIV/0!</v>
      </c>
      <c r="M175" s="163" t="e">
        <f t="shared" si="34"/>
        <v>#DIV/0!</v>
      </c>
      <c r="N175" s="163" t="e">
        <f t="shared" si="34"/>
        <v>#DIV/0!</v>
      </c>
      <c r="O175" s="163" t="e">
        <f t="shared" si="34"/>
        <v>#DIV/0!</v>
      </c>
      <c r="P175" s="163" t="e">
        <f t="shared" si="34"/>
        <v>#DIV/0!</v>
      </c>
      <c r="Q175" s="163" t="e">
        <f t="shared" si="34"/>
        <v>#DIV/0!</v>
      </c>
      <c r="R175" s="163" t="e">
        <f t="shared" si="34"/>
        <v>#DIV/0!</v>
      </c>
      <c r="S175" s="163" t="e">
        <f t="shared" si="34"/>
        <v>#DIV/0!</v>
      </c>
      <c r="T175" s="163" t="e">
        <f t="shared" si="34"/>
        <v>#DIV/0!</v>
      </c>
      <c r="U175" s="350" t="s">
        <v>62</v>
      </c>
      <c r="V175" s="351"/>
      <c r="W175" s="350">
        <f>W97/W78</f>
        <v>4.4929962946328317</v>
      </c>
      <c r="X175" s="351"/>
    </row>
    <row r="176" spans="2:24" x14ac:dyDescent="0.3">
      <c r="B176" s="437"/>
      <c r="C176" s="273" t="s">
        <v>173</v>
      </c>
      <c r="D176" s="274"/>
      <c r="E176" s="274"/>
      <c r="F176" s="274"/>
      <c r="G176" s="274"/>
      <c r="H176" s="275"/>
      <c r="I176" s="167" t="e">
        <f t="shared" ref="I176:T176" si="35">(I100+I103+I173)/I80</f>
        <v>#REF!</v>
      </c>
      <c r="J176" s="167" t="e">
        <f t="shared" si="35"/>
        <v>#REF!</v>
      </c>
      <c r="K176" s="167" t="e">
        <f t="shared" si="35"/>
        <v>#REF!</v>
      </c>
      <c r="L176" s="167" t="e">
        <f t="shared" si="35"/>
        <v>#REF!</v>
      </c>
      <c r="M176" s="167" t="e">
        <f t="shared" si="35"/>
        <v>#REF!</v>
      </c>
      <c r="N176" s="167" t="e">
        <f t="shared" si="35"/>
        <v>#REF!</v>
      </c>
      <c r="O176" s="167" t="e">
        <f t="shared" si="35"/>
        <v>#REF!</v>
      </c>
      <c r="P176" s="167" t="e">
        <f t="shared" si="35"/>
        <v>#REF!</v>
      </c>
      <c r="Q176" s="167" t="e">
        <f t="shared" si="35"/>
        <v>#REF!</v>
      </c>
      <c r="R176" s="167" t="e">
        <f t="shared" si="35"/>
        <v>#REF!</v>
      </c>
      <c r="S176" s="167" t="e">
        <f t="shared" si="35"/>
        <v>#REF!</v>
      </c>
      <c r="T176" s="167" t="e">
        <f t="shared" si="35"/>
        <v>#REF!</v>
      </c>
      <c r="U176" s="352" t="s">
        <v>62</v>
      </c>
      <c r="V176" s="353"/>
      <c r="W176" s="352">
        <f>W98/W80</f>
        <v>3.1801242236024843</v>
      </c>
      <c r="X176" s="353"/>
    </row>
    <row r="177" spans="2:24" x14ac:dyDescent="0.3">
      <c r="B177" s="437"/>
      <c r="C177" s="291" t="s">
        <v>8</v>
      </c>
      <c r="D177" s="292"/>
      <c r="E177" s="292"/>
      <c r="F177" s="292"/>
      <c r="G177" s="292"/>
      <c r="H177" s="293"/>
      <c r="I177" s="169">
        <f t="shared" ref="I177:Q177" si="36">I179/I178</f>
        <v>0</v>
      </c>
      <c r="J177" s="169" t="e">
        <f t="shared" si="36"/>
        <v>#DIV/0!</v>
      </c>
      <c r="K177" s="169" t="e">
        <f t="shared" si="36"/>
        <v>#DIV/0!</v>
      </c>
      <c r="L177" s="169" t="e">
        <f t="shared" si="36"/>
        <v>#DIV/0!</v>
      </c>
      <c r="M177" s="169" t="e">
        <f t="shared" si="36"/>
        <v>#DIV/0!</v>
      </c>
      <c r="N177" s="169" t="e">
        <f t="shared" si="36"/>
        <v>#DIV/0!</v>
      </c>
      <c r="O177" s="169" t="e">
        <f t="shared" si="36"/>
        <v>#DIV/0!</v>
      </c>
      <c r="P177" s="169" t="e">
        <f t="shared" si="36"/>
        <v>#DIV/0!</v>
      </c>
      <c r="Q177" s="169" t="e">
        <f t="shared" si="36"/>
        <v>#DIV/0!</v>
      </c>
      <c r="R177" s="169" t="e">
        <f>R179/R178</f>
        <v>#DIV/0!</v>
      </c>
      <c r="S177" s="169" t="e">
        <f>S179/S178</f>
        <v>#DIV/0!</v>
      </c>
      <c r="T177" s="169" t="e">
        <f>T179/T178</f>
        <v>#DIV/0!</v>
      </c>
      <c r="U177" s="336" t="s">
        <v>62</v>
      </c>
      <c r="V177" s="337"/>
      <c r="W177" s="338">
        <f>W179/W178</f>
        <v>0</v>
      </c>
      <c r="X177" s="339"/>
    </row>
    <row r="178" spans="2:24" x14ac:dyDescent="0.3">
      <c r="B178" s="437"/>
      <c r="C178" s="358" t="s">
        <v>20</v>
      </c>
      <c r="D178" s="359"/>
      <c r="E178" s="359"/>
      <c r="F178" s="359"/>
      <c r="G178" s="359"/>
      <c r="H178" s="360"/>
      <c r="I178" s="90">
        <f t="shared" ref="I178:T178" si="37">I80</f>
        <v>161</v>
      </c>
      <c r="J178" s="90">
        <f t="shared" si="37"/>
        <v>0</v>
      </c>
      <c r="K178" s="90">
        <f t="shared" si="37"/>
        <v>0</v>
      </c>
      <c r="L178" s="90">
        <f t="shared" si="37"/>
        <v>0</v>
      </c>
      <c r="M178" s="90">
        <f t="shared" si="37"/>
        <v>0</v>
      </c>
      <c r="N178" s="90">
        <f t="shared" si="37"/>
        <v>0</v>
      </c>
      <c r="O178" s="90">
        <f t="shared" si="37"/>
        <v>0</v>
      </c>
      <c r="P178" s="90">
        <f t="shared" si="37"/>
        <v>0</v>
      </c>
      <c r="Q178" s="90">
        <f t="shared" si="37"/>
        <v>0</v>
      </c>
      <c r="R178" s="90">
        <f t="shared" si="37"/>
        <v>0</v>
      </c>
      <c r="S178" s="90">
        <f t="shared" si="37"/>
        <v>0</v>
      </c>
      <c r="T178" s="90">
        <f t="shared" si="37"/>
        <v>0</v>
      </c>
      <c r="U178" s="361" t="s">
        <v>62</v>
      </c>
      <c r="V178" s="362"/>
      <c r="W178" s="361">
        <f>SUM(I178:T178)</f>
        <v>161</v>
      </c>
      <c r="X178" s="362"/>
    </row>
    <row r="179" spans="2:24" ht="15" thickBot="1" x14ac:dyDescent="0.35">
      <c r="B179" s="437"/>
      <c r="C179" s="358" t="s">
        <v>104</v>
      </c>
      <c r="D179" s="359"/>
      <c r="E179" s="359"/>
      <c r="F179" s="359"/>
      <c r="G179" s="359"/>
      <c r="H179" s="360"/>
      <c r="I179" s="52"/>
      <c r="J179" s="52"/>
      <c r="K179" s="52"/>
      <c r="L179" s="52"/>
      <c r="M179" s="52"/>
      <c r="N179" s="52"/>
      <c r="O179" s="52"/>
      <c r="P179" s="52"/>
      <c r="Q179" s="52"/>
      <c r="R179" s="52"/>
      <c r="S179" s="52"/>
      <c r="T179" s="52"/>
      <c r="U179" s="366" t="s">
        <v>62</v>
      </c>
      <c r="V179" s="367"/>
      <c r="W179" s="311">
        <f>SUM(I179:T179)</f>
        <v>0</v>
      </c>
      <c r="X179" s="312"/>
    </row>
    <row r="180" spans="2:24" ht="15" thickBot="1" x14ac:dyDescent="0.35">
      <c r="B180" s="288" t="s">
        <v>9</v>
      </c>
      <c r="C180" s="297" t="s">
        <v>108</v>
      </c>
      <c r="D180" s="298"/>
      <c r="E180" s="298"/>
      <c r="F180" s="298"/>
      <c r="G180" s="298"/>
      <c r="H180" s="299"/>
      <c r="I180" s="176">
        <f t="shared" ref="I180:Q180" si="38">I183/I182</f>
        <v>0.39694656488549618</v>
      </c>
      <c r="J180" s="176" t="e">
        <f t="shared" si="38"/>
        <v>#DIV/0!</v>
      </c>
      <c r="K180" s="176" t="e">
        <f t="shared" si="38"/>
        <v>#DIV/0!</v>
      </c>
      <c r="L180" s="176" t="e">
        <f t="shared" si="38"/>
        <v>#DIV/0!</v>
      </c>
      <c r="M180" s="176" t="e">
        <f t="shared" si="38"/>
        <v>#DIV/0!</v>
      </c>
      <c r="N180" s="176" t="e">
        <f t="shared" si="38"/>
        <v>#DIV/0!</v>
      </c>
      <c r="O180" s="176" t="e">
        <f t="shared" si="38"/>
        <v>#DIV/0!</v>
      </c>
      <c r="P180" s="176" t="e">
        <f t="shared" si="38"/>
        <v>#DIV/0!</v>
      </c>
      <c r="Q180" s="176" t="e">
        <f t="shared" si="38"/>
        <v>#DIV/0!</v>
      </c>
      <c r="R180" s="176" t="e">
        <f>R183/R182</f>
        <v>#DIV/0!</v>
      </c>
      <c r="S180" s="176" t="e">
        <f>S183/S182</f>
        <v>#DIV/0!</v>
      </c>
      <c r="T180" s="176" t="e">
        <f>T183/T182</f>
        <v>#DIV/0!</v>
      </c>
      <c r="U180" s="484">
        <f>U184/U182</f>
        <v>0.26717557251908397</v>
      </c>
      <c r="V180" s="485"/>
      <c r="W180" s="370" t="s">
        <v>62</v>
      </c>
      <c r="X180" s="371"/>
    </row>
    <row r="181" spans="2:24" x14ac:dyDescent="0.3">
      <c r="B181" s="289"/>
      <c r="C181" s="297" t="s">
        <v>43</v>
      </c>
      <c r="D181" s="298"/>
      <c r="E181" s="298"/>
      <c r="F181" s="298"/>
      <c r="G181" s="298"/>
      <c r="H181" s="299"/>
      <c r="I181" s="180">
        <f t="shared" ref="I181:Q181" si="39">I184/I182</f>
        <v>0.26717557251908397</v>
      </c>
      <c r="J181" s="180" t="e">
        <f t="shared" si="39"/>
        <v>#DIV/0!</v>
      </c>
      <c r="K181" s="180" t="e">
        <f t="shared" si="39"/>
        <v>#DIV/0!</v>
      </c>
      <c r="L181" s="180" t="e">
        <f t="shared" si="39"/>
        <v>#DIV/0!</v>
      </c>
      <c r="M181" s="180" t="e">
        <f t="shared" si="39"/>
        <v>#DIV/0!</v>
      </c>
      <c r="N181" s="180" t="e">
        <f t="shared" si="39"/>
        <v>#DIV/0!</v>
      </c>
      <c r="O181" s="180" t="e">
        <f t="shared" si="39"/>
        <v>#DIV/0!</v>
      </c>
      <c r="P181" s="180" t="e">
        <f t="shared" si="39"/>
        <v>#DIV/0!</v>
      </c>
      <c r="Q181" s="180" t="e">
        <f t="shared" si="39"/>
        <v>#DIV/0!</v>
      </c>
      <c r="R181" s="180" t="e">
        <f>R184/R182</f>
        <v>#DIV/0!</v>
      </c>
      <c r="S181" s="180" t="e">
        <f>S184/S182</f>
        <v>#DIV/0!</v>
      </c>
      <c r="T181" s="180" t="e">
        <f>T184/T182</f>
        <v>#DIV/0!</v>
      </c>
      <c r="U181" s="484">
        <f>U185/U183</f>
        <v>1.1009982384028186E-4</v>
      </c>
      <c r="V181" s="485"/>
      <c r="W181" s="370" t="s">
        <v>62</v>
      </c>
      <c r="X181" s="371"/>
    </row>
    <row r="182" spans="2:24" x14ac:dyDescent="0.3">
      <c r="B182" s="289"/>
      <c r="C182" s="270" t="s">
        <v>118</v>
      </c>
      <c r="D182" s="271"/>
      <c r="E182" s="271"/>
      <c r="F182" s="271"/>
      <c r="G182" s="271"/>
      <c r="H182" s="272"/>
      <c r="I182" s="52">
        <v>131</v>
      </c>
      <c r="J182" s="52"/>
      <c r="K182" s="52"/>
      <c r="L182" s="52"/>
      <c r="M182" s="52"/>
      <c r="N182" s="52"/>
      <c r="O182" s="52"/>
      <c r="P182" s="52"/>
      <c r="Q182" s="52"/>
      <c r="R182" s="52"/>
      <c r="S182" s="52"/>
      <c r="T182" s="52"/>
      <c r="U182" s="361">
        <f>AVERAGE(I182:T182)</f>
        <v>131</v>
      </c>
      <c r="V182" s="362"/>
      <c r="W182" s="361" t="s">
        <v>62</v>
      </c>
      <c r="X182" s="362"/>
    </row>
    <row r="183" spans="2:24" x14ac:dyDescent="0.3">
      <c r="B183" s="289"/>
      <c r="C183" s="300" t="s">
        <v>27</v>
      </c>
      <c r="D183" s="301"/>
      <c r="E183" s="301"/>
      <c r="F183" s="301"/>
      <c r="G183" s="301"/>
      <c r="H183" s="302"/>
      <c r="I183" s="52">
        <v>52</v>
      </c>
      <c r="J183" s="52"/>
      <c r="K183" s="52"/>
      <c r="L183" s="52"/>
      <c r="M183" s="52"/>
      <c r="N183" s="52"/>
      <c r="O183" s="52"/>
      <c r="P183" s="52"/>
      <c r="Q183" s="52"/>
      <c r="R183" s="52"/>
      <c r="S183" s="52"/>
      <c r="T183" s="52"/>
      <c r="U183" s="361">
        <f>AVERAGE(I183:T183)</f>
        <v>52</v>
      </c>
      <c r="V183" s="362"/>
      <c r="W183" s="361" t="s">
        <v>62</v>
      </c>
      <c r="X183" s="362"/>
    </row>
    <row r="184" spans="2:24" x14ac:dyDescent="0.3">
      <c r="B184" s="289"/>
      <c r="C184" s="273" t="s">
        <v>28</v>
      </c>
      <c r="D184" s="274"/>
      <c r="E184" s="274"/>
      <c r="F184" s="274"/>
      <c r="G184" s="274"/>
      <c r="H184" s="275"/>
      <c r="I184" s="184">
        <v>35</v>
      </c>
      <c r="J184" s="184"/>
      <c r="K184" s="184"/>
      <c r="L184" s="184"/>
      <c r="M184" s="184"/>
      <c r="N184" s="184"/>
      <c r="O184" s="184"/>
      <c r="P184" s="184"/>
      <c r="Q184" s="184"/>
      <c r="R184" s="184"/>
      <c r="S184" s="184"/>
      <c r="T184" s="184"/>
      <c r="U184" s="372">
        <f>AVERAGE(I184:T184)</f>
        <v>35</v>
      </c>
      <c r="V184" s="373"/>
      <c r="W184" s="372" t="s">
        <v>62</v>
      </c>
      <c r="X184" s="373"/>
    </row>
    <row r="185" spans="2:24" x14ac:dyDescent="0.3">
      <c r="B185" s="289"/>
      <c r="C185" s="276" t="s">
        <v>10</v>
      </c>
      <c r="D185" s="277"/>
      <c r="E185" s="277"/>
      <c r="F185" s="277"/>
      <c r="G185" s="277"/>
      <c r="H185" s="278"/>
      <c r="I185" s="188">
        <f t="shared" ref="I185:Q185" si="40">I188/I187</f>
        <v>6.8702290076335881E-2</v>
      </c>
      <c r="J185" s="188" t="e">
        <f t="shared" si="40"/>
        <v>#DIV/0!</v>
      </c>
      <c r="K185" s="188" t="e">
        <f t="shared" si="40"/>
        <v>#DIV/0!</v>
      </c>
      <c r="L185" s="188" t="e">
        <f t="shared" si="40"/>
        <v>#DIV/0!</v>
      </c>
      <c r="M185" s="188" t="e">
        <f t="shared" si="40"/>
        <v>#DIV/0!</v>
      </c>
      <c r="N185" s="188" t="e">
        <f t="shared" si="40"/>
        <v>#DIV/0!</v>
      </c>
      <c r="O185" s="188" t="e">
        <f t="shared" si="40"/>
        <v>#DIV/0!</v>
      </c>
      <c r="P185" s="188" t="e">
        <f t="shared" si="40"/>
        <v>#DIV/0!</v>
      </c>
      <c r="Q185" s="188" t="e">
        <f t="shared" si="40"/>
        <v>#DIV/0!</v>
      </c>
      <c r="R185" s="188" t="e">
        <f>R188/R187</f>
        <v>#DIV/0!</v>
      </c>
      <c r="S185" s="188" t="e">
        <f>S188/S187</f>
        <v>#DIV/0!</v>
      </c>
      <c r="T185" s="188" t="e">
        <f>T188/T187</f>
        <v>#DIV/0!</v>
      </c>
      <c r="U185" s="354">
        <f>U188/U187</f>
        <v>5.7251908396946565E-3</v>
      </c>
      <c r="V185" s="355"/>
      <c r="W185" s="356" t="s">
        <v>62</v>
      </c>
      <c r="X185" s="357"/>
    </row>
    <row r="186" spans="2:24" x14ac:dyDescent="0.3">
      <c r="B186" s="289"/>
      <c r="C186" s="291" t="s">
        <v>11</v>
      </c>
      <c r="D186" s="292"/>
      <c r="E186" s="292"/>
      <c r="F186" s="292"/>
      <c r="G186" s="292"/>
      <c r="H186" s="293"/>
      <c r="I186" s="192">
        <f t="shared" ref="I186:Q186" si="41">I189/I187</f>
        <v>0</v>
      </c>
      <c r="J186" s="192" t="e">
        <f t="shared" si="41"/>
        <v>#DIV/0!</v>
      </c>
      <c r="K186" s="192" t="e">
        <f t="shared" si="41"/>
        <v>#DIV/0!</v>
      </c>
      <c r="L186" s="192" t="e">
        <f t="shared" si="41"/>
        <v>#DIV/0!</v>
      </c>
      <c r="M186" s="192" t="e">
        <f t="shared" si="41"/>
        <v>#DIV/0!</v>
      </c>
      <c r="N186" s="192" t="e">
        <f t="shared" si="41"/>
        <v>#DIV/0!</v>
      </c>
      <c r="O186" s="192" t="e">
        <f t="shared" si="41"/>
        <v>#DIV/0!</v>
      </c>
      <c r="P186" s="192" t="e">
        <f t="shared" si="41"/>
        <v>#DIV/0!</v>
      </c>
      <c r="Q186" s="192" t="e">
        <f t="shared" si="41"/>
        <v>#DIV/0!</v>
      </c>
      <c r="R186" s="192" t="e">
        <f>R189/R187</f>
        <v>#DIV/0!</v>
      </c>
      <c r="S186" s="192" t="e">
        <f>S189/S187</f>
        <v>#DIV/0!</v>
      </c>
      <c r="T186" s="192" t="e">
        <f>T189/T187</f>
        <v>#DIV/0!</v>
      </c>
      <c r="U186" s="378">
        <f>U189/U187</f>
        <v>0</v>
      </c>
      <c r="V186" s="379"/>
      <c r="W186" s="380" t="s">
        <v>62</v>
      </c>
      <c r="X186" s="381"/>
    </row>
    <row r="187" spans="2:24" x14ac:dyDescent="0.3">
      <c r="B187" s="289"/>
      <c r="C187" s="270" t="s">
        <v>118</v>
      </c>
      <c r="D187" s="271"/>
      <c r="E187" s="271"/>
      <c r="F187" s="271"/>
      <c r="G187" s="271"/>
      <c r="H187" s="272"/>
      <c r="I187" s="52">
        <v>131</v>
      </c>
      <c r="J187" s="52"/>
      <c r="K187" s="52"/>
      <c r="L187" s="52"/>
      <c r="M187" s="52"/>
      <c r="N187" s="52"/>
      <c r="O187" s="52"/>
      <c r="P187" s="52"/>
      <c r="Q187" s="52"/>
      <c r="R187" s="52"/>
      <c r="S187" s="52"/>
      <c r="T187" s="52"/>
      <c r="U187" s="311">
        <f>AVERAGE(I187:T187)</f>
        <v>131</v>
      </c>
      <c r="V187" s="312"/>
      <c r="W187" s="311" t="s">
        <v>62</v>
      </c>
      <c r="X187" s="312"/>
    </row>
    <row r="188" spans="2:24" x14ac:dyDescent="0.3">
      <c r="B188" s="289"/>
      <c r="C188" s="270" t="s">
        <v>21</v>
      </c>
      <c r="D188" s="271"/>
      <c r="E188" s="271"/>
      <c r="F188" s="271"/>
      <c r="G188" s="271"/>
      <c r="H188" s="272"/>
      <c r="I188" s="52">
        <v>9</v>
      </c>
      <c r="J188" s="52">
        <v>0</v>
      </c>
      <c r="K188" s="52">
        <v>0</v>
      </c>
      <c r="L188" s="52">
        <v>0</v>
      </c>
      <c r="M188" s="52">
        <v>0</v>
      </c>
      <c r="N188" s="52">
        <v>0</v>
      </c>
      <c r="O188" s="52">
        <v>0</v>
      </c>
      <c r="P188" s="52">
        <v>0</v>
      </c>
      <c r="Q188" s="52">
        <v>0</v>
      </c>
      <c r="R188" s="52">
        <v>0</v>
      </c>
      <c r="S188" s="52">
        <v>0</v>
      </c>
      <c r="T188" s="52">
        <v>0</v>
      </c>
      <c r="U188" s="311">
        <f>AVERAGE(I188:T188)</f>
        <v>0.75</v>
      </c>
      <c r="V188" s="312"/>
      <c r="W188" s="311" t="s">
        <v>62</v>
      </c>
      <c r="X188" s="312"/>
    </row>
    <row r="189" spans="2:24" ht="15" thickBot="1" x14ac:dyDescent="0.35">
      <c r="B189" s="290"/>
      <c r="C189" s="2" t="s">
        <v>22</v>
      </c>
      <c r="D189" s="3"/>
      <c r="E189" s="3"/>
      <c r="F189" s="3"/>
      <c r="G189" s="3"/>
      <c r="H189" s="193"/>
      <c r="I189" s="197">
        <v>0</v>
      </c>
      <c r="J189" s="197">
        <v>0</v>
      </c>
      <c r="K189" s="197">
        <v>0</v>
      </c>
      <c r="L189" s="197">
        <v>0</v>
      </c>
      <c r="M189" s="197">
        <v>0</v>
      </c>
      <c r="N189" s="197">
        <v>0</v>
      </c>
      <c r="O189" s="197">
        <v>0</v>
      </c>
      <c r="P189" s="197">
        <v>0</v>
      </c>
      <c r="Q189" s="197">
        <v>0</v>
      </c>
      <c r="R189" s="197">
        <v>0</v>
      </c>
      <c r="S189" s="197">
        <v>0</v>
      </c>
      <c r="T189" s="197">
        <v>0</v>
      </c>
      <c r="U189" s="366">
        <f>AVERAGE(I189:T189)</f>
        <v>0</v>
      </c>
      <c r="V189" s="367"/>
      <c r="W189" s="366" t="s">
        <v>62</v>
      </c>
      <c r="X189" s="367"/>
    </row>
    <row r="192" spans="2:24" ht="15" thickBot="1" x14ac:dyDescent="0.35"/>
    <row r="193" spans="2:24" ht="15" thickBot="1" x14ac:dyDescent="0.35">
      <c r="B193" s="279">
        <v>2025</v>
      </c>
      <c r="C193" s="280"/>
      <c r="D193" s="280"/>
      <c r="E193" s="280"/>
      <c r="F193" s="280"/>
      <c r="G193" s="280"/>
      <c r="H193" s="281"/>
      <c r="I193" s="5" t="s">
        <v>46</v>
      </c>
      <c r="J193" s="6" t="s">
        <v>47</v>
      </c>
      <c r="K193" s="6" t="s">
        <v>50</v>
      </c>
      <c r="L193" s="6" t="s">
        <v>51</v>
      </c>
      <c r="M193" s="6" t="s">
        <v>52</v>
      </c>
      <c r="N193" s="6" t="s">
        <v>53</v>
      </c>
      <c r="O193" s="6" t="s">
        <v>54</v>
      </c>
      <c r="P193" s="6" t="s">
        <v>55</v>
      </c>
      <c r="Q193" s="6" t="s">
        <v>56</v>
      </c>
      <c r="R193" s="6" t="s">
        <v>57</v>
      </c>
      <c r="S193" s="6" t="s">
        <v>58</v>
      </c>
      <c r="T193" s="6" t="s">
        <v>59</v>
      </c>
      <c r="U193" s="279" t="s">
        <v>60</v>
      </c>
      <c r="V193" s="281"/>
      <c r="W193" s="279" t="s">
        <v>61</v>
      </c>
      <c r="X193" s="281"/>
    </row>
    <row r="194" spans="2:24" ht="15" thickBot="1" x14ac:dyDescent="0.35">
      <c r="B194" s="421"/>
      <c r="C194" s="421"/>
      <c r="D194" s="421"/>
      <c r="E194" s="421"/>
      <c r="F194" s="421"/>
      <c r="G194" s="421"/>
      <c r="H194" s="421"/>
    </row>
    <row r="195" spans="2:24" x14ac:dyDescent="0.3">
      <c r="B195" s="282" t="s">
        <v>4</v>
      </c>
      <c r="C195" s="285" t="s">
        <v>12</v>
      </c>
      <c r="D195" s="286"/>
      <c r="E195" s="286"/>
      <c r="F195" s="286"/>
      <c r="G195" s="286"/>
      <c r="H195" s="287"/>
      <c r="I195" s="45"/>
      <c r="J195" s="46"/>
      <c r="K195" s="47"/>
      <c r="L195" s="47"/>
      <c r="M195" s="47"/>
      <c r="N195" s="47"/>
      <c r="O195" s="47"/>
      <c r="P195" s="47"/>
      <c r="Q195" s="47"/>
      <c r="R195" s="48">
        <v>122193</v>
      </c>
      <c r="S195" s="48">
        <v>146504</v>
      </c>
      <c r="T195" s="48">
        <v>126842</v>
      </c>
      <c r="U195" s="422">
        <f t="shared" ref="U195:U208" si="42">AVERAGE(I195:T195)</f>
        <v>131846.33333333334</v>
      </c>
      <c r="V195" s="423"/>
      <c r="W195" s="424">
        <f t="shared" ref="W195:W208" si="43">SUM(I195:T195)</f>
        <v>395539</v>
      </c>
      <c r="X195" s="423"/>
    </row>
    <row r="196" spans="2:24" x14ac:dyDescent="0.3">
      <c r="B196" s="283"/>
      <c r="C196" s="270" t="s">
        <v>48</v>
      </c>
      <c r="D196" s="271"/>
      <c r="E196" s="271"/>
      <c r="F196" s="271"/>
      <c r="G196" s="271"/>
      <c r="H196" s="272"/>
      <c r="I196" s="49"/>
      <c r="J196" s="50"/>
      <c r="K196" s="51"/>
      <c r="L196" s="51"/>
      <c r="M196" s="51"/>
      <c r="N196" s="51"/>
      <c r="O196" s="51"/>
      <c r="P196" s="51"/>
      <c r="Q196" s="51"/>
      <c r="R196" s="52">
        <v>1357</v>
      </c>
      <c r="S196" s="52">
        <v>1727</v>
      </c>
      <c r="T196" s="52">
        <v>1371</v>
      </c>
      <c r="U196" s="311">
        <f t="shared" si="42"/>
        <v>1485</v>
      </c>
      <c r="V196" s="312"/>
      <c r="W196" s="410">
        <f t="shared" si="43"/>
        <v>4455</v>
      </c>
      <c r="X196" s="312"/>
    </row>
    <row r="197" spans="2:24" x14ac:dyDescent="0.3">
      <c r="B197" s="283"/>
      <c r="C197" s="270" t="s">
        <v>117</v>
      </c>
      <c r="D197" s="271"/>
      <c r="E197" s="271"/>
      <c r="F197" s="271"/>
      <c r="G197" s="271"/>
      <c r="H197" s="272"/>
      <c r="I197" s="49"/>
      <c r="J197" s="50"/>
      <c r="K197" s="51"/>
      <c r="L197" s="51"/>
      <c r="M197" s="51"/>
      <c r="N197" s="51"/>
      <c r="O197" s="51"/>
      <c r="P197" s="51"/>
      <c r="Q197" s="51"/>
      <c r="R197" s="52">
        <v>28</v>
      </c>
      <c r="S197" s="52">
        <v>137</v>
      </c>
      <c r="T197" s="52">
        <v>93</v>
      </c>
      <c r="U197" s="311">
        <f t="shared" si="42"/>
        <v>86</v>
      </c>
      <c r="V197" s="312"/>
      <c r="W197" s="410">
        <f t="shared" si="43"/>
        <v>258</v>
      </c>
      <c r="X197" s="312"/>
    </row>
    <row r="198" spans="2:24" x14ac:dyDescent="0.3">
      <c r="B198" s="283"/>
      <c r="C198" s="425" t="s">
        <v>0</v>
      </c>
      <c r="D198" s="426"/>
      <c r="E198" s="426"/>
      <c r="F198" s="426"/>
      <c r="G198" s="426"/>
      <c r="H198" s="427"/>
      <c r="I198" s="53"/>
      <c r="J198" s="54"/>
      <c r="K198" s="55"/>
      <c r="L198" s="55"/>
      <c r="M198" s="55"/>
      <c r="N198" s="55"/>
      <c r="O198" s="55"/>
      <c r="P198" s="55"/>
      <c r="Q198" s="55"/>
      <c r="R198" s="56">
        <v>61852</v>
      </c>
      <c r="S198" s="56">
        <v>73609</v>
      </c>
      <c r="T198" s="56">
        <v>64054</v>
      </c>
      <c r="U198" s="428">
        <f t="shared" si="42"/>
        <v>66505</v>
      </c>
      <c r="V198" s="420"/>
      <c r="W198" s="419">
        <f t="shared" si="43"/>
        <v>199515</v>
      </c>
      <c r="X198" s="420"/>
    </row>
    <row r="199" spans="2:24" x14ac:dyDescent="0.3">
      <c r="B199" s="283"/>
      <c r="C199" s="516" t="s">
        <v>23</v>
      </c>
      <c r="D199" s="517"/>
      <c r="E199" s="517"/>
      <c r="F199" s="517"/>
      <c r="G199" s="517"/>
      <c r="H199" s="518"/>
      <c r="I199" s="57"/>
      <c r="J199" s="58"/>
      <c r="K199" s="59"/>
      <c r="L199" s="59"/>
      <c r="M199" s="59"/>
      <c r="N199" s="59"/>
      <c r="O199" s="59"/>
      <c r="P199" s="59"/>
      <c r="Q199" s="59"/>
      <c r="R199" s="60">
        <v>981</v>
      </c>
      <c r="S199" s="60">
        <v>1133</v>
      </c>
      <c r="T199" s="60">
        <v>940</v>
      </c>
      <c r="U199" s="428">
        <f t="shared" si="42"/>
        <v>1018</v>
      </c>
      <c r="V199" s="420"/>
      <c r="W199" s="419">
        <f t="shared" si="43"/>
        <v>3054</v>
      </c>
      <c r="X199" s="420"/>
    </row>
    <row r="200" spans="2:24" x14ac:dyDescent="0.3">
      <c r="B200" s="283"/>
      <c r="C200" s="516" t="s">
        <v>170</v>
      </c>
      <c r="D200" s="517"/>
      <c r="E200" s="517"/>
      <c r="F200" s="517"/>
      <c r="G200" s="517"/>
      <c r="H200" s="518"/>
      <c r="I200" s="61"/>
      <c r="J200" s="62"/>
      <c r="K200" s="63"/>
      <c r="L200" s="63"/>
      <c r="M200" s="63"/>
      <c r="N200" s="63"/>
      <c r="O200" s="63"/>
      <c r="P200" s="63"/>
      <c r="Q200" s="63"/>
      <c r="R200" s="64">
        <v>20</v>
      </c>
      <c r="S200" s="64">
        <v>138</v>
      </c>
      <c r="T200" s="64">
        <v>92</v>
      </c>
      <c r="U200" s="428">
        <f t="shared" si="42"/>
        <v>83.333333333333329</v>
      </c>
      <c r="V200" s="420"/>
      <c r="W200" s="419">
        <f t="shared" si="43"/>
        <v>250</v>
      </c>
      <c r="X200" s="420"/>
    </row>
    <row r="201" spans="2:24" x14ac:dyDescent="0.3">
      <c r="B201" s="283"/>
      <c r="C201" s="506" t="s">
        <v>13</v>
      </c>
      <c r="D201" s="507"/>
      <c r="E201" s="507"/>
      <c r="F201" s="507"/>
      <c r="G201" s="507"/>
      <c r="H201" s="508"/>
      <c r="I201" s="65"/>
      <c r="J201" s="66"/>
      <c r="K201" s="67"/>
      <c r="L201" s="67"/>
      <c r="M201" s="67"/>
      <c r="N201" s="67"/>
      <c r="O201" s="67"/>
      <c r="P201" s="67"/>
      <c r="Q201" s="67"/>
      <c r="R201" s="68">
        <f>R200-R202</f>
        <v>13</v>
      </c>
      <c r="S201" s="68">
        <f>S200-S202</f>
        <v>87</v>
      </c>
      <c r="T201" s="68">
        <f>T200-T202</f>
        <v>48</v>
      </c>
      <c r="U201" s="509">
        <f t="shared" si="42"/>
        <v>49.333333333333336</v>
      </c>
      <c r="V201" s="510"/>
      <c r="W201" s="559">
        <f>W200-W202</f>
        <v>148</v>
      </c>
      <c r="X201" s="510"/>
    </row>
    <row r="202" spans="2:24" x14ac:dyDescent="0.3">
      <c r="B202" s="283"/>
      <c r="C202" s="506" t="s">
        <v>14</v>
      </c>
      <c r="D202" s="507"/>
      <c r="E202" s="507"/>
      <c r="F202" s="507"/>
      <c r="G202" s="507"/>
      <c r="H202" s="508"/>
      <c r="I202" s="65"/>
      <c r="J202" s="66"/>
      <c r="K202" s="69"/>
      <c r="L202" s="69"/>
      <c r="M202" s="69"/>
      <c r="N202" s="69"/>
      <c r="O202" s="69"/>
      <c r="P202" s="69"/>
      <c r="Q202" s="69"/>
      <c r="R202" s="70">
        <v>7</v>
      </c>
      <c r="S202" s="70">
        <v>51</v>
      </c>
      <c r="T202" s="70">
        <v>44</v>
      </c>
      <c r="U202" s="509">
        <f t="shared" si="42"/>
        <v>34</v>
      </c>
      <c r="V202" s="510"/>
      <c r="W202" s="558">
        <f>SUM(I202:T202)</f>
        <v>102</v>
      </c>
      <c r="X202" s="512"/>
    </row>
    <row r="203" spans="2:24" x14ac:dyDescent="0.3">
      <c r="B203" s="283"/>
      <c r="C203" s="513" t="s">
        <v>5</v>
      </c>
      <c r="D203" s="514"/>
      <c r="E203" s="514"/>
      <c r="F203" s="514"/>
      <c r="G203" s="514"/>
      <c r="H203" s="515"/>
      <c r="I203" s="71"/>
      <c r="J203" s="72"/>
      <c r="K203" s="73"/>
      <c r="L203" s="73"/>
      <c r="M203" s="73"/>
      <c r="N203" s="73"/>
      <c r="O203" s="73"/>
      <c r="P203" s="73"/>
      <c r="Q203" s="73"/>
      <c r="R203" s="74">
        <v>1</v>
      </c>
      <c r="S203" s="74">
        <v>4</v>
      </c>
      <c r="T203" s="74">
        <v>3</v>
      </c>
      <c r="U203" s="509">
        <f t="shared" si="42"/>
        <v>2.6666666666666665</v>
      </c>
      <c r="V203" s="510"/>
      <c r="W203" s="558">
        <f>SUM(I203:T203)</f>
        <v>8</v>
      </c>
      <c r="X203" s="512"/>
    </row>
    <row r="204" spans="2:24" x14ac:dyDescent="0.3">
      <c r="B204" s="283"/>
      <c r="C204" s="560" t="s">
        <v>49</v>
      </c>
      <c r="D204" s="561"/>
      <c r="E204" s="561"/>
      <c r="F204" s="561"/>
      <c r="G204" s="561"/>
      <c r="H204" s="562"/>
      <c r="I204" s="75"/>
      <c r="J204" s="76"/>
      <c r="K204" s="77"/>
      <c r="L204" s="77"/>
      <c r="M204" s="77"/>
      <c r="N204" s="77"/>
      <c r="O204" s="77"/>
      <c r="P204" s="77"/>
      <c r="Q204" s="77"/>
      <c r="R204" s="78">
        <f>R200-R201-R203</f>
        <v>6</v>
      </c>
      <c r="S204" s="78">
        <f>S200-S201-S203</f>
        <v>47</v>
      </c>
      <c r="T204" s="78">
        <f>T200-T201-T203</f>
        <v>41</v>
      </c>
      <c r="U204" s="563">
        <f t="shared" si="42"/>
        <v>31.333333333333332</v>
      </c>
      <c r="V204" s="564"/>
      <c r="W204" s="565">
        <f>SUM(I204:T204)</f>
        <v>94</v>
      </c>
      <c r="X204" s="566"/>
    </row>
    <row r="205" spans="2:24" x14ac:dyDescent="0.3">
      <c r="B205" s="283"/>
      <c r="C205" s="411" t="s">
        <v>107</v>
      </c>
      <c r="D205" s="412"/>
      <c r="E205" s="412"/>
      <c r="F205" s="412"/>
      <c r="G205" s="412"/>
      <c r="H205" s="413"/>
      <c r="I205" s="79"/>
      <c r="J205" s="80"/>
      <c r="K205" s="81"/>
      <c r="L205" s="81"/>
      <c r="M205" s="81"/>
      <c r="N205" s="81"/>
      <c r="O205" s="81"/>
      <c r="P205" s="81"/>
      <c r="Q205" s="81"/>
      <c r="R205" s="82">
        <v>18</v>
      </c>
      <c r="S205" s="82">
        <v>94</v>
      </c>
      <c r="T205" s="82">
        <v>557</v>
      </c>
      <c r="U205" s="414">
        <f t="shared" si="42"/>
        <v>223</v>
      </c>
      <c r="V205" s="415"/>
      <c r="W205" s="416">
        <f>SUM(I205:T205)</f>
        <v>669</v>
      </c>
      <c r="X205" s="415"/>
    </row>
    <row r="206" spans="2:24" x14ac:dyDescent="0.3">
      <c r="B206" s="283"/>
      <c r="C206" s="395" t="s">
        <v>1</v>
      </c>
      <c r="D206" s="396"/>
      <c r="E206" s="396"/>
      <c r="F206" s="396"/>
      <c r="G206" s="396"/>
      <c r="H206" s="397"/>
      <c r="I206" s="83"/>
      <c r="J206" s="84"/>
      <c r="K206" s="85"/>
      <c r="L206" s="85"/>
      <c r="M206" s="85"/>
      <c r="N206" s="85"/>
      <c r="O206" s="85"/>
      <c r="P206" s="85"/>
      <c r="Q206" s="85"/>
      <c r="R206" s="86">
        <v>51293</v>
      </c>
      <c r="S206" s="86">
        <v>58436</v>
      </c>
      <c r="T206" s="86">
        <v>53980</v>
      </c>
      <c r="U206" s="417">
        <f t="shared" si="42"/>
        <v>54569.666666666664</v>
      </c>
      <c r="V206" s="418"/>
      <c r="W206" s="419">
        <f t="shared" si="43"/>
        <v>163709</v>
      </c>
      <c r="X206" s="420"/>
    </row>
    <row r="207" spans="2:24" x14ac:dyDescent="0.3">
      <c r="B207" s="283"/>
      <c r="C207" s="347" t="s">
        <v>23</v>
      </c>
      <c r="D207" s="348"/>
      <c r="E207" s="348"/>
      <c r="F207" s="348"/>
      <c r="G207" s="348"/>
      <c r="H207" s="349"/>
      <c r="I207" s="87"/>
      <c r="J207" s="88"/>
      <c r="K207" s="89"/>
      <c r="L207" s="89"/>
      <c r="M207" s="89"/>
      <c r="N207" s="89"/>
      <c r="O207" s="89"/>
      <c r="P207" s="89"/>
      <c r="Q207" s="89"/>
      <c r="R207" s="90">
        <v>439</v>
      </c>
      <c r="S207" s="90">
        <v>480</v>
      </c>
      <c r="T207" s="90">
        <v>469</v>
      </c>
      <c r="U207" s="361">
        <f t="shared" si="42"/>
        <v>462.66666666666669</v>
      </c>
      <c r="V207" s="362"/>
      <c r="W207" s="409">
        <f t="shared" si="43"/>
        <v>1388</v>
      </c>
      <c r="X207" s="362"/>
    </row>
    <row r="208" spans="2:24" x14ac:dyDescent="0.3">
      <c r="B208" s="283"/>
      <c r="C208" s="270" t="s">
        <v>118</v>
      </c>
      <c r="D208" s="271"/>
      <c r="E208" s="271"/>
      <c r="F208" s="271"/>
      <c r="G208" s="271"/>
      <c r="H208" s="272"/>
      <c r="I208" s="49"/>
      <c r="J208" s="50"/>
      <c r="K208" s="51"/>
      <c r="L208" s="51"/>
      <c r="M208" s="51"/>
      <c r="N208" s="51"/>
      <c r="O208" s="51"/>
      <c r="P208" s="51"/>
      <c r="Q208" s="51"/>
      <c r="R208" s="52">
        <v>8</v>
      </c>
      <c r="S208" s="52">
        <v>68</v>
      </c>
      <c r="T208" s="52">
        <v>46</v>
      </c>
      <c r="U208" s="311">
        <f t="shared" si="42"/>
        <v>40.666666666666664</v>
      </c>
      <c r="V208" s="312"/>
      <c r="W208" s="410">
        <f t="shared" si="43"/>
        <v>122</v>
      </c>
      <c r="X208" s="312"/>
    </row>
    <row r="209" spans="2:24" x14ac:dyDescent="0.3">
      <c r="B209" s="283"/>
      <c r="C209" s="306" t="s">
        <v>6</v>
      </c>
      <c r="D209" s="307"/>
      <c r="E209" s="307"/>
      <c r="F209" s="307"/>
      <c r="G209" s="307"/>
      <c r="H209" s="308"/>
      <c r="I209" s="91"/>
      <c r="J209" s="92"/>
      <c r="K209" s="93"/>
      <c r="L209" s="93"/>
      <c r="M209" s="93"/>
      <c r="N209" s="93"/>
      <c r="O209" s="93"/>
      <c r="P209" s="93"/>
      <c r="Q209" s="93"/>
      <c r="R209" s="94">
        <f t="shared" ref="R209:T211" si="44">R195/R198</f>
        <v>1.9755707171958869</v>
      </c>
      <c r="S209" s="94">
        <f t="shared" si="44"/>
        <v>1.9903000991726556</v>
      </c>
      <c r="T209" s="94">
        <f t="shared" si="44"/>
        <v>1.9802354263590096</v>
      </c>
      <c r="U209" s="404" t="s">
        <v>62</v>
      </c>
      <c r="V209" s="405"/>
      <c r="W209" s="406">
        <f>W195/W198</f>
        <v>1.9825025687291682</v>
      </c>
      <c r="X209" s="407"/>
    </row>
    <row r="210" spans="2:24" x14ac:dyDescent="0.3">
      <c r="B210" s="283"/>
      <c r="C210" s="347" t="s">
        <v>23</v>
      </c>
      <c r="D210" s="348"/>
      <c r="E210" s="348"/>
      <c r="F210" s="348"/>
      <c r="G210" s="348"/>
      <c r="H210" s="349"/>
      <c r="I210" s="95"/>
      <c r="J210" s="96"/>
      <c r="K210" s="97"/>
      <c r="L210" s="97"/>
      <c r="M210" s="97"/>
      <c r="N210" s="97"/>
      <c r="O210" s="97"/>
      <c r="P210" s="97"/>
      <c r="Q210" s="97"/>
      <c r="R210" s="98">
        <f t="shared" si="44"/>
        <v>1.3832823649337411</v>
      </c>
      <c r="S210" s="98">
        <f t="shared" si="44"/>
        <v>1.5242718446601942</v>
      </c>
      <c r="T210" s="98">
        <f t="shared" si="44"/>
        <v>1.4585106382978723</v>
      </c>
      <c r="U210" s="361" t="s">
        <v>62</v>
      </c>
      <c r="V210" s="362"/>
      <c r="W210" s="408">
        <f>W196/W199</f>
        <v>1.4587426326129667</v>
      </c>
      <c r="X210" s="351"/>
    </row>
    <row r="211" spans="2:24" x14ac:dyDescent="0.3">
      <c r="B211" s="283"/>
      <c r="C211" s="270" t="s">
        <v>171</v>
      </c>
      <c r="D211" s="271"/>
      <c r="E211" s="271"/>
      <c r="F211" s="271"/>
      <c r="G211" s="271"/>
      <c r="H211" s="272"/>
      <c r="I211" s="95"/>
      <c r="J211" s="96"/>
      <c r="K211" s="99"/>
      <c r="L211" s="99"/>
      <c r="M211" s="99"/>
      <c r="N211" s="99"/>
      <c r="O211" s="99"/>
      <c r="P211" s="99"/>
      <c r="Q211" s="99"/>
      <c r="R211" s="100">
        <f t="shared" si="44"/>
        <v>1.4</v>
      </c>
      <c r="S211" s="100">
        <f t="shared" si="44"/>
        <v>0.99275362318840576</v>
      </c>
      <c r="T211" s="100">
        <f t="shared" si="44"/>
        <v>1.0108695652173914</v>
      </c>
      <c r="U211" s="311" t="s">
        <v>62</v>
      </c>
      <c r="V211" s="312"/>
      <c r="W211" s="494">
        <f>W197/W200</f>
        <v>1.032</v>
      </c>
      <c r="X211" s="495"/>
    </row>
    <row r="212" spans="2:24" x14ac:dyDescent="0.3">
      <c r="B212" s="283"/>
      <c r="C212" s="468" t="s">
        <v>106</v>
      </c>
      <c r="D212" s="469"/>
      <c r="E212" s="469"/>
      <c r="F212" s="469"/>
      <c r="G212" s="469"/>
      <c r="H212" s="470"/>
      <c r="I212" s="101"/>
      <c r="J212" s="102"/>
      <c r="K212" s="103"/>
      <c r="L212" s="103"/>
      <c r="M212" s="103"/>
      <c r="N212" s="103"/>
      <c r="O212" s="103"/>
      <c r="P212" s="103"/>
      <c r="Q212" s="103"/>
      <c r="R212" s="104">
        <f>R205/R200</f>
        <v>0.9</v>
      </c>
      <c r="S212" s="104">
        <f>S205/S200</f>
        <v>0.6811594202898551</v>
      </c>
      <c r="T212" s="104">
        <f>T205/T200</f>
        <v>6.0543478260869561</v>
      </c>
      <c r="U212" s="556" t="s">
        <v>62</v>
      </c>
      <c r="V212" s="557"/>
      <c r="W212" s="402">
        <f>W205/W198</f>
        <v>3.3531313435080068E-3</v>
      </c>
      <c r="X212" s="403"/>
    </row>
    <row r="213" spans="2:24" x14ac:dyDescent="0.3">
      <c r="B213" s="283"/>
      <c r="C213" s="291" t="s">
        <v>3</v>
      </c>
      <c r="D213" s="292"/>
      <c r="E213" s="292"/>
      <c r="F213" s="292"/>
      <c r="G213" s="292"/>
      <c r="H213" s="293"/>
      <c r="I213" s="105"/>
      <c r="J213" s="106"/>
      <c r="K213" s="107"/>
      <c r="L213" s="107"/>
      <c r="M213" s="107"/>
      <c r="N213" s="107"/>
      <c r="O213" s="107"/>
      <c r="P213" s="107"/>
      <c r="Q213" s="107"/>
      <c r="R213" s="201">
        <f t="shared" ref="R213:T215" si="45">R206/R198</f>
        <v>0.82928603763823316</v>
      </c>
      <c r="S213" s="201">
        <f t="shared" si="45"/>
        <v>0.79387031477129155</v>
      </c>
      <c r="T213" s="201">
        <f t="shared" si="45"/>
        <v>0.84272644955818532</v>
      </c>
      <c r="U213" s="380" t="s">
        <v>62</v>
      </c>
      <c r="V213" s="381"/>
      <c r="W213" s="394">
        <f>W206/W198</f>
        <v>0.82053479688243991</v>
      </c>
      <c r="X213" s="339"/>
    </row>
    <row r="214" spans="2:24" x14ac:dyDescent="0.3">
      <c r="B214" s="283"/>
      <c r="C214" s="347" t="s">
        <v>23</v>
      </c>
      <c r="D214" s="348"/>
      <c r="E214" s="348"/>
      <c r="F214" s="348"/>
      <c r="G214" s="348"/>
      <c r="H214" s="349"/>
      <c r="I214" s="109"/>
      <c r="J214" s="110"/>
      <c r="K214" s="111"/>
      <c r="L214" s="111"/>
      <c r="M214" s="111"/>
      <c r="N214" s="111"/>
      <c r="O214" s="111"/>
      <c r="P214" s="111"/>
      <c r="Q214" s="111"/>
      <c r="R214" s="112">
        <f t="shared" si="45"/>
        <v>0.44750254841997961</v>
      </c>
      <c r="S214" s="112">
        <f t="shared" si="45"/>
        <v>0.42365401588702561</v>
      </c>
      <c r="T214" s="112">
        <f t="shared" si="45"/>
        <v>0.49893617021276598</v>
      </c>
      <c r="U214" s="361" t="s">
        <v>62</v>
      </c>
      <c r="V214" s="362"/>
      <c r="W214" s="496">
        <f>W207/W199</f>
        <v>0.45448592010478062</v>
      </c>
      <c r="X214" s="467"/>
    </row>
    <row r="215" spans="2:24" ht="15" thickBot="1" x14ac:dyDescent="0.35">
      <c r="B215" s="284"/>
      <c r="C215" s="294" t="s">
        <v>118</v>
      </c>
      <c r="D215" s="295"/>
      <c r="E215" s="295"/>
      <c r="F215" s="295"/>
      <c r="G215" s="295"/>
      <c r="H215" s="296"/>
      <c r="I215" s="113"/>
      <c r="J215" s="114"/>
      <c r="K215" s="115"/>
      <c r="L215" s="115"/>
      <c r="M215" s="115"/>
      <c r="N215" s="115"/>
      <c r="O215" s="115"/>
      <c r="P215" s="115"/>
      <c r="Q215" s="115"/>
      <c r="R215" s="116">
        <f>R208/R200</f>
        <v>0.4</v>
      </c>
      <c r="S215" s="116">
        <f>S208/S200</f>
        <v>0.49275362318840582</v>
      </c>
      <c r="T215" s="116">
        <f t="shared" si="45"/>
        <v>0.5</v>
      </c>
      <c r="U215" s="366" t="s">
        <v>62</v>
      </c>
      <c r="V215" s="367"/>
      <c r="W215" s="497">
        <f>W208/W200</f>
        <v>0.48799999999999999</v>
      </c>
      <c r="X215" s="472"/>
    </row>
    <row r="216" spans="2:24" x14ac:dyDescent="0.3">
      <c r="B216" s="436" t="s">
        <v>7</v>
      </c>
      <c r="C216" s="303" t="s">
        <v>15</v>
      </c>
      <c r="D216" s="304"/>
      <c r="E216" s="304"/>
      <c r="F216" s="304"/>
      <c r="G216" s="304"/>
      <c r="H216" s="305"/>
      <c r="I216" s="117"/>
      <c r="J216" s="118"/>
      <c r="K216" s="119"/>
      <c r="L216" s="119"/>
      <c r="M216" s="119"/>
      <c r="N216" s="119"/>
      <c r="O216" s="119"/>
      <c r="P216" s="119"/>
      <c r="Q216" s="119"/>
      <c r="R216" s="120">
        <v>252</v>
      </c>
      <c r="S216" s="120">
        <v>122</v>
      </c>
      <c r="T216" s="120">
        <v>159</v>
      </c>
      <c r="U216" s="400">
        <f t="shared" ref="U216:U279" si="46">AVERAGE(I216:T216)</f>
        <v>177.66666666666666</v>
      </c>
      <c r="V216" s="401"/>
      <c r="W216" s="400" t="s">
        <v>62</v>
      </c>
      <c r="X216" s="401"/>
    </row>
    <row r="217" spans="2:24" x14ac:dyDescent="0.3">
      <c r="B217" s="437"/>
      <c r="C217" s="411" t="s">
        <v>16</v>
      </c>
      <c r="D217" s="412"/>
      <c r="E217" s="412"/>
      <c r="F217" s="412"/>
      <c r="G217" s="412"/>
      <c r="H217" s="413"/>
      <c r="I217" s="79"/>
      <c r="J217" s="80"/>
      <c r="K217" s="81"/>
      <c r="L217" s="81"/>
      <c r="M217" s="81"/>
      <c r="N217" s="81"/>
      <c r="O217" s="81"/>
      <c r="P217" s="81"/>
      <c r="Q217" s="81"/>
      <c r="R217" s="82">
        <v>250492</v>
      </c>
      <c r="S217" s="82">
        <v>309227</v>
      </c>
      <c r="T217" s="82">
        <v>282981</v>
      </c>
      <c r="U217" s="414">
        <f t="shared" si="46"/>
        <v>280900</v>
      </c>
      <c r="V217" s="415"/>
      <c r="W217" s="414">
        <f t="shared" ref="W217:W222" si="47">SUM(I217:T217)</f>
        <v>842700</v>
      </c>
      <c r="X217" s="415"/>
    </row>
    <row r="218" spans="2:24" x14ac:dyDescent="0.3">
      <c r="B218" s="437"/>
      <c r="C218" s="395" t="s">
        <v>119</v>
      </c>
      <c r="D218" s="396"/>
      <c r="E218" s="396"/>
      <c r="F218" s="396"/>
      <c r="G218" s="396"/>
      <c r="H218" s="397"/>
      <c r="I218" s="121"/>
      <c r="J218" s="122"/>
      <c r="K218" s="123"/>
      <c r="L218" s="123"/>
      <c r="M218" s="123"/>
      <c r="N218" s="123"/>
      <c r="O218" s="123"/>
      <c r="P218" s="123"/>
      <c r="Q218" s="123"/>
      <c r="R218" s="124">
        <v>125</v>
      </c>
      <c r="S218" s="124">
        <v>382</v>
      </c>
      <c r="T218" s="124">
        <v>267</v>
      </c>
      <c r="U218" s="398">
        <f t="shared" si="46"/>
        <v>258</v>
      </c>
      <c r="V218" s="399"/>
      <c r="W218" s="398">
        <f t="shared" si="47"/>
        <v>774</v>
      </c>
      <c r="X218" s="399"/>
    </row>
    <row r="219" spans="2:24" x14ac:dyDescent="0.3">
      <c r="B219" s="437"/>
      <c r="C219" s="387" t="s">
        <v>17</v>
      </c>
      <c r="D219" s="388"/>
      <c r="E219" s="388"/>
      <c r="F219" s="388"/>
      <c r="G219" s="388"/>
      <c r="H219" s="389"/>
      <c r="I219" s="125"/>
      <c r="J219" s="126"/>
      <c r="K219" s="127"/>
      <c r="L219" s="127"/>
      <c r="M219" s="127"/>
      <c r="N219" s="127"/>
      <c r="O219" s="127"/>
      <c r="P219" s="127"/>
      <c r="Q219" s="127"/>
      <c r="R219" s="128">
        <v>1</v>
      </c>
      <c r="S219" s="128">
        <v>33</v>
      </c>
      <c r="T219" s="128">
        <v>22</v>
      </c>
      <c r="U219" s="390">
        <f t="shared" si="46"/>
        <v>18.666666666666668</v>
      </c>
      <c r="V219" s="391"/>
      <c r="W219" s="390">
        <f t="shared" si="47"/>
        <v>56</v>
      </c>
      <c r="X219" s="391"/>
    </row>
    <row r="220" spans="2:24" x14ac:dyDescent="0.3">
      <c r="B220" s="437"/>
      <c r="C220" s="438" t="s">
        <v>18</v>
      </c>
      <c r="D220" s="439"/>
      <c r="E220" s="439"/>
      <c r="F220" s="439"/>
      <c r="G220" s="439"/>
      <c r="H220" s="440"/>
      <c r="I220" s="129"/>
      <c r="J220" s="130"/>
      <c r="K220" s="131"/>
      <c r="L220" s="131"/>
      <c r="M220" s="131"/>
      <c r="N220" s="131"/>
      <c r="O220" s="131"/>
      <c r="P220" s="131"/>
      <c r="Q220" s="131"/>
      <c r="R220" s="132">
        <f>SUM(R221:R222)</f>
        <v>0</v>
      </c>
      <c r="S220" s="132">
        <f>SUM(S221:S222)</f>
        <v>72</v>
      </c>
      <c r="T220" s="132">
        <f>SUM(T221:T222)</f>
        <v>37</v>
      </c>
      <c r="U220" s="434">
        <f t="shared" si="46"/>
        <v>36.333333333333336</v>
      </c>
      <c r="V220" s="435"/>
      <c r="W220" s="434">
        <f t="shared" si="47"/>
        <v>109</v>
      </c>
      <c r="X220" s="435"/>
    </row>
    <row r="221" spans="2:24" x14ac:dyDescent="0.3">
      <c r="B221" s="437"/>
      <c r="C221" s="300" t="s">
        <v>122</v>
      </c>
      <c r="D221" s="301"/>
      <c r="E221" s="301"/>
      <c r="F221" s="301"/>
      <c r="G221" s="301"/>
      <c r="H221" s="302"/>
      <c r="I221" s="133"/>
      <c r="J221" s="134"/>
      <c r="K221" s="135"/>
      <c r="L221" s="135"/>
      <c r="M221" s="135"/>
      <c r="N221" s="135"/>
      <c r="O221" s="135"/>
      <c r="P221" s="135"/>
      <c r="Q221" s="135"/>
      <c r="R221" s="136">
        <v>0</v>
      </c>
      <c r="S221" s="136">
        <v>55</v>
      </c>
      <c r="T221" s="136">
        <v>33</v>
      </c>
      <c r="U221" s="309">
        <f t="shared" si="46"/>
        <v>29.333333333333332</v>
      </c>
      <c r="V221" s="310"/>
      <c r="W221" s="309">
        <f t="shared" si="47"/>
        <v>88</v>
      </c>
      <c r="X221" s="310"/>
    </row>
    <row r="222" spans="2:24" x14ac:dyDescent="0.3">
      <c r="B222" s="437"/>
      <c r="C222" s="363" t="s">
        <v>123</v>
      </c>
      <c r="D222" s="364"/>
      <c r="E222" s="364"/>
      <c r="F222" s="364"/>
      <c r="G222" s="364"/>
      <c r="H222" s="365"/>
      <c r="I222" s="137"/>
      <c r="J222" s="138"/>
      <c r="K222" s="139"/>
      <c r="L222" s="139"/>
      <c r="M222" s="139"/>
      <c r="N222" s="139"/>
      <c r="O222" s="139"/>
      <c r="P222" s="139"/>
      <c r="Q222" s="139"/>
      <c r="R222" s="140">
        <v>0</v>
      </c>
      <c r="S222" s="140">
        <v>17</v>
      </c>
      <c r="T222" s="140">
        <v>4</v>
      </c>
      <c r="U222" s="309">
        <f t="shared" si="46"/>
        <v>7</v>
      </c>
      <c r="V222" s="310"/>
      <c r="W222" s="309">
        <f t="shared" si="47"/>
        <v>21</v>
      </c>
      <c r="X222" s="310"/>
    </row>
    <row r="223" spans="2:24" x14ac:dyDescent="0.3">
      <c r="B223" s="437"/>
      <c r="C223" s="384" t="s">
        <v>19</v>
      </c>
      <c r="D223" s="385"/>
      <c r="E223" s="385"/>
      <c r="F223" s="385"/>
      <c r="G223" s="385"/>
      <c r="H223" s="386"/>
      <c r="I223" s="49"/>
      <c r="J223" s="142"/>
      <c r="K223" s="51"/>
      <c r="L223" s="51"/>
      <c r="M223" s="51"/>
      <c r="N223" s="51"/>
      <c r="O223" s="51"/>
      <c r="P223" s="51"/>
      <c r="Q223" s="51"/>
      <c r="R223" s="52">
        <f>SUM(R224+R263)</f>
        <v>0</v>
      </c>
      <c r="S223" s="52">
        <f>SUM(S224+S263)</f>
        <v>15</v>
      </c>
      <c r="T223" s="52">
        <f>SUM(T224+T263)</f>
        <v>37</v>
      </c>
      <c r="U223" s="309">
        <f t="shared" si="46"/>
        <v>17.333333333333332</v>
      </c>
      <c r="V223" s="310"/>
      <c r="W223" s="309">
        <f t="shared" ref="W223:W283" si="48">SUM(I223:T223)</f>
        <v>52</v>
      </c>
      <c r="X223" s="310"/>
    </row>
    <row r="224" spans="2:24" x14ac:dyDescent="0.3">
      <c r="B224" s="437"/>
      <c r="C224" s="300" t="s">
        <v>123</v>
      </c>
      <c r="D224" s="301"/>
      <c r="E224" s="301"/>
      <c r="F224" s="301"/>
      <c r="G224" s="301"/>
      <c r="H224" s="302"/>
      <c r="I224" s="49"/>
      <c r="J224" s="142"/>
      <c r="K224" s="51"/>
      <c r="L224" s="51"/>
      <c r="M224" s="51"/>
      <c r="N224" s="51"/>
      <c r="O224" s="51"/>
      <c r="P224" s="51"/>
      <c r="Q224" s="51"/>
      <c r="R224" s="52">
        <f>SUM( R225+R230+R234+R236+R244+R246+R250+R254+R258+R261)</f>
        <v>0</v>
      </c>
      <c r="S224" s="52">
        <f>SUM( S225+S230+S234+S236+S244+S246+S250+S254+S258+S261)</f>
        <v>10</v>
      </c>
      <c r="T224" s="52">
        <f>SUM( T225+T230+T234+T236+T244+T246+T250+T254+T258+T261)</f>
        <v>32</v>
      </c>
      <c r="U224" s="309">
        <f t="shared" si="46"/>
        <v>14</v>
      </c>
      <c r="V224" s="310"/>
      <c r="W224" s="309">
        <f t="shared" si="48"/>
        <v>42</v>
      </c>
      <c r="X224" s="310"/>
    </row>
    <row r="225" spans="2:24" x14ac:dyDescent="0.3">
      <c r="B225" s="437"/>
      <c r="C225" s="300" t="s">
        <v>129</v>
      </c>
      <c r="D225" s="301"/>
      <c r="E225" s="301"/>
      <c r="F225" s="301"/>
      <c r="G225" s="301"/>
      <c r="H225" s="302"/>
      <c r="I225" s="49"/>
      <c r="J225" s="142"/>
      <c r="K225" s="51"/>
      <c r="L225" s="51"/>
      <c r="M225" s="51"/>
      <c r="N225" s="51"/>
      <c r="O225" s="51"/>
      <c r="P225" s="51"/>
      <c r="Q225" s="51"/>
      <c r="R225" s="52">
        <f>SUM(R226:R230)</f>
        <v>0</v>
      </c>
      <c r="S225" s="52">
        <f>SUM(S226:S230)</f>
        <v>4</v>
      </c>
      <c r="T225" s="52">
        <f>SUM(T226:T230)</f>
        <v>18</v>
      </c>
      <c r="U225" s="309">
        <f t="shared" si="46"/>
        <v>7.333333333333333</v>
      </c>
      <c r="V225" s="310"/>
      <c r="W225" s="309">
        <f t="shared" si="48"/>
        <v>22</v>
      </c>
      <c r="X225" s="310"/>
    </row>
    <row r="226" spans="2:24" x14ac:dyDescent="0.3">
      <c r="B226" s="437"/>
      <c r="C226" s="321" t="s">
        <v>124</v>
      </c>
      <c r="D226" s="322"/>
      <c r="E226" s="322"/>
      <c r="F226" s="322"/>
      <c r="G226" s="322"/>
      <c r="H226" s="323"/>
      <c r="I226" s="49"/>
      <c r="J226" s="142"/>
      <c r="K226" s="51"/>
      <c r="L226" s="51"/>
      <c r="M226" s="51"/>
      <c r="N226" s="51"/>
      <c r="O226" s="51"/>
      <c r="P226" s="51"/>
      <c r="Q226" s="51"/>
      <c r="R226" s="52"/>
      <c r="S226" s="52">
        <v>3</v>
      </c>
      <c r="T226" s="52">
        <v>4</v>
      </c>
      <c r="U226" s="309">
        <f t="shared" si="46"/>
        <v>3.5</v>
      </c>
      <c r="V226" s="310"/>
      <c r="W226" s="309">
        <f t="shared" si="48"/>
        <v>7</v>
      </c>
      <c r="X226" s="310"/>
    </row>
    <row r="227" spans="2:24" x14ac:dyDescent="0.3">
      <c r="B227" s="437"/>
      <c r="C227" s="321" t="s">
        <v>125</v>
      </c>
      <c r="D227" s="322"/>
      <c r="E227" s="322"/>
      <c r="F227" s="322"/>
      <c r="G227" s="322"/>
      <c r="H227" s="323"/>
      <c r="I227" s="49"/>
      <c r="J227" s="142"/>
      <c r="K227" s="51"/>
      <c r="L227" s="51"/>
      <c r="M227" s="51"/>
      <c r="N227" s="51"/>
      <c r="O227" s="51"/>
      <c r="P227" s="51"/>
      <c r="Q227" s="51"/>
      <c r="R227" s="52"/>
      <c r="S227" s="52">
        <v>1</v>
      </c>
      <c r="T227" s="52">
        <v>4</v>
      </c>
      <c r="U227" s="309">
        <f t="shared" si="46"/>
        <v>2.5</v>
      </c>
      <c r="V227" s="310"/>
      <c r="W227" s="309">
        <f t="shared" si="48"/>
        <v>5</v>
      </c>
      <c r="X227" s="310"/>
    </row>
    <row r="228" spans="2:24" x14ac:dyDescent="0.3">
      <c r="B228" s="437"/>
      <c r="C228" s="321" t="s">
        <v>94</v>
      </c>
      <c r="D228" s="322"/>
      <c r="E228" s="322"/>
      <c r="F228" s="322"/>
      <c r="G228" s="322"/>
      <c r="H228" s="323"/>
      <c r="I228" s="49"/>
      <c r="J228" s="142"/>
      <c r="K228" s="51"/>
      <c r="L228" s="51"/>
      <c r="M228" s="51"/>
      <c r="N228" s="51"/>
      <c r="O228" s="51"/>
      <c r="P228" s="51"/>
      <c r="Q228" s="51"/>
      <c r="R228" s="52"/>
      <c r="S228" s="52">
        <v>0</v>
      </c>
      <c r="T228" s="52">
        <v>3</v>
      </c>
      <c r="U228" s="309">
        <f t="shared" si="46"/>
        <v>1.5</v>
      </c>
      <c r="V228" s="310"/>
      <c r="W228" s="309">
        <f t="shared" si="48"/>
        <v>3</v>
      </c>
      <c r="X228" s="310"/>
    </row>
    <row r="229" spans="2:24" x14ac:dyDescent="0.3">
      <c r="B229" s="437"/>
      <c r="C229" s="321" t="s">
        <v>127</v>
      </c>
      <c r="D229" s="322"/>
      <c r="E229" s="322"/>
      <c r="F229" s="322"/>
      <c r="G229" s="322"/>
      <c r="H229" s="323"/>
      <c r="I229" s="49"/>
      <c r="J229" s="142"/>
      <c r="K229" s="51"/>
      <c r="L229" s="51"/>
      <c r="M229" s="51"/>
      <c r="N229" s="51"/>
      <c r="O229" s="51"/>
      <c r="P229" s="51"/>
      <c r="Q229" s="51"/>
      <c r="R229" s="52"/>
      <c r="S229" s="52">
        <v>0</v>
      </c>
      <c r="T229" s="52">
        <v>3</v>
      </c>
      <c r="U229" s="309">
        <f t="shared" si="46"/>
        <v>1.5</v>
      </c>
      <c r="V229" s="310"/>
      <c r="W229" s="309">
        <f t="shared" si="48"/>
        <v>3</v>
      </c>
      <c r="X229" s="310"/>
    </row>
    <row r="230" spans="2:24" x14ac:dyDescent="0.3">
      <c r="B230" s="437"/>
      <c r="C230" s="321" t="s">
        <v>128</v>
      </c>
      <c r="D230" s="322"/>
      <c r="E230" s="322"/>
      <c r="F230" s="322"/>
      <c r="G230" s="322"/>
      <c r="H230" s="323"/>
      <c r="I230" s="49"/>
      <c r="J230" s="142"/>
      <c r="K230" s="51"/>
      <c r="L230" s="51"/>
      <c r="M230" s="51"/>
      <c r="N230" s="51"/>
      <c r="O230" s="51"/>
      <c r="P230" s="51"/>
      <c r="Q230" s="51"/>
      <c r="R230" s="52"/>
      <c r="S230" s="52">
        <v>0</v>
      </c>
      <c r="T230" s="52">
        <v>4</v>
      </c>
      <c r="U230" s="309">
        <f t="shared" si="46"/>
        <v>2</v>
      </c>
      <c r="V230" s="310"/>
      <c r="W230" s="309">
        <f t="shared" si="48"/>
        <v>4</v>
      </c>
      <c r="X230" s="310"/>
    </row>
    <row r="231" spans="2:24" x14ac:dyDescent="0.3">
      <c r="B231" s="437"/>
      <c r="C231" s="300" t="s">
        <v>130</v>
      </c>
      <c r="D231" s="301"/>
      <c r="E231" s="301"/>
      <c r="F231" s="301"/>
      <c r="G231" s="301"/>
      <c r="H231" s="302"/>
      <c r="I231" s="49"/>
      <c r="J231" s="142"/>
      <c r="K231" s="51"/>
      <c r="L231" s="51"/>
      <c r="M231" s="51"/>
      <c r="N231" s="51"/>
      <c r="O231" s="51"/>
      <c r="P231" s="51"/>
      <c r="Q231" s="51"/>
      <c r="R231" s="52">
        <f>SUM(R232:R234)</f>
        <v>0</v>
      </c>
      <c r="S231" s="52">
        <f>SUM(S232:S234)</f>
        <v>0</v>
      </c>
      <c r="T231" s="52">
        <f>SUM(T232:T234)</f>
        <v>9</v>
      </c>
      <c r="U231" s="309">
        <f t="shared" si="46"/>
        <v>3</v>
      </c>
      <c r="V231" s="310"/>
      <c r="W231" s="309">
        <f t="shared" si="48"/>
        <v>9</v>
      </c>
      <c r="X231" s="310"/>
    </row>
    <row r="232" spans="2:24" x14ac:dyDescent="0.3">
      <c r="B232" s="437"/>
      <c r="C232" s="321" t="s">
        <v>132</v>
      </c>
      <c r="D232" s="322"/>
      <c r="E232" s="322"/>
      <c r="F232" s="322"/>
      <c r="G232" s="322"/>
      <c r="H232" s="323"/>
      <c r="I232" s="49"/>
      <c r="J232" s="142"/>
      <c r="K232" s="51"/>
      <c r="L232" s="51"/>
      <c r="M232" s="51"/>
      <c r="N232" s="51"/>
      <c r="O232" s="51"/>
      <c r="P232" s="51"/>
      <c r="Q232" s="51"/>
      <c r="R232" s="52"/>
      <c r="S232" s="52">
        <v>0</v>
      </c>
      <c r="T232" s="52">
        <v>3</v>
      </c>
      <c r="U232" s="309">
        <f t="shared" si="46"/>
        <v>1.5</v>
      </c>
      <c r="V232" s="310"/>
      <c r="W232" s="309">
        <f t="shared" si="48"/>
        <v>3</v>
      </c>
      <c r="X232" s="310"/>
    </row>
    <row r="233" spans="2:24" x14ac:dyDescent="0.3">
      <c r="B233" s="437"/>
      <c r="C233" s="321" t="s">
        <v>131</v>
      </c>
      <c r="D233" s="322"/>
      <c r="E233" s="322"/>
      <c r="F233" s="322"/>
      <c r="G233" s="322"/>
      <c r="H233" s="323"/>
      <c r="I233" s="49"/>
      <c r="J233" s="142"/>
      <c r="K233" s="51"/>
      <c r="L233" s="51"/>
      <c r="M233" s="51"/>
      <c r="N233" s="51"/>
      <c r="O233" s="51"/>
      <c r="P233" s="51"/>
      <c r="Q233" s="51"/>
      <c r="R233" s="52"/>
      <c r="S233" s="52">
        <v>0</v>
      </c>
      <c r="T233" s="52">
        <v>3</v>
      </c>
      <c r="U233" s="309">
        <f t="shared" si="46"/>
        <v>1.5</v>
      </c>
      <c r="V233" s="310"/>
      <c r="W233" s="309">
        <f t="shared" si="48"/>
        <v>3</v>
      </c>
      <c r="X233" s="310"/>
    </row>
    <row r="234" spans="2:24" x14ac:dyDescent="0.3">
      <c r="B234" s="437"/>
      <c r="C234" s="321" t="s">
        <v>133</v>
      </c>
      <c r="D234" s="322"/>
      <c r="E234" s="322"/>
      <c r="F234" s="322"/>
      <c r="G234" s="322"/>
      <c r="H234" s="323"/>
      <c r="I234" s="49"/>
      <c r="J234" s="142"/>
      <c r="K234" s="51"/>
      <c r="L234" s="51"/>
      <c r="M234" s="51"/>
      <c r="N234" s="51"/>
      <c r="O234" s="51"/>
      <c r="P234" s="51"/>
      <c r="Q234" s="51"/>
      <c r="R234" s="52"/>
      <c r="S234" s="52">
        <v>0</v>
      </c>
      <c r="T234" s="52">
        <v>3</v>
      </c>
      <c r="U234" s="309">
        <f t="shared" si="46"/>
        <v>1.5</v>
      </c>
      <c r="V234" s="310"/>
      <c r="W234" s="309">
        <f t="shared" si="48"/>
        <v>3</v>
      </c>
      <c r="X234" s="310"/>
    </row>
    <row r="235" spans="2:24" x14ac:dyDescent="0.3">
      <c r="B235" s="437"/>
      <c r="C235" s="300" t="s">
        <v>135</v>
      </c>
      <c r="D235" s="301"/>
      <c r="E235" s="301"/>
      <c r="F235" s="301"/>
      <c r="G235" s="301"/>
      <c r="H235" s="302"/>
      <c r="I235" s="49"/>
      <c r="J235" s="142"/>
      <c r="K235" s="51"/>
      <c r="L235" s="51"/>
      <c r="M235" s="51"/>
      <c r="N235" s="51"/>
      <c r="O235" s="51"/>
      <c r="P235" s="51"/>
      <c r="Q235" s="51"/>
      <c r="R235" s="52">
        <f>SUM(R236)</f>
        <v>0</v>
      </c>
      <c r="S235" s="52">
        <f>SUM(S236)</f>
        <v>5</v>
      </c>
      <c r="T235" s="52">
        <f>SUM(T236)</f>
        <v>4</v>
      </c>
      <c r="U235" s="309">
        <f t="shared" si="46"/>
        <v>3</v>
      </c>
      <c r="V235" s="310"/>
      <c r="W235" s="309">
        <f t="shared" si="48"/>
        <v>9</v>
      </c>
      <c r="X235" s="310"/>
    </row>
    <row r="236" spans="2:24" x14ac:dyDescent="0.3">
      <c r="B236" s="437"/>
      <c r="C236" s="321" t="s">
        <v>134</v>
      </c>
      <c r="D236" s="322"/>
      <c r="E236" s="322"/>
      <c r="F236" s="322"/>
      <c r="G236" s="322"/>
      <c r="H236" s="323"/>
      <c r="I236" s="49"/>
      <c r="J236" s="142"/>
      <c r="K236" s="51"/>
      <c r="L236" s="51"/>
      <c r="M236" s="51"/>
      <c r="N236" s="51"/>
      <c r="O236" s="51"/>
      <c r="P236" s="51"/>
      <c r="Q236" s="51"/>
      <c r="R236" s="52"/>
      <c r="S236" s="52">
        <v>5</v>
      </c>
      <c r="T236" s="52">
        <v>4</v>
      </c>
      <c r="U236" s="309">
        <f t="shared" si="46"/>
        <v>4.5</v>
      </c>
      <c r="V236" s="310"/>
      <c r="W236" s="309">
        <f t="shared" si="48"/>
        <v>9</v>
      </c>
      <c r="X236" s="310"/>
    </row>
    <row r="237" spans="2:24" x14ac:dyDescent="0.3">
      <c r="B237" s="437"/>
      <c r="C237" s="300" t="s">
        <v>136</v>
      </c>
      <c r="D237" s="301"/>
      <c r="E237" s="301"/>
      <c r="F237" s="301"/>
      <c r="G237" s="301"/>
      <c r="H237" s="302"/>
      <c r="I237" s="49"/>
      <c r="J237" s="142"/>
      <c r="K237" s="51"/>
      <c r="L237" s="51"/>
      <c r="M237" s="51"/>
      <c r="N237" s="51"/>
      <c r="O237" s="51"/>
      <c r="P237" s="51"/>
      <c r="Q237" s="51"/>
      <c r="R237" s="52">
        <f>SUM(R238:R244)</f>
        <v>0</v>
      </c>
      <c r="S237" s="52">
        <f>SUM(S238:S244)</f>
        <v>2</v>
      </c>
      <c r="T237" s="52">
        <f>SUM(T238:T244)</f>
        <v>4</v>
      </c>
      <c r="U237" s="309">
        <f t="shared" si="46"/>
        <v>2</v>
      </c>
      <c r="V237" s="310"/>
      <c r="W237" s="309">
        <f t="shared" si="48"/>
        <v>6</v>
      </c>
      <c r="X237" s="310"/>
    </row>
    <row r="238" spans="2:24" x14ac:dyDescent="0.3">
      <c r="B238" s="437"/>
      <c r="C238" s="321" t="s">
        <v>137</v>
      </c>
      <c r="D238" s="322"/>
      <c r="E238" s="322"/>
      <c r="F238" s="322"/>
      <c r="G238" s="322"/>
      <c r="H238" s="323"/>
      <c r="I238" s="49"/>
      <c r="J238" s="142"/>
      <c r="K238" s="51"/>
      <c r="L238" s="51"/>
      <c r="M238" s="51"/>
      <c r="N238" s="51"/>
      <c r="O238" s="51"/>
      <c r="P238" s="51"/>
      <c r="Q238" s="51"/>
      <c r="R238" s="52"/>
      <c r="S238" s="52">
        <v>0</v>
      </c>
      <c r="T238" s="52">
        <v>2</v>
      </c>
      <c r="U238" s="309">
        <f t="shared" si="46"/>
        <v>1</v>
      </c>
      <c r="V238" s="310"/>
      <c r="W238" s="309">
        <f t="shared" si="48"/>
        <v>2</v>
      </c>
      <c r="X238" s="310"/>
    </row>
    <row r="239" spans="2:24" x14ac:dyDescent="0.3">
      <c r="B239" s="437"/>
      <c r="C239" s="321" t="s">
        <v>93</v>
      </c>
      <c r="D239" s="322"/>
      <c r="E239" s="322"/>
      <c r="F239" s="322"/>
      <c r="G239" s="322"/>
      <c r="H239" s="323"/>
      <c r="I239" s="49"/>
      <c r="J239" s="142"/>
      <c r="K239" s="51"/>
      <c r="L239" s="51"/>
      <c r="M239" s="51"/>
      <c r="N239" s="51"/>
      <c r="O239" s="51"/>
      <c r="P239" s="51"/>
      <c r="Q239" s="51"/>
      <c r="R239" s="52"/>
      <c r="S239" s="52"/>
      <c r="T239" s="52"/>
      <c r="U239" s="309" t="e">
        <f t="shared" si="46"/>
        <v>#DIV/0!</v>
      </c>
      <c r="V239" s="310"/>
      <c r="W239" s="309">
        <f t="shared" si="48"/>
        <v>0</v>
      </c>
      <c r="X239" s="310"/>
    </row>
    <row r="240" spans="2:24" x14ac:dyDescent="0.3">
      <c r="B240" s="437"/>
      <c r="C240" s="321" t="s">
        <v>139</v>
      </c>
      <c r="D240" s="322"/>
      <c r="E240" s="322"/>
      <c r="F240" s="322"/>
      <c r="G240" s="322"/>
      <c r="H240" s="323"/>
      <c r="I240" s="49"/>
      <c r="J240" s="142"/>
      <c r="K240" s="51"/>
      <c r="L240" s="51"/>
      <c r="M240" s="51"/>
      <c r="N240" s="51"/>
      <c r="O240" s="51"/>
      <c r="P240" s="51"/>
      <c r="Q240" s="51"/>
      <c r="R240" s="52"/>
      <c r="S240" s="52">
        <v>0</v>
      </c>
      <c r="T240" s="52">
        <v>1</v>
      </c>
      <c r="U240" s="309">
        <f t="shared" si="46"/>
        <v>0.5</v>
      </c>
      <c r="V240" s="310"/>
      <c r="W240" s="309">
        <f t="shared" si="48"/>
        <v>1</v>
      </c>
      <c r="X240" s="310"/>
    </row>
    <row r="241" spans="2:24" x14ac:dyDescent="0.3">
      <c r="B241" s="437"/>
      <c r="C241" s="321" t="s">
        <v>124</v>
      </c>
      <c r="D241" s="322"/>
      <c r="E241" s="322"/>
      <c r="F241" s="322"/>
      <c r="G241" s="322"/>
      <c r="H241" s="323"/>
      <c r="I241" s="49"/>
      <c r="J241" s="142"/>
      <c r="K241" s="51"/>
      <c r="L241" s="51"/>
      <c r="M241" s="51"/>
      <c r="N241" s="51"/>
      <c r="O241" s="51"/>
      <c r="P241" s="51"/>
      <c r="Q241" s="51"/>
      <c r="R241" s="52"/>
      <c r="S241" s="52"/>
      <c r="T241" s="52"/>
      <c r="U241" s="309" t="e">
        <f t="shared" si="46"/>
        <v>#DIV/0!</v>
      </c>
      <c r="V241" s="310"/>
      <c r="W241" s="309">
        <f t="shared" si="48"/>
        <v>0</v>
      </c>
      <c r="X241" s="310"/>
    </row>
    <row r="242" spans="2:24" x14ac:dyDescent="0.3">
      <c r="B242" s="437"/>
      <c r="C242" s="321" t="s">
        <v>140</v>
      </c>
      <c r="D242" s="322"/>
      <c r="E242" s="322"/>
      <c r="F242" s="322"/>
      <c r="G242" s="322"/>
      <c r="H242" s="323"/>
      <c r="I242" s="49"/>
      <c r="J242" s="142"/>
      <c r="K242" s="51"/>
      <c r="L242" s="51"/>
      <c r="M242" s="51"/>
      <c r="N242" s="51"/>
      <c r="O242" s="51"/>
      <c r="P242" s="51"/>
      <c r="Q242" s="51"/>
      <c r="R242" s="52"/>
      <c r="S242" s="52"/>
      <c r="T242" s="52"/>
      <c r="U242" s="309" t="e">
        <f t="shared" si="46"/>
        <v>#DIV/0!</v>
      </c>
      <c r="V242" s="310"/>
      <c r="W242" s="309">
        <f t="shared" si="48"/>
        <v>0</v>
      </c>
      <c r="X242" s="310"/>
    </row>
    <row r="243" spans="2:24" x14ac:dyDescent="0.3">
      <c r="B243" s="437"/>
      <c r="C243" s="321" t="s">
        <v>127</v>
      </c>
      <c r="D243" s="322"/>
      <c r="E243" s="322"/>
      <c r="F243" s="322"/>
      <c r="G243" s="322"/>
      <c r="H243" s="323"/>
      <c r="I243" s="49"/>
      <c r="J243" s="142"/>
      <c r="K243" s="51"/>
      <c r="L243" s="51"/>
      <c r="M243" s="51"/>
      <c r="N243" s="51"/>
      <c r="O243" s="51"/>
      <c r="P243" s="51"/>
      <c r="Q243" s="51"/>
      <c r="R243" s="52"/>
      <c r="S243" s="52">
        <v>2</v>
      </c>
      <c r="T243" s="52"/>
      <c r="U243" s="309">
        <f t="shared" si="46"/>
        <v>2</v>
      </c>
      <c r="V243" s="310"/>
      <c r="W243" s="309">
        <f t="shared" si="48"/>
        <v>2</v>
      </c>
      <c r="X243" s="310"/>
    </row>
    <row r="244" spans="2:24" x14ac:dyDescent="0.3">
      <c r="B244" s="437"/>
      <c r="C244" s="321" t="s">
        <v>81</v>
      </c>
      <c r="D244" s="322"/>
      <c r="E244" s="322"/>
      <c r="F244" s="322"/>
      <c r="G244" s="322"/>
      <c r="H244" s="323"/>
      <c r="I244" s="49"/>
      <c r="J244" s="142"/>
      <c r="K244" s="51"/>
      <c r="L244" s="51"/>
      <c r="M244" s="51"/>
      <c r="N244" s="51"/>
      <c r="O244" s="51"/>
      <c r="P244" s="51"/>
      <c r="Q244" s="51"/>
      <c r="R244" s="52"/>
      <c r="S244" s="52">
        <v>0</v>
      </c>
      <c r="T244" s="52">
        <v>1</v>
      </c>
      <c r="U244" s="309">
        <f t="shared" si="46"/>
        <v>0.5</v>
      </c>
      <c r="V244" s="310"/>
      <c r="W244" s="309">
        <f t="shared" si="48"/>
        <v>1</v>
      </c>
      <c r="X244" s="310"/>
    </row>
    <row r="245" spans="2:24" x14ac:dyDescent="0.3">
      <c r="B245" s="437"/>
      <c r="C245" s="300" t="s">
        <v>141</v>
      </c>
      <c r="D245" s="301"/>
      <c r="E245" s="301"/>
      <c r="F245" s="301"/>
      <c r="G245" s="301"/>
      <c r="H245" s="302"/>
      <c r="I245" s="49"/>
      <c r="J245" s="142"/>
      <c r="K245" s="51"/>
      <c r="L245" s="51"/>
      <c r="M245" s="51"/>
      <c r="N245" s="51"/>
      <c r="O245" s="51"/>
      <c r="P245" s="51"/>
      <c r="Q245" s="51"/>
      <c r="R245" s="52">
        <f>SUM(R246)</f>
        <v>0</v>
      </c>
      <c r="S245" s="52">
        <f>SUM(S246)</f>
        <v>0</v>
      </c>
      <c r="T245" s="52">
        <f>SUM(T246)</f>
        <v>0</v>
      </c>
      <c r="U245" s="309">
        <f t="shared" si="46"/>
        <v>0</v>
      </c>
      <c r="V245" s="310"/>
      <c r="W245" s="309">
        <f t="shared" si="48"/>
        <v>0</v>
      </c>
      <c r="X245" s="310"/>
    </row>
    <row r="246" spans="2:24" x14ac:dyDescent="0.3">
      <c r="B246" s="437"/>
      <c r="C246" s="321" t="s">
        <v>142</v>
      </c>
      <c r="D246" s="322"/>
      <c r="E246" s="322"/>
      <c r="F246" s="322"/>
      <c r="G246" s="322"/>
      <c r="H246" s="323"/>
      <c r="I246" s="49"/>
      <c r="J246" s="142"/>
      <c r="K246" s="51"/>
      <c r="L246" s="51"/>
      <c r="M246" s="51"/>
      <c r="N246" s="51"/>
      <c r="O246" s="51"/>
      <c r="P246" s="51"/>
      <c r="Q246" s="51"/>
      <c r="R246" s="52"/>
      <c r="S246" s="52"/>
      <c r="T246" s="52"/>
      <c r="U246" s="309" t="e">
        <f t="shared" si="46"/>
        <v>#DIV/0!</v>
      </c>
      <c r="V246" s="310"/>
      <c r="W246" s="309">
        <f t="shared" si="48"/>
        <v>0</v>
      </c>
      <c r="X246" s="310"/>
    </row>
    <row r="247" spans="2:24" x14ac:dyDescent="0.3">
      <c r="B247" s="437"/>
      <c r="C247" s="300" t="s">
        <v>143</v>
      </c>
      <c r="D247" s="301"/>
      <c r="E247" s="301"/>
      <c r="F247" s="301"/>
      <c r="G247" s="301"/>
      <c r="H247" s="302"/>
      <c r="I247" s="49"/>
      <c r="J247" s="142"/>
      <c r="K247" s="51"/>
      <c r="L247" s="51"/>
      <c r="M247" s="51"/>
      <c r="N247" s="51"/>
      <c r="O247" s="51"/>
      <c r="P247" s="51"/>
      <c r="Q247" s="51"/>
      <c r="R247" s="52">
        <f>SUM(R248:R249)</f>
        <v>0</v>
      </c>
      <c r="S247" s="52">
        <f>SUM(S248:S249)</f>
        <v>1</v>
      </c>
      <c r="T247" s="52">
        <f>SUM(T248:T249)</f>
        <v>1</v>
      </c>
      <c r="U247" s="309">
        <f t="shared" si="46"/>
        <v>0.66666666666666663</v>
      </c>
      <c r="V247" s="310"/>
      <c r="W247" s="309">
        <f t="shared" si="48"/>
        <v>2</v>
      </c>
      <c r="X247" s="310"/>
    </row>
    <row r="248" spans="2:24" x14ac:dyDescent="0.3">
      <c r="B248" s="437"/>
      <c r="C248" s="321" t="s">
        <v>139</v>
      </c>
      <c r="D248" s="322"/>
      <c r="E248" s="322"/>
      <c r="F248" s="322"/>
      <c r="G248" s="322"/>
      <c r="H248" s="323"/>
      <c r="I248" s="49"/>
      <c r="J248" s="142"/>
      <c r="K248" s="51"/>
      <c r="L248" s="51"/>
      <c r="M248" s="51"/>
      <c r="N248" s="51"/>
      <c r="O248" s="51"/>
      <c r="P248" s="51"/>
      <c r="Q248" s="51"/>
      <c r="R248" s="52"/>
      <c r="S248" s="52">
        <v>0</v>
      </c>
      <c r="T248" s="52"/>
      <c r="U248" s="309">
        <f t="shared" si="46"/>
        <v>0</v>
      </c>
      <c r="V248" s="310"/>
      <c r="W248" s="309">
        <f t="shared" si="48"/>
        <v>0</v>
      </c>
      <c r="X248" s="310"/>
    </row>
    <row r="249" spans="2:24" x14ac:dyDescent="0.3">
      <c r="B249" s="437"/>
      <c r="C249" s="321" t="s">
        <v>144</v>
      </c>
      <c r="D249" s="322"/>
      <c r="E249" s="322"/>
      <c r="F249" s="322"/>
      <c r="G249" s="322"/>
      <c r="H249" s="323"/>
      <c r="I249" s="49"/>
      <c r="J249" s="142"/>
      <c r="K249" s="51"/>
      <c r="L249" s="51"/>
      <c r="M249" s="51"/>
      <c r="N249" s="51"/>
      <c r="O249" s="51"/>
      <c r="P249" s="51"/>
      <c r="Q249" s="51"/>
      <c r="R249" s="52"/>
      <c r="S249" s="52">
        <v>1</v>
      </c>
      <c r="T249" s="52">
        <v>1</v>
      </c>
      <c r="U249" s="309">
        <f t="shared" si="46"/>
        <v>1</v>
      </c>
      <c r="V249" s="310"/>
      <c r="W249" s="309">
        <f t="shared" si="48"/>
        <v>2</v>
      </c>
      <c r="X249" s="310"/>
    </row>
    <row r="250" spans="2:24" x14ac:dyDescent="0.3">
      <c r="B250" s="437"/>
      <c r="C250" s="300" t="s">
        <v>145</v>
      </c>
      <c r="D250" s="301"/>
      <c r="E250" s="301"/>
      <c r="F250" s="301"/>
      <c r="G250" s="301"/>
      <c r="H250" s="302"/>
      <c r="I250" s="49"/>
      <c r="J250" s="142"/>
      <c r="K250" s="51"/>
      <c r="L250" s="51"/>
      <c r="M250" s="51"/>
      <c r="N250" s="51"/>
      <c r="O250" s="51"/>
      <c r="P250" s="51"/>
      <c r="Q250" s="51"/>
      <c r="R250" s="52">
        <f>SUM(R251:R254)</f>
        <v>0</v>
      </c>
      <c r="S250" s="52">
        <f>SUM(S251:S254)</f>
        <v>1</v>
      </c>
      <c r="T250" s="52">
        <f>SUM(T251:T254)</f>
        <v>1</v>
      </c>
      <c r="U250" s="309">
        <f t="shared" si="46"/>
        <v>0.66666666666666663</v>
      </c>
      <c r="V250" s="310"/>
      <c r="W250" s="309">
        <f t="shared" si="48"/>
        <v>2</v>
      </c>
      <c r="X250" s="310"/>
    </row>
    <row r="251" spans="2:24" x14ac:dyDescent="0.3">
      <c r="B251" s="437"/>
      <c r="C251" s="321" t="s">
        <v>146</v>
      </c>
      <c r="D251" s="322"/>
      <c r="E251" s="322"/>
      <c r="F251" s="322"/>
      <c r="G251" s="322"/>
      <c r="H251" s="323"/>
      <c r="I251" s="49"/>
      <c r="J251" s="142"/>
      <c r="K251" s="51"/>
      <c r="L251" s="51"/>
      <c r="M251" s="51"/>
      <c r="N251" s="51"/>
      <c r="O251" s="51"/>
      <c r="P251" s="51"/>
      <c r="Q251" s="51"/>
      <c r="R251" s="52"/>
      <c r="S251" s="52"/>
      <c r="T251" s="52"/>
      <c r="U251" s="309" t="e">
        <f t="shared" si="46"/>
        <v>#DIV/0!</v>
      </c>
      <c r="V251" s="310"/>
      <c r="W251" s="309">
        <f t="shared" si="48"/>
        <v>0</v>
      </c>
      <c r="X251" s="310"/>
    </row>
    <row r="252" spans="2:24" x14ac:dyDescent="0.3">
      <c r="B252" s="437"/>
      <c r="C252" s="321" t="s">
        <v>147</v>
      </c>
      <c r="D252" s="322"/>
      <c r="E252" s="322"/>
      <c r="F252" s="322"/>
      <c r="G252" s="322"/>
      <c r="H252" s="323"/>
      <c r="I252" s="49"/>
      <c r="J252" s="142"/>
      <c r="K252" s="51"/>
      <c r="L252" s="51"/>
      <c r="M252" s="51"/>
      <c r="N252" s="51"/>
      <c r="O252" s="51"/>
      <c r="P252" s="51"/>
      <c r="Q252" s="51"/>
      <c r="R252" s="52"/>
      <c r="S252" s="52"/>
      <c r="T252" s="52"/>
      <c r="U252" s="309" t="e">
        <f t="shared" si="46"/>
        <v>#DIV/0!</v>
      </c>
      <c r="V252" s="310"/>
      <c r="W252" s="309">
        <f t="shared" si="48"/>
        <v>0</v>
      </c>
      <c r="X252" s="310"/>
    </row>
    <row r="253" spans="2:24" x14ac:dyDescent="0.3">
      <c r="B253" s="437"/>
      <c r="C253" s="321" t="s">
        <v>148</v>
      </c>
      <c r="D253" s="322"/>
      <c r="E253" s="322"/>
      <c r="F253" s="322"/>
      <c r="G253" s="322"/>
      <c r="H253" s="323"/>
      <c r="I253" s="49"/>
      <c r="J253" s="142"/>
      <c r="K253" s="51"/>
      <c r="L253" s="51"/>
      <c r="M253" s="51"/>
      <c r="N253" s="51"/>
      <c r="O253" s="51"/>
      <c r="P253" s="51"/>
      <c r="Q253" s="51"/>
      <c r="R253" s="52"/>
      <c r="S253" s="52">
        <v>1</v>
      </c>
      <c r="T253" s="52">
        <v>1</v>
      </c>
      <c r="U253" s="309">
        <f t="shared" si="46"/>
        <v>1</v>
      </c>
      <c r="V253" s="310"/>
      <c r="W253" s="309">
        <f t="shared" si="48"/>
        <v>2</v>
      </c>
      <c r="X253" s="310"/>
    </row>
    <row r="254" spans="2:24" x14ac:dyDescent="0.3">
      <c r="B254" s="437"/>
      <c r="C254" s="321" t="s">
        <v>149</v>
      </c>
      <c r="D254" s="322"/>
      <c r="E254" s="322"/>
      <c r="F254" s="322"/>
      <c r="G254" s="322"/>
      <c r="H254" s="323"/>
      <c r="I254" s="49"/>
      <c r="J254" s="142"/>
      <c r="K254" s="51"/>
      <c r="L254" s="51"/>
      <c r="M254" s="51"/>
      <c r="N254" s="51"/>
      <c r="O254" s="51"/>
      <c r="P254" s="51"/>
      <c r="Q254" s="51"/>
      <c r="R254" s="52"/>
      <c r="S254" s="52"/>
      <c r="T254" s="52"/>
      <c r="U254" s="309" t="e">
        <f t="shared" si="46"/>
        <v>#DIV/0!</v>
      </c>
      <c r="V254" s="310"/>
      <c r="W254" s="309">
        <f t="shared" si="48"/>
        <v>0</v>
      </c>
      <c r="X254" s="310"/>
    </row>
    <row r="255" spans="2:24" x14ac:dyDescent="0.3">
      <c r="B255" s="437"/>
      <c r="C255" s="300" t="s">
        <v>152</v>
      </c>
      <c r="D255" s="301"/>
      <c r="E255" s="301"/>
      <c r="F255" s="301"/>
      <c r="G255" s="301"/>
      <c r="H255" s="302"/>
      <c r="I255" s="49"/>
      <c r="J255" s="142"/>
      <c r="K255" s="51"/>
      <c r="L255" s="51"/>
      <c r="M255" s="51"/>
      <c r="N255" s="51"/>
      <c r="O255" s="51"/>
      <c r="P255" s="51"/>
      <c r="Q255" s="51"/>
      <c r="R255" s="52">
        <f>SUM(R256:R258)</f>
        <v>0</v>
      </c>
      <c r="S255" s="52">
        <f>SUM(S256:S258)</f>
        <v>0</v>
      </c>
      <c r="T255" s="52">
        <f>SUM(T256:T258)</f>
        <v>0</v>
      </c>
      <c r="U255" s="309">
        <f t="shared" si="46"/>
        <v>0</v>
      </c>
      <c r="V255" s="310"/>
      <c r="W255" s="309">
        <f t="shared" si="48"/>
        <v>0</v>
      </c>
      <c r="X255" s="310"/>
    </row>
    <row r="256" spans="2:24" x14ac:dyDescent="0.3">
      <c r="B256" s="437"/>
      <c r="C256" s="321" t="s">
        <v>137</v>
      </c>
      <c r="D256" s="322"/>
      <c r="E256" s="322"/>
      <c r="F256" s="322"/>
      <c r="G256" s="322"/>
      <c r="H256" s="323"/>
      <c r="I256" s="49"/>
      <c r="J256" s="142"/>
      <c r="K256" s="51"/>
      <c r="L256" s="51"/>
      <c r="M256" s="51"/>
      <c r="N256" s="51"/>
      <c r="O256" s="51"/>
      <c r="P256" s="51"/>
      <c r="Q256" s="51"/>
      <c r="R256" s="52"/>
      <c r="S256" s="52"/>
      <c r="T256" s="52"/>
      <c r="U256" s="309" t="e">
        <f t="shared" si="46"/>
        <v>#DIV/0!</v>
      </c>
      <c r="V256" s="310"/>
      <c r="W256" s="309">
        <f t="shared" si="48"/>
        <v>0</v>
      </c>
      <c r="X256" s="310"/>
    </row>
    <row r="257" spans="2:24" x14ac:dyDescent="0.3">
      <c r="B257" s="437"/>
      <c r="C257" s="321" t="s">
        <v>93</v>
      </c>
      <c r="D257" s="322"/>
      <c r="E257" s="322"/>
      <c r="F257" s="322"/>
      <c r="G257" s="322"/>
      <c r="H257" s="323"/>
      <c r="I257" s="49"/>
      <c r="J257" s="142"/>
      <c r="K257" s="51"/>
      <c r="L257" s="51"/>
      <c r="M257" s="51"/>
      <c r="N257" s="51"/>
      <c r="O257" s="51"/>
      <c r="P257" s="51"/>
      <c r="Q257" s="51"/>
      <c r="R257" s="52"/>
      <c r="S257" s="52"/>
      <c r="T257" s="52"/>
      <c r="U257" s="309" t="e">
        <f t="shared" si="46"/>
        <v>#DIV/0!</v>
      </c>
      <c r="V257" s="310"/>
      <c r="W257" s="309">
        <f t="shared" si="48"/>
        <v>0</v>
      </c>
      <c r="X257" s="310"/>
    </row>
    <row r="258" spans="2:24" x14ac:dyDescent="0.3">
      <c r="B258" s="437"/>
      <c r="C258" s="321" t="s">
        <v>124</v>
      </c>
      <c r="D258" s="322"/>
      <c r="E258" s="322"/>
      <c r="F258" s="322"/>
      <c r="G258" s="322"/>
      <c r="H258" s="323"/>
      <c r="I258" s="49"/>
      <c r="J258" s="142"/>
      <c r="K258" s="51"/>
      <c r="L258" s="51"/>
      <c r="M258" s="51"/>
      <c r="N258" s="51"/>
      <c r="O258" s="51"/>
      <c r="P258" s="51"/>
      <c r="Q258" s="51"/>
      <c r="R258" s="52"/>
      <c r="S258" s="52"/>
      <c r="T258" s="52"/>
      <c r="U258" s="309" t="e">
        <f t="shared" si="46"/>
        <v>#DIV/0!</v>
      </c>
      <c r="V258" s="310"/>
      <c r="W258" s="309">
        <f t="shared" si="48"/>
        <v>0</v>
      </c>
      <c r="X258" s="310"/>
    </row>
    <row r="259" spans="2:24" x14ac:dyDescent="0.3">
      <c r="B259" s="437"/>
      <c r="C259" s="300" t="s">
        <v>151</v>
      </c>
      <c r="D259" s="301"/>
      <c r="E259" s="301"/>
      <c r="F259" s="301"/>
      <c r="G259" s="301"/>
      <c r="H259" s="302"/>
      <c r="I259" s="49"/>
      <c r="J259" s="142"/>
      <c r="K259" s="51"/>
      <c r="L259" s="51"/>
      <c r="M259" s="51"/>
      <c r="N259" s="51"/>
      <c r="O259" s="51"/>
      <c r="P259" s="51"/>
      <c r="Q259" s="51"/>
      <c r="R259" s="52">
        <f>SUM(R260)</f>
        <v>0</v>
      </c>
      <c r="S259" s="52">
        <f>SUM(S260)</f>
        <v>0</v>
      </c>
      <c r="T259" s="52">
        <f>SUM(T260)</f>
        <v>1</v>
      </c>
      <c r="U259" s="309">
        <f t="shared" si="46"/>
        <v>0.33333333333333331</v>
      </c>
      <c r="V259" s="310"/>
      <c r="W259" s="309">
        <f t="shared" si="48"/>
        <v>1</v>
      </c>
      <c r="X259" s="310"/>
    </row>
    <row r="260" spans="2:24" x14ac:dyDescent="0.3">
      <c r="B260" s="437"/>
      <c r="C260" s="321" t="s">
        <v>142</v>
      </c>
      <c r="D260" s="322"/>
      <c r="E260" s="322"/>
      <c r="F260" s="322"/>
      <c r="G260" s="322"/>
      <c r="H260" s="323"/>
      <c r="I260" s="49"/>
      <c r="J260" s="142"/>
      <c r="K260" s="51"/>
      <c r="L260" s="51"/>
      <c r="M260" s="51"/>
      <c r="N260" s="51"/>
      <c r="O260" s="51"/>
      <c r="P260" s="51"/>
      <c r="Q260" s="51"/>
      <c r="R260" s="52"/>
      <c r="S260" s="52">
        <v>0</v>
      </c>
      <c r="T260" s="52">
        <v>1</v>
      </c>
      <c r="U260" s="309">
        <f t="shared" si="46"/>
        <v>0.5</v>
      </c>
      <c r="V260" s="310"/>
      <c r="W260" s="309">
        <f t="shared" si="48"/>
        <v>1</v>
      </c>
      <c r="X260" s="310"/>
    </row>
    <row r="261" spans="2:24" x14ac:dyDescent="0.3">
      <c r="B261" s="437"/>
      <c r="C261" s="300" t="s">
        <v>150</v>
      </c>
      <c r="D261" s="301"/>
      <c r="E261" s="301"/>
      <c r="F261" s="301"/>
      <c r="G261" s="301"/>
      <c r="H261" s="302"/>
      <c r="I261" s="49"/>
      <c r="J261" s="142"/>
      <c r="K261" s="51"/>
      <c r="L261" s="51"/>
      <c r="M261" s="51"/>
      <c r="N261" s="51"/>
      <c r="O261" s="51"/>
      <c r="P261" s="51"/>
      <c r="Q261" s="51"/>
      <c r="R261" s="52">
        <f>SUM(R262)</f>
        <v>0</v>
      </c>
      <c r="S261" s="52">
        <f>SUM(S262)</f>
        <v>0</v>
      </c>
      <c r="T261" s="52">
        <f>SUM(T262)</f>
        <v>1</v>
      </c>
      <c r="U261" s="309">
        <f t="shared" si="46"/>
        <v>0.33333333333333331</v>
      </c>
      <c r="V261" s="310"/>
      <c r="W261" s="309">
        <f t="shared" si="48"/>
        <v>1</v>
      </c>
      <c r="X261" s="310"/>
    </row>
    <row r="262" spans="2:24" x14ac:dyDescent="0.3">
      <c r="B262" s="437"/>
      <c r="C262" s="321" t="s">
        <v>134</v>
      </c>
      <c r="D262" s="322"/>
      <c r="E262" s="322"/>
      <c r="F262" s="322"/>
      <c r="G262" s="322"/>
      <c r="H262" s="323"/>
      <c r="I262" s="49"/>
      <c r="J262" s="142"/>
      <c r="K262" s="51"/>
      <c r="L262" s="51"/>
      <c r="M262" s="51"/>
      <c r="N262" s="51"/>
      <c r="O262" s="51"/>
      <c r="P262" s="51"/>
      <c r="Q262" s="51"/>
      <c r="R262" s="52"/>
      <c r="S262" s="52">
        <v>0</v>
      </c>
      <c r="T262" s="52">
        <v>1</v>
      </c>
      <c r="U262" s="309">
        <f t="shared" si="46"/>
        <v>0.5</v>
      </c>
      <c r="V262" s="310"/>
      <c r="W262" s="309">
        <f t="shared" si="48"/>
        <v>1</v>
      </c>
      <c r="X262" s="310"/>
    </row>
    <row r="263" spans="2:24" x14ac:dyDescent="0.3">
      <c r="B263" s="437"/>
      <c r="C263" s="300" t="s">
        <v>122</v>
      </c>
      <c r="D263" s="301"/>
      <c r="E263" s="301"/>
      <c r="F263" s="301"/>
      <c r="G263" s="301"/>
      <c r="H263" s="302"/>
      <c r="I263" s="49"/>
      <c r="J263" s="142"/>
      <c r="K263" s="51"/>
      <c r="L263" s="51"/>
      <c r="M263" s="51"/>
      <c r="N263" s="51"/>
      <c r="O263" s="51"/>
      <c r="P263" s="51"/>
      <c r="Q263" s="51"/>
      <c r="R263" s="52">
        <f>SUM(R264+R271+R277+R281+R287+R292)</f>
        <v>0</v>
      </c>
      <c r="S263" s="52">
        <f>SUM(S264+S271+S277+S281+S287+S292)</f>
        <v>5</v>
      </c>
      <c r="T263" s="52">
        <f>SUM(T264+T271+T277+T281+T287+T292)</f>
        <v>5</v>
      </c>
      <c r="U263" s="309">
        <f t="shared" si="46"/>
        <v>3.3333333333333335</v>
      </c>
      <c r="V263" s="310"/>
      <c r="W263" s="309">
        <f t="shared" si="48"/>
        <v>10</v>
      </c>
      <c r="X263" s="310"/>
    </row>
    <row r="264" spans="2:24" x14ac:dyDescent="0.3">
      <c r="B264" s="437"/>
      <c r="C264" s="300" t="s">
        <v>153</v>
      </c>
      <c r="D264" s="301"/>
      <c r="E264" s="301"/>
      <c r="F264" s="301"/>
      <c r="G264" s="301"/>
      <c r="H264" s="302"/>
      <c r="I264" s="49"/>
      <c r="J264" s="142"/>
      <c r="K264" s="51"/>
      <c r="L264" s="51"/>
      <c r="M264" s="51"/>
      <c r="N264" s="51"/>
      <c r="O264" s="51"/>
      <c r="P264" s="51"/>
      <c r="Q264" s="51"/>
      <c r="R264" s="52">
        <f>SUM(R265:R270)</f>
        <v>0</v>
      </c>
      <c r="S264" s="52">
        <f>SUM(S265:S270)</f>
        <v>2</v>
      </c>
      <c r="T264" s="52">
        <f>SUM(T265:T270)</f>
        <v>2</v>
      </c>
      <c r="U264" s="309">
        <f t="shared" si="46"/>
        <v>1.3333333333333333</v>
      </c>
      <c r="V264" s="310"/>
      <c r="W264" s="309">
        <f t="shared" si="48"/>
        <v>4</v>
      </c>
      <c r="X264" s="310"/>
    </row>
    <row r="265" spans="2:24" x14ac:dyDescent="0.3">
      <c r="B265" s="437"/>
      <c r="C265" s="321" t="s">
        <v>137</v>
      </c>
      <c r="D265" s="322"/>
      <c r="E265" s="322"/>
      <c r="F265" s="322"/>
      <c r="G265" s="322"/>
      <c r="H265" s="323"/>
      <c r="I265" s="49"/>
      <c r="J265" s="142"/>
      <c r="K265" s="51"/>
      <c r="L265" s="51"/>
      <c r="M265" s="51"/>
      <c r="N265" s="51"/>
      <c r="O265" s="51"/>
      <c r="P265" s="51"/>
      <c r="Q265" s="51"/>
      <c r="R265" s="52"/>
      <c r="S265" s="52">
        <v>1</v>
      </c>
      <c r="T265" s="52"/>
      <c r="U265" s="309">
        <f t="shared" si="46"/>
        <v>1</v>
      </c>
      <c r="V265" s="310"/>
      <c r="W265" s="309">
        <f t="shared" si="48"/>
        <v>1</v>
      </c>
      <c r="X265" s="310"/>
    </row>
    <row r="266" spans="2:24" x14ac:dyDescent="0.3">
      <c r="B266" s="437"/>
      <c r="C266" s="321" t="s">
        <v>93</v>
      </c>
      <c r="D266" s="322"/>
      <c r="E266" s="322"/>
      <c r="F266" s="322"/>
      <c r="G266" s="322"/>
      <c r="H266" s="323"/>
      <c r="I266" s="49"/>
      <c r="J266" s="142"/>
      <c r="K266" s="51"/>
      <c r="L266" s="51"/>
      <c r="M266" s="51"/>
      <c r="N266" s="51"/>
      <c r="O266" s="51"/>
      <c r="P266" s="51"/>
      <c r="Q266" s="51"/>
      <c r="R266" s="52"/>
      <c r="S266" s="52">
        <v>1</v>
      </c>
      <c r="T266" s="52">
        <v>2</v>
      </c>
      <c r="U266" s="309">
        <f t="shared" si="46"/>
        <v>1.5</v>
      </c>
      <c r="V266" s="310"/>
      <c r="W266" s="309">
        <f t="shared" si="48"/>
        <v>3</v>
      </c>
      <c r="X266" s="310"/>
    </row>
    <row r="267" spans="2:24" x14ac:dyDescent="0.3">
      <c r="B267" s="437"/>
      <c r="C267" s="321" t="s">
        <v>154</v>
      </c>
      <c r="D267" s="322"/>
      <c r="E267" s="322"/>
      <c r="F267" s="322"/>
      <c r="G267" s="322"/>
      <c r="H267" s="323"/>
      <c r="I267" s="49"/>
      <c r="J267" s="142"/>
      <c r="K267" s="51"/>
      <c r="L267" s="51"/>
      <c r="M267" s="51"/>
      <c r="N267" s="51"/>
      <c r="O267" s="51"/>
      <c r="P267" s="51"/>
      <c r="Q267" s="51"/>
      <c r="R267" s="52"/>
      <c r="S267" s="52"/>
      <c r="T267" s="52"/>
      <c r="U267" s="309" t="e">
        <f t="shared" si="46"/>
        <v>#DIV/0!</v>
      </c>
      <c r="V267" s="310"/>
      <c r="W267" s="309">
        <f t="shared" si="48"/>
        <v>0</v>
      </c>
      <c r="X267" s="310"/>
    </row>
    <row r="268" spans="2:24" x14ac:dyDescent="0.3">
      <c r="B268" s="437"/>
      <c r="C268" s="321" t="s">
        <v>94</v>
      </c>
      <c r="D268" s="322"/>
      <c r="E268" s="322"/>
      <c r="F268" s="322"/>
      <c r="G268" s="322"/>
      <c r="H268" s="323"/>
      <c r="I268" s="49"/>
      <c r="J268" s="142"/>
      <c r="K268" s="51"/>
      <c r="L268" s="51"/>
      <c r="M268" s="51"/>
      <c r="N268" s="51"/>
      <c r="O268" s="51"/>
      <c r="P268" s="51"/>
      <c r="Q268" s="51"/>
      <c r="R268" s="52"/>
      <c r="S268" s="52"/>
      <c r="T268" s="52"/>
      <c r="U268" s="309" t="e">
        <f t="shared" si="46"/>
        <v>#DIV/0!</v>
      </c>
      <c r="V268" s="310"/>
      <c r="W268" s="309">
        <f t="shared" si="48"/>
        <v>0</v>
      </c>
      <c r="X268" s="310"/>
    </row>
    <row r="269" spans="2:24" x14ac:dyDescent="0.3">
      <c r="B269" s="437"/>
      <c r="C269" s="321" t="s">
        <v>142</v>
      </c>
      <c r="D269" s="322"/>
      <c r="E269" s="322"/>
      <c r="F269" s="322"/>
      <c r="G269" s="322"/>
      <c r="H269" s="323"/>
      <c r="I269" s="49"/>
      <c r="J269" s="142"/>
      <c r="K269" s="51"/>
      <c r="L269" s="51"/>
      <c r="M269" s="51"/>
      <c r="N269" s="51"/>
      <c r="O269" s="51"/>
      <c r="P269" s="51"/>
      <c r="Q269" s="51"/>
      <c r="R269" s="52"/>
      <c r="S269" s="52"/>
      <c r="T269" s="52"/>
      <c r="U269" s="309" t="e">
        <f t="shared" si="46"/>
        <v>#DIV/0!</v>
      </c>
      <c r="V269" s="310"/>
      <c r="W269" s="309">
        <f t="shared" si="48"/>
        <v>0</v>
      </c>
      <c r="X269" s="310"/>
    </row>
    <row r="270" spans="2:24" x14ac:dyDescent="0.3">
      <c r="B270" s="437"/>
      <c r="C270" s="321" t="s">
        <v>144</v>
      </c>
      <c r="D270" s="322"/>
      <c r="E270" s="322"/>
      <c r="F270" s="322"/>
      <c r="G270" s="322"/>
      <c r="H270" s="323"/>
      <c r="I270" s="49"/>
      <c r="J270" s="142"/>
      <c r="K270" s="51"/>
      <c r="L270" s="51"/>
      <c r="M270" s="51"/>
      <c r="N270" s="51"/>
      <c r="O270" s="51"/>
      <c r="P270" s="51"/>
      <c r="Q270" s="51"/>
      <c r="R270" s="52"/>
      <c r="S270" s="52"/>
      <c r="T270" s="52"/>
      <c r="U270" s="309" t="e">
        <f t="shared" si="46"/>
        <v>#DIV/0!</v>
      </c>
      <c r="V270" s="310"/>
      <c r="W270" s="309">
        <f t="shared" si="48"/>
        <v>0</v>
      </c>
      <c r="X270" s="310"/>
    </row>
    <row r="271" spans="2:24" x14ac:dyDescent="0.3">
      <c r="B271" s="437"/>
      <c r="C271" s="300" t="s">
        <v>155</v>
      </c>
      <c r="D271" s="301"/>
      <c r="E271" s="301"/>
      <c r="F271" s="301"/>
      <c r="G271" s="301"/>
      <c r="H271" s="302"/>
      <c r="I271" s="49"/>
      <c r="J271" s="142"/>
      <c r="K271" s="51"/>
      <c r="L271" s="51"/>
      <c r="M271" s="51"/>
      <c r="N271" s="51"/>
      <c r="O271" s="51"/>
      <c r="P271" s="51"/>
      <c r="Q271" s="51"/>
      <c r="R271" s="52">
        <f>SUM(R272:R276)</f>
        <v>0</v>
      </c>
      <c r="S271" s="52">
        <f>SUM(S272:S276)</f>
        <v>0</v>
      </c>
      <c r="T271" s="52">
        <f>SUM(T272:T276)</f>
        <v>0</v>
      </c>
      <c r="U271" s="309">
        <f t="shared" si="46"/>
        <v>0</v>
      </c>
      <c r="V271" s="310"/>
      <c r="W271" s="309">
        <f t="shared" si="48"/>
        <v>0</v>
      </c>
      <c r="X271" s="310"/>
    </row>
    <row r="272" spans="2:24" x14ac:dyDescent="0.3">
      <c r="B272" s="437"/>
      <c r="C272" s="321" t="s">
        <v>139</v>
      </c>
      <c r="D272" s="322"/>
      <c r="E272" s="322"/>
      <c r="F272" s="322"/>
      <c r="G272" s="322"/>
      <c r="H272" s="323"/>
      <c r="I272" s="49"/>
      <c r="J272" s="142"/>
      <c r="K272" s="51"/>
      <c r="L272" s="51"/>
      <c r="M272" s="51"/>
      <c r="N272" s="51"/>
      <c r="O272" s="51"/>
      <c r="P272" s="51"/>
      <c r="Q272" s="51"/>
      <c r="R272" s="52"/>
      <c r="S272" s="52"/>
      <c r="T272" s="52"/>
      <c r="U272" s="309" t="e">
        <f t="shared" si="46"/>
        <v>#DIV/0!</v>
      </c>
      <c r="V272" s="310"/>
      <c r="W272" s="309">
        <f t="shared" si="48"/>
        <v>0</v>
      </c>
      <c r="X272" s="310"/>
    </row>
    <row r="273" spans="2:24" x14ac:dyDescent="0.3">
      <c r="B273" s="437"/>
      <c r="C273" s="321" t="s">
        <v>140</v>
      </c>
      <c r="D273" s="322"/>
      <c r="E273" s="322"/>
      <c r="F273" s="322"/>
      <c r="G273" s="322"/>
      <c r="H273" s="323"/>
      <c r="I273" s="49"/>
      <c r="J273" s="142"/>
      <c r="K273" s="51"/>
      <c r="L273" s="51"/>
      <c r="M273" s="51"/>
      <c r="N273" s="51"/>
      <c r="O273" s="51"/>
      <c r="P273" s="51"/>
      <c r="Q273" s="51"/>
      <c r="R273" s="52"/>
      <c r="S273" s="52"/>
      <c r="T273" s="52"/>
      <c r="U273" s="309" t="e">
        <f t="shared" si="46"/>
        <v>#DIV/0!</v>
      </c>
      <c r="V273" s="310"/>
      <c r="W273" s="309">
        <f t="shared" si="48"/>
        <v>0</v>
      </c>
      <c r="X273" s="310"/>
    </row>
    <row r="274" spans="2:24" x14ac:dyDescent="0.3">
      <c r="B274" s="437"/>
      <c r="C274" s="321" t="s">
        <v>125</v>
      </c>
      <c r="D274" s="322"/>
      <c r="E274" s="322"/>
      <c r="F274" s="322"/>
      <c r="G274" s="322"/>
      <c r="H274" s="323"/>
      <c r="I274" s="49"/>
      <c r="J274" s="142"/>
      <c r="K274" s="51"/>
      <c r="L274" s="51"/>
      <c r="M274" s="51"/>
      <c r="N274" s="51"/>
      <c r="O274" s="51"/>
      <c r="P274" s="51"/>
      <c r="Q274" s="51"/>
      <c r="R274" s="52"/>
      <c r="S274" s="52"/>
      <c r="T274" s="52"/>
      <c r="U274" s="309" t="e">
        <f t="shared" si="46"/>
        <v>#DIV/0!</v>
      </c>
      <c r="V274" s="310"/>
      <c r="W274" s="309">
        <f t="shared" si="48"/>
        <v>0</v>
      </c>
      <c r="X274" s="310"/>
    </row>
    <row r="275" spans="2:24" x14ac:dyDescent="0.3">
      <c r="B275" s="437"/>
      <c r="C275" s="321" t="s">
        <v>127</v>
      </c>
      <c r="D275" s="322"/>
      <c r="E275" s="322"/>
      <c r="F275" s="322"/>
      <c r="G275" s="322"/>
      <c r="H275" s="323"/>
      <c r="I275" s="49"/>
      <c r="J275" s="142"/>
      <c r="K275" s="51"/>
      <c r="L275" s="51"/>
      <c r="M275" s="51"/>
      <c r="N275" s="51"/>
      <c r="O275" s="51"/>
      <c r="P275" s="51"/>
      <c r="Q275" s="51"/>
      <c r="R275" s="52"/>
      <c r="S275" s="52"/>
      <c r="T275" s="52"/>
      <c r="U275" s="309" t="e">
        <f t="shared" si="46"/>
        <v>#DIV/0!</v>
      </c>
      <c r="V275" s="310"/>
      <c r="W275" s="309">
        <f t="shared" si="48"/>
        <v>0</v>
      </c>
      <c r="X275" s="310"/>
    </row>
    <row r="276" spans="2:24" x14ac:dyDescent="0.3">
      <c r="B276" s="437"/>
      <c r="C276" s="321" t="s">
        <v>81</v>
      </c>
      <c r="D276" s="322"/>
      <c r="E276" s="322"/>
      <c r="F276" s="322"/>
      <c r="G276" s="322"/>
      <c r="H276" s="323"/>
      <c r="I276" s="49"/>
      <c r="J276" s="142"/>
      <c r="K276" s="51"/>
      <c r="L276" s="51"/>
      <c r="M276" s="51"/>
      <c r="N276" s="51"/>
      <c r="O276" s="51"/>
      <c r="P276" s="51"/>
      <c r="Q276" s="51"/>
      <c r="R276" s="52"/>
      <c r="S276" s="52"/>
      <c r="T276" s="52"/>
      <c r="U276" s="309" t="e">
        <f t="shared" si="46"/>
        <v>#DIV/0!</v>
      </c>
      <c r="V276" s="310"/>
      <c r="W276" s="309">
        <f t="shared" si="48"/>
        <v>0</v>
      </c>
      <c r="X276" s="310"/>
    </row>
    <row r="277" spans="2:24" x14ac:dyDescent="0.3">
      <c r="B277" s="437"/>
      <c r="C277" s="300" t="s">
        <v>130</v>
      </c>
      <c r="D277" s="301"/>
      <c r="E277" s="301"/>
      <c r="F277" s="301"/>
      <c r="G277" s="301"/>
      <c r="H277" s="302"/>
      <c r="I277" s="49"/>
      <c r="J277" s="142"/>
      <c r="K277" s="51"/>
      <c r="L277" s="51"/>
      <c r="M277" s="51"/>
      <c r="N277" s="51"/>
      <c r="O277" s="51"/>
      <c r="P277" s="51"/>
      <c r="Q277" s="51"/>
      <c r="R277" s="52">
        <f>SUM(R278:R280)</f>
        <v>0</v>
      </c>
      <c r="S277" s="52">
        <f>SUM(S278:S280)</f>
        <v>0</v>
      </c>
      <c r="T277" s="52">
        <f>SUM(T278:T280)</f>
        <v>0</v>
      </c>
      <c r="U277" s="309">
        <f t="shared" si="46"/>
        <v>0</v>
      </c>
      <c r="V277" s="310"/>
      <c r="W277" s="309">
        <f t="shared" si="48"/>
        <v>0</v>
      </c>
      <c r="X277" s="310"/>
    </row>
    <row r="278" spans="2:24" x14ac:dyDescent="0.3">
      <c r="B278" s="437"/>
      <c r="C278" s="321" t="s">
        <v>132</v>
      </c>
      <c r="D278" s="322"/>
      <c r="E278" s="322"/>
      <c r="F278" s="322"/>
      <c r="G278" s="322"/>
      <c r="H278" s="323"/>
      <c r="I278" s="49"/>
      <c r="J278" s="142"/>
      <c r="K278" s="51"/>
      <c r="L278" s="51"/>
      <c r="M278" s="51"/>
      <c r="N278" s="51"/>
      <c r="O278" s="51"/>
      <c r="P278" s="51"/>
      <c r="Q278" s="51"/>
      <c r="R278" s="52"/>
      <c r="S278" s="52"/>
      <c r="T278" s="52"/>
      <c r="U278" s="309" t="e">
        <f t="shared" si="46"/>
        <v>#DIV/0!</v>
      </c>
      <c r="V278" s="310"/>
      <c r="W278" s="309">
        <f t="shared" si="48"/>
        <v>0</v>
      </c>
      <c r="X278" s="310"/>
    </row>
    <row r="279" spans="2:24" x14ac:dyDescent="0.3">
      <c r="B279" s="437"/>
      <c r="C279" s="321" t="s">
        <v>131</v>
      </c>
      <c r="D279" s="322"/>
      <c r="E279" s="322"/>
      <c r="F279" s="322"/>
      <c r="G279" s="322"/>
      <c r="H279" s="323"/>
      <c r="I279" s="49"/>
      <c r="J279" s="142"/>
      <c r="K279" s="51"/>
      <c r="L279" s="51"/>
      <c r="M279" s="51"/>
      <c r="N279" s="51"/>
      <c r="O279" s="51"/>
      <c r="P279" s="51"/>
      <c r="Q279" s="51"/>
      <c r="R279" s="52"/>
      <c r="S279" s="52"/>
      <c r="T279" s="52"/>
      <c r="U279" s="309" t="e">
        <f t="shared" si="46"/>
        <v>#DIV/0!</v>
      </c>
      <c r="V279" s="310"/>
      <c r="W279" s="309">
        <f t="shared" si="48"/>
        <v>0</v>
      </c>
      <c r="X279" s="310"/>
    </row>
    <row r="280" spans="2:24" x14ac:dyDescent="0.3">
      <c r="B280" s="437"/>
      <c r="C280" s="321" t="s">
        <v>133</v>
      </c>
      <c r="D280" s="322"/>
      <c r="E280" s="322"/>
      <c r="F280" s="322"/>
      <c r="G280" s="322"/>
      <c r="H280" s="323"/>
      <c r="I280" s="49"/>
      <c r="J280" s="142"/>
      <c r="K280" s="51"/>
      <c r="L280" s="51"/>
      <c r="M280" s="51"/>
      <c r="N280" s="51"/>
      <c r="O280" s="51"/>
      <c r="P280" s="51"/>
      <c r="Q280" s="51"/>
      <c r="R280" s="52"/>
      <c r="S280" s="52"/>
      <c r="T280" s="52"/>
      <c r="U280" s="309" t="e">
        <f t="shared" ref="U280:U293" si="49">AVERAGE(I280:T280)</f>
        <v>#DIV/0!</v>
      </c>
      <c r="V280" s="310"/>
      <c r="W280" s="309">
        <f t="shared" si="48"/>
        <v>0</v>
      </c>
      <c r="X280" s="310"/>
    </row>
    <row r="281" spans="2:24" x14ac:dyDescent="0.3">
      <c r="B281" s="437"/>
      <c r="C281" s="300" t="s">
        <v>156</v>
      </c>
      <c r="D281" s="301"/>
      <c r="E281" s="301"/>
      <c r="F281" s="301"/>
      <c r="G281" s="301"/>
      <c r="H281" s="302"/>
      <c r="I281" s="49"/>
      <c r="J281" s="142"/>
      <c r="K281" s="51"/>
      <c r="L281" s="51"/>
      <c r="M281" s="51"/>
      <c r="N281" s="51"/>
      <c r="O281" s="51"/>
      <c r="P281" s="51"/>
      <c r="Q281" s="51"/>
      <c r="R281" s="52">
        <f>SUM(R282:R286)</f>
        <v>0</v>
      </c>
      <c r="S281" s="52">
        <f>SUM(S282:S286)</f>
        <v>0</v>
      </c>
      <c r="T281" s="52">
        <f>SUM(T282:T286)</f>
        <v>0</v>
      </c>
      <c r="U281" s="309">
        <f t="shared" si="49"/>
        <v>0</v>
      </c>
      <c r="V281" s="310"/>
      <c r="W281" s="309">
        <f t="shared" si="48"/>
        <v>0</v>
      </c>
      <c r="X281" s="310"/>
    </row>
    <row r="282" spans="2:24" x14ac:dyDescent="0.3">
      <c r="B282" s="437"/>
      <c r="C282" s="321" t="s">
        <v>134</v>
      </c>
      <c r="D282" s="322"/>
      <c r="E282" s="322"/>
      <c r="F282" s="322"/>
      <c r="G282" s="322"/>
      <c r="H282" s="323"/>
      <c r="I282" s="49"/>
      <c r="J282" s="142"/>
      <c r="K282" s="51"/>
      <c r="L282" s="51"/>
      <c r="M282" s="51"/>
      <c r="N282" s="51"/>
      <c r="O282" s="51"/>
      <c r="P282" s="51"/>
      <c r="Q282" s="51"/>
      <c r="R282" s="52"/>
      <c r="S282" s="52"/>
      <c r="T282" s="52"/>
      <c r="U282" s="309" t="e">
        <f t="shared" si="49"/>
        <v>#DIV/0!</v>
      </c>
      <c r="V282" s="310"/>
      <c r="W282" s="309">
        <f t="shared" si="48"/>
        <v>0</v>
      </c>
      <c r="X282" s="310"/>
    </row>
    <row r="283" spans="2:24" x14ac:dyDescent="0.3">
      <c r="B283" s="437"/>
      <c r="C283" s="321" t="s">
        <v>146</v>
      </c>
      <c r="D283" s="322"/>
      <c r="E283" s="322"/>
      <c r="F283" s="322"/>
      <c r="G283" s="322"/>
      <c r="H283" s="323"/>
      <c r="I283" s="49"/>
      <c r="J283" s="142"/>
      <c r="K283" s="51"/>
      <c r="L283" s="51"/>
      <c r="M283" s="51"/>
      <c r="N283" s="51"/>
      <c r="O283" s="51"/>
      <c r="P283" s="51"/>
      <c r="Q283" s="51"/>
      <c r="R283" s="52"/>
      <c r="S283" s="52"/>
      <c r="T283" s="52"/>
      <c r="U283" s="309" t="e">
        <f t="shared" si="49"/>
        <v>#DIV/0!</v>
      </c>
      <c r="V283" s="310"/>
      <c r="W283" s="309">
        <f t="shared" si="48"/>
        <v>0</v>
      </c>
      <c r="X283" s="310"/>
    </row>
    <row r="284" spans="2:24" x14ac:dyDescent="0.3">
      <c r="B284" s="437"/>
      <c r="C284" s="321" t="s">
        <v>147</v>
      </c>
      <c r="D284" s="322"/>
      <c r="E284" s="322"/>
      <c r="F284" s="322"/>
      <c r="G284" s="322"/>
      <c r="H284" s="323"/>
      <c r="I284" s="49"/>
      <c r="J284" s="142"/>
      <c r="K284" s="51"/>
      <c r="L284" s="51"/>
      <c r="M284" s="51"/>
      <c r="N284" s="51"/>
      <c r="O284" s="51"/>
      <c r="P284" s="51"/>
      <c r="Q284" s="51"/>
      <c r="R284" s="52"/>
      <c r="S284" s="52"/>
      <c r="T284" s="52"/>
      <c r="U284" s="309" t="e">
        <f t="shared" si="49"/>
        <v>#DIV/0!</v>
      </c>
      <c r="V284" s="310"/>
      <c r="W284" s="309">
        <f t="shared" ref="W284:W293" si="50">SUM(I284:T284)</f>
        <v>0</v>
      </c>
      <c r="X284" s="310"/>
    </row>
    <row r="285" spans="2:24" x14ac:dyDescent="0.3">
      <c r="B285" s="437"/>
      <c r="C285" s="321" t="s">
        <v>148</v>
      </c>
      <c r="D285" s="322"/>
      <c r="E285" s="322"/>
      <c r="F285" s="322"/>
      <c r="G285" s="322"/>
      <c r="H285" s="323"/>
      <c r="I285" s="49"/>
      <c r="J285" s="142"/>
      <c r="K285" s="51"/>
      <c r="L285" s="51"/>
      <c r="M285" s="51"/>
      <c r="N285" s="51"/>
      <c r="O285" s="51"/>
      <c r="P285" s="51"/>
      <c r="Q285" s="51"/>
      <c r="R285" s="52"/>
      <c r="S285" s="52"/>
      <c r="T285" s="52"/>
      <c r="U285" s="309" t="e">
        <f t="shared" si="49"/>
        <v>#DIV/0!</v>
      </c>
      <c r="V285" s="310"/>
      <c r="W285" s="309">
        <f t="shared" si="50"/>
        <v>0</v>
      </c>
      <c r="X285" s="310"/>
    </row>
    <row r="286" spans="2:24" x14ac:dyDescent="0.3">
      <c r="B286" s="437"/>
      <c r="C286" s="321" t="s">
        <v>149</v>
      </c>
      <c r="D286" s="322"/>
      <c r="E286" s="322"/>
      <c r="F286" s="322"/>
      <c r="G286" s="322"/>
      <c r="H286" s="323"/>
      <c r="I286" s="49"/>
      <c r="J286" s="142"/>
      <c r="K286" s="51"/>
      <c r="L286" s="51"/>
      <c r="M286" s="51"/>
      <c r="N286" s="51"/>
      <c r="O286" s="51"/>
      <c r="P286" s="51"/>
      <c r="Q286" s="51"/>
      <c r="R286" s="52"/>
      <c r="S286" s="52"/>
      <c r="T286" s="52"/>
      <c r="U286" s="309" t="e">
        <f t="shared" si="49"/>
        <v>#DIV/0!</v>
      </c>
      <c r="V286" s="310"/>
      <c r="W286" s="309">
        <f t="shared" si="50"/>
        <v>0</v>
      </c>
      <c r="X286" s="310"/>
    </row>
    <row r="287" spans="2:24" x14ac:dyDescent="0.3">
      <c r="B287" s="437"/>
      <c r="C287" s="300" t="s">
        <v>30</v>
      </c>
      <c r="D287" s="301"/>
      <c r="E287" s="301"/>
      <c r="F287" s="301"/>
      <c r="G287" s="301"/>
      <c r="H287" s="302"/>
      <c r="I287" s="133"/>
      <c r="J287" s="134"/>
      <c r="K287" s="135"/>
      <c r="L287" s="135"/>
      <c r="M287" s="135"/>
      <c r="N287" s="135"/>
      <c r="O287" s="135"/>
      <c r="P287" s="135"/>
      <c r="Q287" s="135"/>
      <c r="R287" s="136">
        <f>SUM(R288:R291)</f>
        <v>0</v>
      </c>
      <c r="S287" s="136">
        <f>SUM(S288:S291)</f>
        <v>1</v>
      </c>
      <c r="T287" s="136">
        <f>SUM(T288:T291)</f>
        <v>0</v>
      </c>
      <c r="U287" s="309">
        <f t="shared" si="49"/>
        <v>0.33333333333333331</v>
      </c>
      <c r="V287" s="310"/>
      <c r="W287" s="309">
        <f t="shared" si="50"/>
        <v>1</v>
      </c>
      <c r="X287" s="310"/>
    </row>
    <row r="288" spans="2:24" x14ac:dyDescent="0.3">
      <c r="B288" s="437"/>
      <c r="C288" s="321" t="s">
        <v>159</v>
      </c>
      <c r="D288" s="322"/>
      <c r="E288" s="322"/>
      <c r="F288" s="322"/>
      <c r="G288" s="322"/>
      <c r="H288" s="323"/>
      <c r="I288" s="133"/>
      <c r="J288" s="134"/>
      <c r="K288" s="135"/>
      <c r="L288" s="135"/>
      <c r="M288" s="135"/>
      <c r="N288" s="135"/>
      <c r="O288" s="135"/>
      <c r="P288" s="135"/>
      <c r="Q288" s="135"/>
      <c r="R288" s="136"/>
      <c r="S288" s="136"/>
      <c r="T288" s="136"/>
      <c r="U288" s="309" t="e">
        <f t="shared" si="49"/>
        <v>#DIV/0!</v>
      </c>
      <c r="V288" s="310"/>
      <c r="W288" s="309">
        <f t="shared" si="50"/>
        <v>0</v>
      </c>
      <c r="X288" s="310"/>
    </row>
    <row r="289" spans="2:24" x14ac:dyDescent="0.3">
      <c r="B289" s="437"/>
      <c r="C289" s="321" t="s">
        <v>158</v>
      </c>
      <c r="D289" s="322"/>
      <c r="E289" s="322"/>
      <c r="F289" s="322"/>
      <c r="G289" s="322"/>
      <c r="H289" s="323"/>
      <c r="I289" s="133"/>
      <c r="J289" s="134"/>
      <c r="K289" s="135"/>
      <c r="L289" s="135"/>
      <c r="M289" s="135"/>
      <c r="N289" s="135"/>
      <c r="O289" s="135"/>
      <c r="P289" s="135"/>
      <c r="Q289" s="135"/>
      <c r="R289" s="136"/>
      <c r="S289" s="136">
        <v>1</v>
      </c>
      <c r="T289" s="136"/>
      <c r="U289" s="309">
        <f t="shared" si="49"/>
        <v>1</v>
      </c>
      <c r="V289" s="310"/>
      <c r="W289" s="309">
        <f t="shared" si="50"/>
        <v>1</v>
      </c>
      <c r="X289" s="310"/>
    </row>
    <row r="290" spans="2:24" x14ac:dyDescent="0.3">
      <c r="B290" s="437"/>
      <c r="C290" s="321" t="s">
        <v>157</v>
      </c>
      <c r="D290" s="322"/>
      <c r="E290" s="322"/>
      <c r="F290" s="322"/>
      <c r="G290" s="322"/>
      <c r="H290" s="323"/>
      <c r="I290" s="133"/>
      <c r="J290" s="134"/>
      <c r="K290" s="135"/>
      <c r="L290" s="135"/>
      <c r="M290" s="135"/>
      <c r="N290" s="135"/>
      <c r="O290" s="135"/>
      <c r="P290" s="135"/>
      <c r="Q290" s="135"/>
      <c r="R290" s="136"/>
      <c r="S290" s="136"/>
      <c r="T290" s="136"/>
      <c r="U290" s="309" t="e">
        <f t="shared" si="49"/>
        <v>#DIV/0!</v>
      </c>
      <c r="V290" s="310"/>
      <c r="W290" s="309">
        <f t="shared" si="50"/>
        <v>0</v>
      </c>
      <c r="X290" s="310"/>
    </row>
    <row r="291" spans="2:24" x14ac:dyDescent="0.3">
      <c r="B291" s="437"/>
      <c r="C291" s="321" t="s">
        <v>160</v>
      </c>
      <c r="D291" s="322"/>
      <c r="E291" s="322"/>
      <c r="F291" s="322"/>
      <c r="G291" s="322"/>
      <c r="H291" s="323"/>
      <c r="I291" s="133"/>
      <c r="J291" s="134"/>
      <c r="K291" s="135"/>
      <c r="L291" s="135"/>
      <c r="M291" s="135"/>
      <c r="N291" s="135"/>
      <c r="O291" s="135"/>
      <c r="P291" s="135"/>
      <c r="Q291" s="135"/>
      <c r="R291" s="136"/>
      <c r="S291" s="136"/>
      <c r="T291" s="136"/>
      <c r="U291" s="309" t="e">
        <f t="shared" si="49"/>
        <v>#DIV/0!</v>
      </c>
      <c r="V291" s="310"/>
      <c r="W291" s="309">
        <f t="shared" si="50"/>
        <v>0</v>
      </c>
      <c r="X291" s="310"/>
    </row>
    <row r="292" spans="2:24" x14ac:dyDescent="0.3">
      <c r="B292" s="437"/>
      <c r="C292" s="300" t="s">
        <v>34</v>
      </c>
      <c r="D292" s="301"/>
      <c r="E292" s="301"/>
      <c r="F292" s="301"/>
      <c r="G292" s="301"/>
      <c r="H292" s="302"/>
      <c r="I292" s="133"/>
      <c r="J292" s="134"/>
      <c r="K292" s="135"/>
      <c r="L292" s="135"/>
      <c r="M292" s="135"/>
      <c r="N292" s="135"/>
      <c r="O292" s="135"/>
      <c r="P292" s="135"/>
      <c r="Q292" s="135"/>
      <c r="R292" s="136">
        <v>0</v>
      </c>
      <c r="S292" s="136">
        <v>2</v>
      </c>
      <c r="T292" s="136">
        <v>3</v>
      </c>
      <c r="U292" s="309">
        <f t="shared" si="49"/>
        <v>1.6666666666666667</v>
      </c>
      <c r="V292" s="310"/>
      <c r="W292" s="309">
        <f t="shared" si="50"/>
        <v>5</v>
      </c>
      <c r="X292" s="310"/>
    </row>
    <row r="293" spans="2:24" x14ac:dyDescent="0.3">
      <c r="B293" s="437"/>
      <c r="C293" s="327" t="s">
        <v>26</v>
      </c>
      <c r="D293" s="328"/>
      <c r="E293" s="328"/>
      <c r="F293" s="328"/>
      <c r="G293" s="328"/>
      <c r="H293" s="329"/>
      <c r="I293" s="152"/>
      <c r="J293" s="153"/>
      <c r="K293" s="154"/>
      <c r="L293" s="154"/>
      <c r="M293" s="154"/>
      <c r="N293" s="154"/>
      <c r="O293" s="154"/>
      <c r="P293" s="154"/>
      <c r="Q293" s="154"/>
      <c r="R293" s="155"/>
      <c r="S293" s="155"/>
      <c r="T293" s="155">
        <v>3</v>
      </c>
      <c r="U293" s="475">
        <f t="shared" si="49"/>
        <v>3</v>
      </c>
      <c r="V293" s="476"/>
      <c r="W293" s="309">
        <f t="shared" si="50"/>
        <v>3</v>
      </c>
      <c r="X293" s="310"/>
    </row>
    <row r="294" spans="2:24" x14ac:dyDescent="0.3">
      <c r="B294" s="437"/>
      <c r="C294" s="340" t="s">
        <v>2</v>
      </c>
      <c r="D294" s="341"/>
      <c r="E294" s="341"/>
      <c r="F294" s="341"/>
      <c r="G294" s="341"/>
      <c r="H294" s="342"/>
      <c r="I294" s="156"/>
      <c r="J294" s="157"/>
      <c r="K294" s="158"/>
      <c r="L294" s="158"/>
      <c r="M294" s="158"/>
      <c r="N294" s="158"/>
      <c r="O294" s="158"/>
      <c r="P294" s="158"/>
      <c r="Q294" s="158"/>
      <c r="R294" s="159">
        <f>R217/R198</f>
        <v>4.0498609584168657</v>
      </c>
      <c r="S294" s="159">
        <f>S217/S198</f>
        <v>4.2009401024331261</v>
      </c>
      <c r="T294" s="159">
        <f>T217/T198</f>
        <v>4.4178505635869731</v>
      </c>
      <c r="U294" s="343" t="s">
        <v>62</v>
      </c>
      <c r="V294" s="344"/>
      <c r="W294" s="345">
        <f>W217/W198</f>
        <v>4.2237425757461846</v>
      </c>
      <c r="X294" s="346"/>
    </row>
    <row r="295" spans="2:24" x14ac:dyDescent="0.3">
      <c r="B295" s="437"/>
      <c r="C295" s="347" t="s">
        <v>172</v>
      </c>
      <c r="D295" s="348"/>
      <c r="E295" s="348"/>
      <c r="F295" s="348"/>
      <c r="G295" s="348"/>
      <c r="H295" s="349"/>
      <c r="I295" s="160"/>
      <c r="J295" s="161"/>
      <c r="K295" s="162"/>
      <c r="L295" s="162"/>
      <c r="M295" s="162"/>
      <c r="N295" s="162"/>
      <c r="O295" s="162"/>
      <c r="P295" s="162"/>
      <c r="Q295" s="162"/>
      <c r="R295" s="163">
        <f>R218/R200</f>
        <v>6.25</v>
      </c>
      <c r="S295" s="163">
        <f>S218/S200</f>
        <v>2.7681159420289854</v>
      </c>
      <c r="T295" s="163">
        <f>T218/T200</f>
        <v>2.902173913043478</v>
      </c>
      <c r="U295" s="350" t="s">
        <v>62</v>
      </c>
      <c r="V295" s="351"/>
      <c r="W295" s="350">
        <f>W217/W198</f>
        <v>4.2237425757461846</v>
      </c>
      <c r="X295" s="351"/>
    </row>
    <row r="296" spans="2:24" x14ac:dyDescent="0.3">
      <c r="B296" s="437"/>
      <c r="C296" s="273" t="s">
        <v>173</v>
      </c>
      <c r="D296" s="274"/>
      <c r="E296" s="274"/>
      <c r="F296" s="274"/>
      <c r="G296" s="274"/>
      <c r="H296" s="275"/>
      <c r="I296" s="164"/>
      <c r="J296" s="165"/>
      <c r="K296" s="166"/>
      <c r="L296" s="166"/>
      <c r="M296" s="166"/>
      <c r="N296" s="166"/>
      <c r="O296" s="166"/>
      <c r="P296" s="166"/>
      <c r="Q296" s="166"/>
      <c r="R296" s="167">
        <f>(R220+R223+R293)/R200</f>
        <v>0</v>
      </c>
      <c r="S296" s="167">
        <f>(S220+S223+S293)/S200</f>
        <v>0.63043478260869568</v>
      </c>
      <c r="T296" s="167">
        <f>(T220+T223+T293)/T200</f>
        <v>0.83695652173913049</v>
      </c>
      <c r="U296" s="352" t="s">
        <v>62</v>
      </c>
      <c r="V296" s="353"/>
      <c r="W296" s="352">
        <f>W218/W200</f>
        <v>3.0960000000000001</v>
      </c>
      <c r="X296" s="353"/>
    </row>
    <row r="297" spans="2:24" x14ac:dyDescent="0.3">
      <c r="B297" s="437"/>
      <c r="C297" s="291" t="s">
        <v>8</v>
      </c>
      <c r="D297" s="292"/>
      <c r="E297" s="292"/>
      <c r="F297" s="292"/>
      <c r="G297" s="292"/>
      <c r="H297" s="293"/>
      <c r="I297" s="105"/>
      <c r="J297" s="106"/>
      <c r="K297" s="168"/>
      <c r="L297" s="168"/>
      <c r="M297" s="168"/>
      <c r="N297" s="168"/>
      <c r="O297" s="168"/>
      <c r="P297" s="168"/>
      <c r="Q297" s="168"/>
      <c r="R297" s="169">
        <f>R299/R298</f>
        <v>0</v>
      </c>
      <c r="S297" s="169">
        <f>S299/S298</f>
        <v>0</v>
      </c>
      <c r="T297" s="169">
        <f>T299/T298</f>
        <v>0</v>
      </c>
      <c r="U297" s="336" t="s">
        <v>62</v>
      </c>
      <c r="V297" s="337"/>
      <c r="W297" s="338">
        <f>W299/W298</f>
        <v>0</v>
      </c>
      <c r="X297" s="339"/>
    </row>
    <row r="298" spans="2:24" x14ac:dyDescent="0.3">
      <c r="B298" s="437"/>
      <c r="C298" s="358" t="s">
        <v>20</v>
      </c>
      <c r="D298" s="359"/>
      <c r="E298" s="359"/>
      <c r="F298" s="359"/>
      <c r="G298" s="359"/>
      <c r="H298" s="360"/>
      <c r="I298" s="170"/>
      <c r="J298" s="171"/>
      <c r="K298" s="89"/>
      <c r="L298" s="89"/>
      <c r="M298" s="89"/>
      <c r="N298" s="89"/>
      <c r="O298" s="89"/>
      <c r="P298" s="89"/>
      <c r="Q298" s="89"/>
      <c r="R298" s="90">
        <f>R200</f>
        <v>20</v>
      </c>
      <c r="S298" s="90">
        <f>S200</f>
        <v>138</v>
      </c>
      <c r="T298" s="90">
        <f>T200</f>
        <v>92</v>
      </c>
      <c r="U298" s="361" t="s">
        <v>62</v>
      </c>
      <c r="V298" s="362"/>
      <c r="W298" s="361">
        <f>SUM(I298:T298)</f>
        <v>250</v>
      </c>
      <c r="X298" s="362"/>
    </row>
    <row r="299" spans="2:24" ht="15" thickBot="1" x14ac:dyDescent="0.35">
      <c r="B299" s="437"/>
      <c r="C299" s="358" t="s">
        <v>104</v>
      </c>
      <c r="D299" s="359"/>
      <c r="E299" s="359"/>
      <c r="F299" s="359"/>
      <c r="G299" s="359"/>
      <c r="H299" s="360"/>
      <c r="I299" s="172"/>
      <c r="J299" s="50"/>
      <c r="K299" s="51"/>
      <c r="L299" s="51"/>
      <c r="M299" s="51"/>
      <c r="N299" s="51"/>
      <c r="O299" s="51"/>
      <c r="P299" s="51"/>
      <c r="Q299" s="51"/>
      <c r="R299" s="52"/>
      <c r="S299" s="52"/>
      <c r="T299" s="52"/>
      <c r="U299" s="366" t="s">
        <v>62</v>
      </c>
      <c r="V299" s="367"/>
      <c r="W299" s="311">
        <f>SUM(I299:T299)</f>
        <v>0</v>
      </c>
      <c r="X299" s="312"/>
    </row>
    <row r="300" spans="2:24" ht="15" thickBot="1" x14ac:dyDescent="0.35">
      <c r="B300" s="288" t="s">
        <v>9</v>
      </c>
      <c r="C300" s="297" t="s">
        <v>108</v>
      </c>
      <c r="D300" s="298"/>
      <c r="E300" s="298"/>
      <c r="F300" s="298"/>
      <c r="G300" s="298"/>
      <c r="H300" s="299"/>
      <c r="I300" s="173"/>
      <c r="J300" s="174"/>
      <c r="K300" s="175"/>
      <c r="L300" s="175"/>
      <c r="M300" s="175"/>
      <c r="N300" s="175"/>
      <c r="O300" s="175"/>
      <c r="P300" s="175"/>
      <c r="Q300" s="175"/>
      <c r="R300" s="176">
        <f>R303/R302</f>
        <v>0.46153846153846156</v>
      </c>
      <c r="S300" s="176">
        <f>S303/S302</f>
        <v>0.32323232323232326</v>
      </c>
      <c r="T300" s="176">
        <f>T303/T302</f>
        <v>0.352112676056338</v>
      </c>
      <c r="U300" s="484">
        <f>U304/U302</f>
        <v>0.22950819672131148</v>
      </c>
      <c r="V300" s="485"/>
      <c r="W300" s="370" t="s">
        <v>62</v>
      </c>
      <c r="X300" s="371"/>
    </row>
    <row r="301" spans="2:24" x14ac:dyDescent="0.3">
      <c r="B301" s="289"/>
      <c r="C301" s="297" t="s">
        <v>43</v>
      </c>
      <c r="D301" s="298"/>
      <c r="E301" s="298"/>
      <c r="F301" s="298"/>
      <c r="G301" s="298"/>
      <c r="H301" s="299"/>
      <c r="I301" s="177"/>
      <c r="J301" s="178"/>
      <c r="K301" s="179"/>
      <c r="L301" s="179"/>
      <c r="M301" s="179"/>
      <c r="N301" s="179"/>
      <c r="O301" s="179"/>
      <c r="P301" s="179"/>
      <c r="Q301" s="179"/>
      <c r="R301" s="180">
        <f>R304/R302</f>
        <v>0.15384615384615385</v>
      </c>
      <c r="S301" s="180">
        <f>S304/S302</f>
        <v>0.21212121212121213</v>
      </c>
      <c r="T301" s="180">
        <f>T304/T302</f>
        <v>0.26760563380281688</v>
      </c>
      <c r="U301" s="484">
        <f>U305/U303</f>
        <v>1.56128024980484E-3</v>
      </c>
      <c r="V301" s="485"/>
      <c r="W301" s="370" t="s">
        <v>62</v>
      </c>
      <c r="X301" s="371"/>
    </row>
    <row r="302" spans="2:24" x14ac:dyDescent="0.3">
      <c r="B302" s="289"/>
      <c r="C302" s="270" t="s">
        <v>118</v>
      </c>
      <c r="D302" s="271"/>
      <c r="E302" s="271"/>
      <c r="F302" s="271"/>
      <c r="G302" s="271"/>
      <c r="H302" s="272"/>
      <c r="I302" s="172"/>
      <c r="J302" s="50"/>
      <c r="K302" s="51"/>
      <c r="L302" s="51"/>
      <c r="M302" s="51"/>
      <c r="N302" s="51"/>
      <c r="O302" s="51"/>
      <c r="P302" s="51"/>
      <c r="Q302" s="51"/>
      <c r="R302" s="52">
        <v>13</v>
      </c>
      <c r="S302" s="52">
        <v>99</v>
      </c>
      <c r="T302" s="52">
        <v>71</v>
      </c>
      <c r="U302" s="361">
        <f>AVERAGE(I302:T302)</f>
        <v>61</v>
      </c>
      <c r="V302" s="362"/>
      <c r="W302" s="361" t="s">
        <v>62</v>
      </c>
      <c r="X302" s="362"/>
    </row>
    <row r="303" spans="2:24" x14ac:dyDescent="0.3">
      <c r="B303" s="289"/>
      <c r="C303" s="300" t="s">
        <v>27</v>
      </c>
      <c r="D303" s="301"/>
      <c r="E303" s="301"/>
      <c r="F303" s="301"/>
      <c r="G303" s="301"/>
      <c r="H303" s="302"/>
      <c r="I303" s="142"/>
      <c r="J303" s="50"/>
      <c r="K303" s="51"/>
      <c r="L303" s="51"/>
      <c r="M303" s="51"/>
      <c r="N303" s="51"/>
      <c r="O303" s="51"/>
      <c r="P303" s="51"/>
      <c r="Q303" s="51"/>
      <c r="R303" s="52">
        <v>6</v>
      </c>
      <c r="S303" s="52">
        <v>32</v>
      </c>
      <c r="T303" s="52">
        <v>25</v>
      </c>
      <c r="U303" s="361">
        <f>AVERAGE(I303:T303)</f>
        <v>21</v>
      </c>
      <c r="V303" s="362"/>
      <c r="W303" s="361" t="s">
        <v>62</v>
      </c>
      <c r="X303" s="362"/>
    </row>
    <row r="304" spans="2:24" x14ac:dyDescent="0.3">
      <c r="B304" s="289"/>
      <c r="C304" s="273" t="s">
        <v>28</v>
      </c>
      <c r="D304" s="274"/>
      <c r="E304" s="274"/>
      <c r="F304" s="274"/>
      <c r="G304" s="274"/>
      <c r="H304" s="275"/>
      <c r="I304" s="181"/>
      <c r="J304" s="182"/>
      <c r="K304" s="183"/>
      <c r="L304" s="183"/>
      <c r="M304" s="183"/>
      <c r="N304" s="183"/>
      <c r="O304" s="183"/>
      <c r="P304" s="183"/>
      <c r="Q304" s="183"/>
      <c r="R304" s="184">
        <v>2</v>
      </c>
      <c r="S304" s="184">
        <v>21</v>
      </c>
      <c r="T304" s="184">
        <v>19</v>
      </c>
      <c r="U304" s="372">
        <f>AVERAGE(I304:T304)</f>
        <v>14</v>
      </c>
      <c r="V304" s="373"/>
      <c r="W304" s="372" t="s">
        <v>62</v>
      </c>
      <c r="X304" s="373"/>
    </row>
    <row r="305" spans="2:24" x14ac:dyDescent="0.3">
      <c r="B305" s="289"/>
      <c r="C305" s="276" t="s">
        <v>10</v>
      </c>
      <c r="D305" s="277"/>
      <c r="E305" s="277"/>
      <c r="F305" s="277"/>
      <c r="G305" s="277"/>
      <c r="H305" s="278"/>
      <c r="I305" s="185"/>
      <c r="J305" s="186"/>
      <c r="K305" s="187"/>
      <c r="L305" s="187"/>
      <c r="M305" s="187"/>
      <c r="N305" s="187"/>
      <c r="O305" s="187"/>
      <c r="P305" s="187"/>
      <c r="Q305" s="187"/>
      <c r="R305" s="188">
        <f>R308/R307</f>
        <v>0</v>
      </c>
      <c r="S305" s="188">
        <f>S308/S307</f>
        <v>4.0404040404040407E-2</v>
      </c>
      <c r="T305" s="188">
        <f>T308/T307</f>
        <v>2.8169014084507043E-2</v>
      </c>
      <c r="U305" s="354">
        <f>U308/U307</f>
        <v>3.2786885245901641E-2</v>
      </c>
      <c r="V305" s="355"/>
      <c r="W305" s="356" t="s">
        <v>62</v>
      </c>
      <c r="X305" s="357"/>
    </row>
    <row r="306" spans="2:24" x14ac:dyDescent="0.3">
      <c r="B306" s="289"/>
      <c r="C306" s="291" t="s">
        <v>11</v>
      </c>
      <c r="D306" s="292"/>
      <c r="E306" s="292"/>
      <c r="F306" s="292"/>
      <c r="G306" s="292"/>
      <c r="H306" s="293"/>
      <c r="I306" s="189"/>
      <c r="J306" s="190"/>
      <c r="K306" s="191"/>
      <c r="L306" s="191"/>
      <c r="M306" s="191"/>
      <c r="N306" s="191"/>
      <c r="O306" s="191"/>
      <c r="P306" s="191"/>
      <c r="Q306" s="191"/>
      <c r="R306" s="192">
        <f>R309/R307</f>
        <v>0</v>
      </c>
      <c r="S306" s="192">
        <f>S309/S307</f>
        <v>0</v>
      </c>
      <c r="T306" s="192">
        <f>T309/T307</f>
        <v>1.4084507042253521E-2</v>
      </c>
      <c r="U306" s="378">
        <f>U309/U307</f>
        <v>5.4644808743169399E-3</v>
      </c>
      <c r="V306" s="379"/>
      <c r="W306" s="380" t="s">
        <v>62</v>
      </c>
      <c r="X306" s="381"/>
    </row>
    <row r="307" spans="2:24" x14ac:dyDescent="0.3">
      <c r="B307" s="289"/>
      <c r="C307" s="270" t="s">
        <v>118</v>
      </c>
      <c r="D307" s="271"/>
      <c r="E307" s="271"/>
      <c r="F307" s="271"/>
      <c r="G307" s="271"/>
      <c r="H307" s="272"/>
      <c r="I307" s="172"/>
      <c r="J307" s="50"/>
      <c r="K307" s="51"/>
      <c r="L307" s="51"/>
      <c r="M307" s="51"/>
      <c r="N307" s="51"/>
      <c r="O307" s="51"/>
      <c r="P307" s="51"/>
      <c r="Q307" s="51"/>
      <c r="R307" s="52">
        <v>13</v>
      </c>
      <c r="S307" s="52">
        <v>99</v>
      </c>
      <c r="T307" s="52">
        <v>71</v>
      </c>
      <c r="U307" s="311">
        <f>AVERAGE(I307:T307)</f>
        <v>61</v>
      </c>
      <c r="V307" s="312"/>
      <c r="W307" s="311" t="s">
        <v>62</v>
      </c>
      <c r="X307" s="312"/>
    </row>
    <row r="308" spans="2:24" x14ac:dyDescent="0.3">
      <c r="B308" s="289"/>
      <c r="C308" s="270" t="s">
        <v>21</v>
      </c>
      <c r="D308" s="271"/>
      <c r="E308" s="271"/>
      <c r="F308" s="271"/>
      <c r="G308" s="271"/>
      <c r="H308" s="272"/>
      <c r="I308" s="172"/>
      <c r="J308" s="50"/>
      <c r="K308" s="51"/>
      <c r="L308" s="51"/>
      <c r="M308" s="51"/>
      <c r="N308" s="51"/>
      <c r="O308" s="51"/>
      <c r="P308" s="51"/>
      <c r="Q308" s="51"/>
      <c r="R308" s="52">
        <v>0</v>
      </c>
      <c r="S308" s="52">
        <v>4</v>
      </c>
      <c r="T308" s="52">
        <v>2</v>
      </c>
      <c r="U308" s="311">
        <f>AVERAGE(I308:T308)</f>
        <v>2</v>
      </c>
      <c r="V308" s="312"/>
      <c r="W308" s="311" t="s">
        <v>62</v>
      </c>
      <c r="X308" s="312"/>
    </row>
    <row r="309" spans="2:24" ht="15" thickBot="1" x14ac:dyDescent="0.35">
      <c r="B309" s="290"/>
      <c r="C309" s="2" t="s">
        <v>22</v>
      </c>
      <c r="D309" s="3"/>
      <c r="E309" s="3"/>
      <c r="F309" s="3"/>
      <c r="G309" s="3"/>
      <c r="H309" s="193"/>
      <c r="I309" s="194"/>
      <c r="J309" s="195"/>
      <c r="K309" s="196"/>
      <c r="L309" s="196"/>
      <c r="M309" s="196"/>
      <c r="N309" s="196"/>
      <c r="O309" s="196"/>
      <c r="P309" s="196"/>
      <c r="Q309" s="196"/>
      <c r="R309" s="197">
        <v>0</v>
      </c>
      <c r="S309" s="197">
        <v>0</v>
      </c>
      <c r="T309" s="197">
        <v>1</v>
      </c>
      <c r="U309" s="366">
        <f>AVERAGE(I309:T309)</f>
        <v>0.33333333333333331</v>
      </c>
      <c r="V309" s="367"/>
      <c r="W309" s="366" t="s">
        <v>62</v>
      </c>
      <c r="X309" s="367"/>
    </row>
    <row r="318" spans="2:24" x14ac:dyDescent="0.3">
      <c r="B318" s="8" t="s">
        <v>174</v>
      </c>
    </row>
    <row r="320" spans="2:24" x14ac:dyDescent="0.3">
      <c r="B320" s="1" t="s">
        <v>226</v>
      </c>
    </row>
    <row r="322" spans="2:16" x14ac:dyDescent="0.3">
      <c r="B322" s="202" t="s">
        <v>213</v>
      </c>
      <c r="C322" s="202"/>
      <c r="D322" s="202"/>
      <c r="E322" s="202"/>
      <c r="F322" s="202"/>
      <c r="G322" s="202"/>
      <c r="H322" s="202"/>
      <c r="I322" s="202" t="s">
        <v>194</v>
      </c>
      <c r="J322" s="1" t="s">
        <v>195</v>
      </c>
      <c r="M322" s="571" t="s">
        <v>208</v>
      </c>
      <c r="N322" s="571"/>
      <c r="O322" s="571"/>
      <c r="P322" s="571"/>
    </row>
    <row r="323" spans="2:16" ht="15" thickBot="1" x14ac:dyDescent="0.35"/>
    <row r="324" spans="2:16" x14ac:dyDescent="0.3">
      <c r="B324" s="576" t="s">
        <v>176</v>
      </c>
      <c r="C324" s="577"/>
      <c r="D324" s="577"/>
      <c r="E324" s="577"/>
      <c r="F324" s="577"/>
      <c r="G324" s="577"/>
      <c r="H324" s="578"/>
      <c r="I324" s="204">
        <v>25</v>
      </c>
      <c r="J324" s="1" t="s">
        <v>197</v>
      </c>
      <c r="M324" s="575" t="s">
        <v>196</v>
      </c>
      <c r="N324" s="575"/>
      <c r="O324" s="4">
        <f>I325</f>
        <v>25</v>
      </c>
      <c r="P324" s="203">
        <f>O324/$O$333</f>
        <v>0.17985611510791366</v>
      </c>
    </row>
    <row r="325" spans="2:16" x14ac:dyDescent="0.3">
      <c r="B325" s="572" t="s">
        <v>175</v>
      </c>
      <c r="C325" s="573"/>
      <c r="D325" s="573"/>
      <c r="E325" s="573"/>
      <c r="F325" s="573"/>
      <c r="G325" s="573"/>
      <c r="H325" s="574"/>
      <c r="I325" s="205">
        <v>25</v>
      </c>
      <c r="J325" s="1" t="s">
        <v>196</v>
      </c>
      <c r="M325" s="575" t="s">
        <v>209</v>
      </c>
      <c r="N325" s="575"/>
      <c r="O325" s="4">
        <f>SUM(I328:I329)</f>
        <v>17</v>
      </c>
      <c r="P325" s="203">
        <f t="shared" ref="P325:P332" si="51">O325/$O$333</f>
        <v>0.1223021582733813</v>
      </c>
    </row>
    <row r="326" spans="2:16" x14ac:dyDescent="0.3">
      <c r="B326" s="572" t="s">
        <v>233</v>
      </c>
      <c r="C326" s="573"/>
      <c r="D326" s="573"/>
      <c r="E326" s="573"/>
      <c r="F326" s="573"/>
      <c r="G326" s="573"/>
      <c r="H326" s="574"/>
      <c r="I326" s="205">
        <v>22</v>
      </c>
      <c r="J326" s="1" t="s">
        <v>244</v>
      </c>
      <c r="M326" s="575" t="s">
        <v>210</v>
      </c>
      <c r="N326" s="575"/>
      <c r="O326" s="4">
        <f>I327</f>
        <v>16</v>
      </c>
      <c r="P326" s="203">
        <f t="shared" si="51"/>
        <v>0.11510791366906475</v>
      </c>
    </row>
    <row r="327" spans="2:16" x14ac:dyDescent="0.3">
      <c r="B327" s="572" t="s">
        <v>192</v>
      </c>
      <c r="C327" s="573"/>
      <c r="D327" s="573"/>
      <c r="E327" s="573"/>
      <c r="F327" s="573"/>
      <c r="G327" s="573"/>
      <c r="H327" s="574"/>
      <c r="I327" s="205">
        <v>16</v>
      </c>
      <c r="J327" s="1" t="s">
        <v>222</v>
      </c>
      <c r="M327" s="575" t="s">
        <v>246</v>
      </c>
      <c r="N327" s="575"/>
      <c r="O327" s="4">
        <f>SUM(I326)</f>
        <v>22</v>
      </c>
      <c r="P327" s="203">
        <f t="shared" si="51"/>
        <v>0.15827338129496402</v>
      </c>
    </row>
    <row r="328" spans="2:16" x14ac:dyDescent="0.3">
      <c r="B328" s="572" t="s">
        <v>177</v>
      </c>
      <c r="C328" s="573"/>
      <c r="D328" s="573"/>
      <c r="E328" s="573"/>
      <c r="F328" s="573"/>
      <c r="G328" s="573"/>
      <c r="H328" s="574"/>
      <c r="I328" s="205">
        <v>10</v>
      </c>
      <c r="J328" s="1" t="s">
        <v>245</v>
      </c>
      <c r="M328" s="575" t="s">
        <v>225</v>
      </c>
      <c r="N328" s="575"/>
      <c r="O328" s="4">
        <f>SUM(I330,I334)</f>
        <v>6</v>
      </c>
      <c r="P328" s="203">
        <f t="shared" si="51"/>
        <v>4.3165467625899283E-2</v>
      </c>
    </row>
    <row r="329" spans="2:16" x14ac:dyDescent="0.3">
      <c r="B329" s="572" t="s">
        <v>178</v>
      </c>
      <c r="C329" s="573"/>
      <c r="D329" s="573"/>
      <c r="E329" s="573"/>
      <c r="F329" s="573"/>
      <c r="G329" s="573"/>
      <c r="H329" s="574"/>
      <c r="I329" s="205">
        <v>7</v>
      </c>
      <c r="J329" s="1" t="s">
        <v>245</v>
      </c>
      <c r="M329" s="575" t="s">
        <v>198</v>
      </c>
      <c r="N329" s="575"/>
      <c r="O329" s="4">
        <f>SUM(I332,I336,I340,I342)</f>
        <v>10</v>
      </c>
      <c r="P329" s="203">
        <f t="shared" si="51"/>
        <v>7.1942446043165464E-2</v>
      </c>
    </row>
    <row r="330" spans="2:16" x14ac:dyDescent="0.3">
      <c r="B330" s="572" t="s">
        <v>234</v>
      </c>
      <c r="C330" s="573"/>
      <c r="D330" s="573"/>
      <c r="E330" s="573"/>
      <c r="F330" s="573"/>
      <c r="G330" s="573"/>
      <c r="H330" s="574"/>
      <c r="I330" s="205">
        <v>4</v>
      </c>
      <c r="J330" s="1" t="s">
        <v>225</v>
      </c>
      <c r="M330" s="575" t="s">
        <v>201</v>
      </c>
      <c r="N330" s="575"/>
      <c r="O330" s="4">
        <f>SUM(I337:I339,I341)</f>
        <v>8</v>
      </c>
      <c r="P330" s="203">
        <f t="shared" si="51"/>
        <v>5.7553956834532377E-2</v>
      </c>
    </row>
    <row r="331" spans="2:16" x14ac:dyDescent="0.3">
      <c r="B331" s="572" t="s">
        <v>235</v>
      </c>
      <c r="C331" s="573"/>
      <c r="D331" s="573"/>
      <c r="E331" s="573"/>
      <c r="F331" s="573"/>
      <c r="G331" s="573"/>
      <c r="H331" s="574"/>
      <c r="I331" s="205">
        <v>4</v>
      </c>
      <c r="J331" s="1" t="s">
        <v>248</v>
      </c>
      <c r="M331" s="575" t="s">
        <v>212</v>
      </c>
      <c r="N331" s="575"/>
      <c r="O331" s="4">
        <f>I333</f>
        <v>4</v>
      </c>
      <c r="P331" s="203">
        <f t="shared" si="51"/>
        <v>2.8776978417266189E-2</v>
      </c>
    </row>
    <row r="332" spans="2:16" x14ac:dyDescent="0.3">
      <c r="B332" s="572" t="s">
        <v>236</v>
      </c>
      <c r="C332" s="573"/>
      <c r="D332" s="573"/>
      <c r="E332" s="573"/>
      <c r="F332" s="573"/>
      <c r="G332" s="573"/>
      <c r="H332" s="574"/>
      <c r="I332" s="205">
        <v>4</v>
      </c>
      <c r="J332" s="1" t="s">
        <v>198</v>
      </c>
      <c r="M332" s="575" t="s">
        <v>197</v>
      </c>
      <c r="N332" s="575"/>
      <c r="O332" s="4">
        <f>SUM(I324,I331,I335)</f>
        <v>31</v>
      </c>
      <c r="P332" s="203">
        <f t="shared" si="51"/>
        <v>0.22302158273381295</v>
      </c>
    </row>
    <row r="333" spans="2:16" x14ac:dyDescent="0.3">
      <c r="B333" s="572" t="s">
        <v>183</v>
      </c>
      <c r="C333" s="573"/>
      <c r="D333" s="573"/>
      <c r="E333" s="573"/>
      <c r="F333" s="573"/>
      <c r="G333" s="573"/>
      <c r="H333" s="574"/>
      <c r="I333" s="205">
        <v>4</v>
      </c>
      <c r="J333" s="1" t="s">
        <v>212</v>
      </c>
      <c r="O333" s="1">
        <f>SUM(O324:O332)</f>
        <v>139</v>
      </c>
    </row>
    <row r="334" spans="2:16" x14ac:dyDescent="0.3">
      <c r="B334" s="572" t="s">
        <v>237</v>
      </c>
      <c r="C334" s="573"/>
      <c r="D334" s="573"/>
      <c r="E334" s="573"/>
      <c r="F334" s="573"/>
      <c r="G334" s="573"/>
      <c r="H334" s="574"/>
      <c r="I334" s="205">
        <v>2</v>
      </c>
      <c r="J334" s="1" t="s">
        <v>225</v>
      </c>
    </row>
    <row r="335" spans="2:16" x14ac:dyDescent="0.3">
      <c r="B335" s="572" t="s">
        <v>238</v>
      </c>
      <c r="C335" s="573"/>
      <c r="D335" s="573"/>
      <c r="E335" s="573"/>
      <c r="F335" s="573"/>
      <c r="G335" s="573"/>
      <c r="H335" s="574"/>
      <c r="I335" s="205">
        <v>2</v>
      </c>
      <c r="J335" s="1" t="s">
        <v>247</v>
      </c>
      <c r="M335" s="43" t="s">
        <v>162</v>
      </c>
    </row>
    <row r="336" spans="2:16" x14ac:dyDescent="0.3">
      <c r="B336" s="572" t="s">
        <v>239</v>
      </c>
      <c r="C336" s="573"/>
      <c r="D336" s="573"/>
      <c r="E336" s="573"/>
      <c r="F336" s="573"/>
      <c r="G336" s="573"/>
      <c r="H336" s="574"/>
      <c r="I336" s="205">
        <v>2</v>
      </c>
      <c r="J336" s="1" t="s">
        <v>198</v>
      </c>
      <c r="M336" s="1" t="s">
        <v>265</v>
      </c>
    </row>
    <row r="337" spans="2:16" x14ac:dyDescent="0.3">
      <c r="B337" s="572" t="s">
        <v>240</v>
      </c>
      <c r="C337" s="573"/>
      <c r="D337" s="573"/>
      <c r="E337" s="573"/>
      <c r="F337" s="573"/>
      <c r="G337" s="573"/>
      <c r="H337" s="574"/>
      <c r="I337" s="205">
        <v>2</v>
      </c>
      <c r="J337" s="1" t="s">
        <v>201</v>
      </c>
      <c r="M337" s="1" t="s">
        <v>266</v>
      </c>
    </row>
    <row r="338" spans="2:16" x14ac:dyDescent="0.3">
      <c r="B338" s="572" t="s">
        <v>241</v>
      </c>
      <c r="C338" s="573"/>
      <c r="D338" s="573"/>
      <c r="E338" s="573"/>
      <c r="F338" s="573"/>
      <c r="G338" s="573"/>
      <c r="H338" s="574"/>
      <c r="I338" s="205">
        <v>2</v>
      </c>
      <c r="J338" s="1" t="s">
        <v>201</v>
      </c>
      <c r="M338" s="1" t="s">
        <v>229</v>
      </c>
    </row>
    <row r="339" spans="2:16" x14ac:dyDescent="0.3">
      <c r="B339" s="572" t="s">
        <v>242</v>
      </c>
      <c r="C339" s="573"/>
      <c r="D339" s="573"/>
      <c r="E339" s="573"/>
      <c r="F339" s="573"/>
      <c r="G339" s="573"/>
      <c r="H339" s="574"/>
      <c r="I339" s="205">
        <v>2</v>
      </c>
      <c r="J339" s="1" t="s">
        <v>201</v>
      </c>
    </row>
    <row r="340" spans="2:16" x14ac:dyDescent="0.3">
      <c r="B340" s="572" t="s">
        <v>243</v>
      </c>
      <c r="C340" s="573"/>
      <c r="D340" s="573"/>
      <c r="E340" s="573"/>
      <c r="F340" s="573"/>
      <c r="G340" s="573"/>
      <c r="H340" s="574"/>
      <c r="I340" s="205">
        <v>2</v>
      </c>
      <c r="J340" s="1" t="s">
        <v>198</v>
      </c>
    </row>
    <row r="341" spans="2:16" x14ac:dyDescent="0.3">
      <c r="B341" s="572" t="s">
        <v>193</v>
      </c>
      <c r="C341" s="573"/>
      <c r="D341" s="573"/>
      <c r="E341" s="573"/>
      <c r="F341" s="573"/>
      <c r="G341" s="573"/>
      <c r="H341" s="574"/>
      <c r="I341" s="205">
        <v>2</v>
      </c>
      <c r="J341" s="1" t="s">
        <v>201</v>
      </c>
    </row>
    <row r="342" spans="2:16" ht="15" thickBot="1" x14ac:dyDescent="0.35">
      <c r="B342" s="579" t="s">
        <v>182</v>
      </c>
      <c r="C342" s="580"/>
      <c r="D342" s="580"/>
      <c r="E342" s="580"/>
      <c r="F342" s="580"/>
      <c r="G342" s="580"/>
      <c r="H342" s="581"/>
      <c r="I342" s="206">
        <v>2</v>
      </c>
      <c r="J342" s="1" t="s">
        <v>198</v>
      </c>
    </row>
    <row r="343" spans="2:16" x14ac:dyDescent="0.3">
      <c r="I343" s="1">
        <f>SUM(I324:I342)</f>
        <v>139</v>
      </c>
    </row>
    <row r="345" spans="2:16" x14ac:dyDescent="0.3">
      <c r="B345" s="202" t="s">
        <v>214</v>
      </c>
      <c r="C345" s="202"/>
      <c r="D345" s="202"/>
      <c r="E345" s="202"/>
      <c r="F345" s="202"/>
      <c r="G345" s="202"/>
      <c r="H345" s="202"/>
      <c r="I345" s="202" t="s">
        <v>194</v>
      </c>
      <c r="J345" s="1" t="s">
        <v>195</v>
      </c>
      <c r="M345" s="571" t="s">
        <v>208</v>
      </c>
      <c r="N345" s="571"/>
      <c r="O345" s="571"/>
      <c r="P345" s="571"/>
    </row>
    <row r="346" spans="2:16" ht="15" thickBot="1" x14ac:dyDescent="0.35"/>
    <row r="347" spans="2:16" x14ac:dyDescent="0.3">
      <c r="B347" s="576" t="s">
        <v>175</v>
      </c>
      <c r="C347" s="577"/>
      <c r="D347" s="577"/>
      <c r="E347" s="577"/>
      <c r="F347" s="577"/>
      <c r="G347" s="577"/>
      <c r="H347" s="578"/>
      <c r="I347" s="204">
        <v>23</v>
      </c>
      <c r="J347" s="1" t="s">
        <v>196</v>
      </c>
      <c r="M347" s="575" t="s">
        <v>196</v>
      </c>
      <c r="N347" s="575"/>
      <c r="O347" s="4">
        <f>I347+I365</f>
        <v>24</v>
      </c>
      <c r="P347" s="203">
        <f>O347/$O$357</f>
        <v>0.19672131147540983</v>
      </c>
    </row>
    <row r="348" spans="2:16" x14ac:dyDescent="0.3">
      <c r="B348" s="572" t="s">
        <v>176</v>
      </c>
      <c r="C348" s="573"/>
      <c r="D348" s="573"/>
      <c r="E348" s="573"/>
      <c r="F348" s="573"/>
      <c r="G348" s="573"/>
      <c r="H348" s="574"/>
      <c r="I348" s="205">
        <v>19</v>
      </c>
      <c r="J348" s="1" t="s">
        <v>197</v>
      </c>
      <c r="M348" s="575" t="s">
        <v>259</v>
      </c>
      <c r="N348" s="575"/>
      <c r="O348" s="4">
        <f>SUM(I349)</f>
        <v>19</v>
      </c>
      <c r="P348" s="203">
        <f t="shared" ref="P348:P356" si="52">O348/$O$357</f>
        <v>0.15573770491803279</v>
      </c>
    </row>
    <row r="349" spans="2:16" x14ac:dyDescent="0.3">
      <c r="B349" s="572" t="s">
        <v>192</v>
      </c>
      <c r="C349" s="573"/>
      <c r="D349" s="573"/>
      <c r="E349" s="573"/>
      <c r="F349" s="573"/>
      <c r="G349" s="573"/>
      <c r="H349" s="574"/>
      <c r="I349" s="205">
        <v>19</v>
      </c>
      <c r="J349" s="1" t="s">
        <v>255</v>
      </c>
      <c r="M349" s="575" t="s">
        <v>260</v>
      </c>
      <c r="N349" s="575"/>
      <c r="O349" s="4">
        <f>SUM(I350)</f>
        <v>11</v>
      </c>
      <c r="P349" s="203">
        <f t="shared" si="52"/>
        <v>9.0163934426229511E-2</v>
      </c>
    </row>
    <row r="350" spans="2:16" x14ac:dyDescent="0.3">
      <c r="B350" s="572" t="s">
        <v>233</v>
      </c>
      <c r="C350" s="573"/>
      <c r="D350" s="573"/>
      <c r="E350" s="573"/>
      <c r="F350" s="573"/>
      <c r="G350" s="573"/>
      <c r="H350" s="574"/>
      <c r="I350" s="205">
        <v>11</v>
      </c>
      <c r="J350" s="1" t="s">
        <v>244</v>
      </c>
      <c r="M350" s="575" t="s">
        <v>261</v>
      </c>
      <c r="N350" s="575"/>
      <c r="O350" s="4">
        <f>SUM(I351,I356)</f>
        <v>10</v>
      </c>
      <c r="P350" s="203">
        <f t="shared" si="52"/>
        <v>8.1967213114754092E-2</v>
      </c>
    </row>
    <row r="351" spans="2:16" x14ac:dyDescent="0.3">
      <c r="B351" s="572" t="s">
        <v>177</v>
      </c>
      <c r="C351" s="573"/>
      <c r="D351" s="573"/>
      <c r="E351" s="573"/>
      <c r="F351" s="573"/>
      <c r="G351" s="573"/>
      <c r="H351" s="574"/>
      <c r="I351" s="205">
        <v>6</v>
      </c>
      <c r="J351" s="1" t="s">
        <v>245</v>
      </c>
      <c r="M351" s="575" t="s">
        <v>225</v>
      </c>
      <c r="N351" s="575"/>
      <c r="O351" s="4">
        <f>I352</f>
        <v>5</v>
      </c>
      <c r="P351" s="203">
        <f t="shared" si="52"/>
        <v>4.0983606557377046E-2</v>
      </c>
    </row>
    <row r="352" spans="2:16" x14ac:dyDescent="0.3">
      <c r="B352" s="572" t="s">
        <v>234</v>
      </c>
      <c r="C352" s="573"/>
      <c r="D352" s="573"/>
      <c r="E352" s="573"/>
      <c r="F352" s="573"/>
      <c r="G352" s="573"/>
      <c r="H352" s="574"/>
      <c r="I352" s="205">
        <v>5</v>
      </c>
      <c r="J352" s="1" t="s">
        <v>225</v>
      </c>
      <c r="M352" s="575" t="s">
        <v>198</v>
      </c>
      <c r="N352" s="575"/>
      <c r="O352" s="4">
        <f>SUM(I354:I355,I357:I358)</f>
        <v>18</v>
      </c>
      <c r="P352" s="203">
        <f t="shared" si="52"/>
        <v>0.14754098360655737</v>
      </c>
    </row>
    <row r="353" spans="2:16" x14ac:dyDescent="0.3">
      <c r="B353" s="572" t="s">
        <v>238</v>
      </c>
      <c r="C353" s="573"/>
      <c r="D353" s="573"/>
      <c r="E353" s="573"/>
      <c r="F353" s="573"/>
      <c r="G353" s="573"/>
      <c r="H353" s="574"/>
      <c r="I353" s="205">
        <v>5</v>
      </c>
      <c r="J353" s="1" t="s">
        <v>256</v>
      </c>
      <c r="M353" s="575" t="s">
        <v>262</v>
      </c>
      <c r="N353" s="575"/>
      <c r="O353" s="4">
        <f>SUM(I353,I361:I363)</f>
        <v>11</v>
      </c>
      <c r="P353" s="203">
        <f t="shared" si="52"/>
        <v>9.0163934426229511E-2</v>
      </c>
    </row>
    <row r="354" spans="2:16" x14ac:dyDescent="0.3">
      <c r="B354" s="572" t="s">
        <v>236</v>
      </c>
      <c r="C354" s="573"/>
      <c r="D354" s="573"/>
      <c r="E354" s="573"/>
      <c r="F354" s="573"/>
      <c r="G354" s="573"/>
      <c r="H354" s="574"/>
      <c r="I354" s="205">
        <v>5</v>
      </c>
      <c r="J354" s="1" t="s">
        <v>198</v>
      </c>
      <c r="M354" s="575" t="s">
        <v>263</v>
      </c>
      <c r="N354" s="575"/>
      <c r="O354" s="4">
        <f>SUM(I359,I364)</f>
        <v>3</v>
      </c>
      <c r="P354" s="203">
        <f t="shared" si="52"/>
        <v>2.4590163934426229E-2</v>
      </c>
    </row>
    <row r="355" spans="2:16" x14ac:dyDescent="0.3">
      <c r="B355" s="572" t="s">
        <v>243</v>
      </c>
      <c r="C355" s="573"/>
      <c r="D355" s="573"/>
      <c r="E355" s="573"/>
      <c r="F355" s="573"/>
      <c r="G355" s="573"/>
      <c r="H355" s="574"/>
      <c r="I355" s="205">
        <v>5</v>
      </c>
      <c r="J355" s="1" t="s">
        <v>198</v>
      </c>
      <c r="M355" s="575" t="s">
        <v>200</v>
      </c>
      <c r="N355" s="575"/>
      <c r="O355" s="4">
        <f>I360</f>
        <v>2</v>
      </c>
      <c r="P355" s="203">
        <f t="shared" si="52"/>
        <v>1.6393442622950821E-2</v>
      </c>
    </row>
    <row r="356" spans="2:16" x14ac:dyDescent="0.3">
      <c r="B356" s="572" t="s">
        <v>178</v>
      </c>
      <c r="C356" s="573"/>
      <c r="D356" s="573"/>
      <c r="E356" s="573"/>
      <c r="F356" s="573"/>
      <c r="G356" s="573"/>
      <c r="H356" s="574"/>
      <c r="I356" s="205">
        <v>4</v>
      </c>
      <c r="J356" s="1" t="s">
        <v>245</v>
      </c>
      <c r="M356" s="575" t="s">
        <v>264</v>
      </c>
      <c r="N356" s="575"/>
      <c r="O356" s="4">
        <f>SUM(I349)</f>
        <v>19</v>
      </c>
      <c r="P356" s="203">
        <f t="shared" si="52"/>
        <v>0.15573770491803279</v>
      </c>
    </row>
    <row r="357" spans="2:16" x14ac:dyDescent="0.3">
      <c r="B357" s="572" t="s">
        <v>250</v>
      </c>
      <c r="C357" s="573"/>
      <c r="D357" s="573"/>
      <c r="E357" s="573"/>
      <c r="F357" s="573"/>
      <c r="G357" s="573"/>
      <c r="H357" s="574"/>
      <c r="I357" s="205">
        <v>4</v>
      </c>
      <c r="J357" s="1" t="s">
        <v>198</v>
      </c>
      <c r="O357" s="1">
        <f>SUM(O347:O356)</f>
        <v>122</v>
      </c>
    </row>
    <row r="358" spans="2:16" x14ac:dyDescent="0.3">
      <c r="B358" s="572" t="s">
        <v>239</v>
      </c>
      <c r="C358" s="573"/>
      <c r="D358" s="573"/>
      <c r="E358" s="573"/>
      <c r="F358" s="573"/>
      <c r="G358" s="573"/>
      <c r="H358" s="574"/>
      <c r="I358" s="205">
        <v>4</v>
      </c>
      <c r="J358" s="1" t="s">
        <v>198</v>
      </c>
    </row>
    <row r="359" spans="2:16" x14ac:dyDescent="0.3">
      <c r="B359" s="572" t="s">
        <v>251</v>
      </c>
      <c r="C359" s="573"/>
      <c r="D359" s="573"/>
      <c r="E359" s="573"/>
      <c r="F359" s="573"/>
      <c r="G359" s="573"/>
      <c r="H359" s="574"/>
      <c r="I359" s="205">
        <v>2</v>
      </c>
      <c r="J359" s="1" t="s">
        <v>257</v>
      </c>
      <c r="M359" s="43" t="s">
        <v>162</v>
      </c>
    </row>
    <row r="360" spans="2:16" x14ac:dyDescent="0.3">
      <c r="B360" s="572" t="s">
        <v>183</v>
      </c>
      <c r="C360" s="573"/>
      <c r="D360" s="573"/>
      <c r="E360" s="573"/>
      <c r="F360" s="573"/>
      <c r="G360" s="573"/>
      <c r="H360" s="574"/>
      <c r="I360" s="205">
        <v>2</v>
      </c>
      <c r="J360" s="1" t="s">
        <v>200</v>
      </c>
      <c r="M360" s="1" t="s">
        <v>267</v>
      </c>
    </row>
    <row r="361" spans="2:16" x14ac:dyDescent="0.3">
      <c r="B361" s="572" t="s">
        <v>217</v>
      </c>
      <c r="C361" s="573"/>
      <c r="D361" s="573"/>
      <c r="E361" s="573"/>
      <c r="F361" s="573"/>
      <c r="G361" s="573"/>
      <c r="H361" s="574"/>
      <c r="I361" s="205">
        <v>2</v>
      </c>
      <c r="J361" s="1" t="s">
        <v>258</v>
      </c>
      <c r="M361" s="1" t="s">
        <v>268</v>
      </c>
    </row>
    <row r="362" spans="2:16" x14ac:dyDescent="0.3">
      <c r="B362" s="572" t="s">
        <v>179</v>
      </c>
      <c r="C362" s="573"/>
      <c r="D362" s="573"/>
      <c r="E362" s="573"/>
      <c r="F362" s="573"/>
      <c r="G362" s="573"/>
      <c r="H362" s="574"/>
      <c r="I362" s="205">
        <v>2</v>
      </c>
      <c r="J362" s="1" t="s">
        <v>258</v>
      </c>
    </row>
    <row r="363" spans="2:16" x14ac:dyDescent="0.3">
      <c r="B363" s="572" t="s">
        <v>252</v>
      </c>
      <c r="C363" s="573"/>
      <c r="D363" s="573"/>
      <c r="E363" s="573"/>
      <c r="F363" s="573"/>
      <c r="G363" s="573"/>
      <c r="H363" s="574"/>
      <c r="I363" s="205">
        <v>2</v>
      </c>
      <c r="J363" s="1" t="s">
        <v>258</v>
      </c>
    </row>
    <row r="364" spans="2:16" x14ac:dyDescent="0.3">
      <c r="B364" s="572" t="s">
        <v>253</v>
      </c>
      <c r="C364" s="573"/>
      <c r="D364" s="573"/>
      <c r="E364" s="573"/>
      <c r="F364" s="573"/>
      <c r="G364" s="573"/>
      <c r="H364" s="574"/>
      <c r="I364" s="205">
        <v>1</v>
      </c>
      <c r="J364" s="1" t="s">
        <v>257</v>
      </c>
    </row>
    <row r="365" spans="2:16" ht="15" thickBot="1" x14ac:dyDescent="0.35">
      <c r="B365" s="579" t="s">
        <v>254</v>
      </c>
      <c r="C365" s="580"/>
      <c r="D365" s="580"/>
      <c r="E365" s="580"/>
      <c r="F365" s="580"/>
      <c r="G365" s="580"/>
      <c r="H365" s="581"/>
      <c r="I365" s="206">
        <v>1</v>
      </c>
      <c r="J365" s="1" t="s">
        <v>196</v>
      </c>
    </row>
    <row r="366" spans="2:16" x14ac:dyDescent="0.3">
      <c r="I366" s="1">
        <f>SUM(I347:I365)</f>
        <v>122</v>
      </c>
    </row>
  </sheetData>
  <mergeCells count="777">
    <mergeCell ref="B363:H363"/>
    <mergeCell ref="B364:H364"/>
    <mergeCell ref="B365:H365"/>
    <mergeCell ref="B357:H357"/>
    <mergeCell ref="B358:H358"/>
    <mergeCell ref="B359:H359"/>
    <mergeCell ref="B360:H360"/>
    <mergeCell ref="B361:H361"/>
    <mergeCell ref="B362:H362"/>
    <mergeCell ref="B354:H354"/>
    <mergeCell ref="M354:N354"/>
    <mergeCell ref="B355:H355"/>
    <mergeCell ref="M355:N355"/>
    <mergeCell ref="B356:H356"/>
    <mergeCell ref="M356:N356"/>
    <mergeCell ref="B351:H351"/>
    <mergeCell ref="M351:N351"/>
    <mergeCell ref="B352:H352"/>
    <mergeCell ref="M352:N352"/>
    <mergeCell ref="B353:H353"/>
    <mergeCell ref="M353:N353"/>
    <mergeCell ref="B348:H348"/>
    <mergeCell ref="M348:N348"/>
    <mergeCell ref="B349:H349"/>
    <mergeCell ref="M349:N349"/>
    <mergeCell ref="B350:H350"/>
    <mergeCell ref="M350:N350"/>
    <mergeCell ref="B339:H339"/>
    <mergeCell ref="B340:H340"/>
    <mergeCell ref="B341:H341"/>
    <mergeCell ref="B342:H342"/>
    <mergeCell ref="M345:P345"/>
    <mergeCell ref="B347:H347"/>
    <mergeCell ref="M347:N347"/>
    <mergeCell ref="B333:H333"/>
    <mergeCell ref="B334:H334"/>
    <mergeCell ref="B335:H335"/>
    <mergeCell ref="B336:H336"/>
    <mergeCell ref="B337:H337"/>
    <mergeCell ref="B338:H338"/>
    <mergeCell ref="B330:H330"/>
    <mergeCell ref="M330:N330"/>
    <mergeCell ref="B331:H331"/>
    <mergeCell ref="M331:N331"/>
    <mergeCell ref="B332:H332"/>
    <mergeCell ref="M332:N332"/>
    <mergeCell ref="B327:H327"/>
    <mergeCell ref="M327:N327"/>
    <mergeCell ref="B328:H328"/>
    <mergeCell ref="M328:N328"/>
    <mergeCell ref="B329:H329"/>
    <mergeCell ref="M329:N329"/>
    <mergeCell ref="B324:H324"/>
    <mergeCell ref="M324:N324"/>
    <mergeCell ref="B325:H325"/>
    <mergeCell ref="M325:N325"/>
    <mergeCell ref="B326:H326"/>
    <mergeCell ref="M326:N326"/>
    <mergeCell ref="U309:V309"/>
    <mergeCell ref="W309:X309"/>
    <mergeCell ref="M322:P322"/>
    <mergeCell ref="C306:H306"/>
    <mergeCell ref="U306:V306"/>
    <mergeCell ref="W306:X306"/>
    <mergeCell ref="C307:H307"/>
    <mergeCell ref="U307:V307"/>
    <mergeCell ref="W307:X307"/>
    <mergeCell ref="U305:V305"/>
    <mergeCell ref="W305:X305"/>
    <mergeCell ref="C302:H302"/>
    <mergeCell ref="U302:V302"/>
    <mergeCell ref="W302:X302"/>
    <mergeCell ref="C303:H303"/>
    <mergeCell ref="U303:V303"/>
    <mergeCell ref="W303:X303"/>
    <mergeCell ref="C308:H308"/>
    <mergeCell ref="U308:V308"/>
    <mergeCell ref="W308:X308"/>
    <mergeCell ref="C299:H299"/>
    <mergeCell ref="U299:V299"/>
    <mergeCell ref="W299:X299"/>
    <mergeCell ref="B300:B309"/>
    <mergeCell ref="C300:H300"/>
    <mergeCell ref="U300:V300"/>
    <mergeCell ref="W300:X300"/>
    <mergeCell ref="C301:H301"/>
    <mergeCell ref="U301:V301"/>
    <mergeCell ref="W301:X301"/>
    <mergeCell ref="B216:B299"/>
    <mergeCell ref="C216:H216"/>
    <mergeCell ref="U216:V216"/>
    <mergeCell ref="W216:X216"/>
    <mergeCell ref="C217:H217"/>
    <mergeCell ref="U217:V217"/>
    <mergeCell ref="W217:X217"/>
    <mergeCell ref="C218:H218"/>
    <mergeCell ref="U218:V218"/>
    <mergeCell ref="W218:X218"/>
    <mergeCell ref="C304:H304"/>
    <mergeCell ref="U304:V304"/>
    <mergeCell ref="W304:X304"/>
    <mergeCell ref="C305:H305"/>
    <mergeCell ref="C297:H297"/>
    <mergeCell ref="U297:V297"/>
    <mergeCell ref="W297:X297"/>
    <mergeCell ref="C298:H298"/>
    <mergeCell ref="U298:V298"/>
    <mergeCell ref="W298:X298"/>
    <mergeCell ref="C295:H295"/>
    <mergeCell ref="U295:V295"/>
    <mergeCell ref="W295:X295"/>
    <mergeCell ref="C296:H296"/>
    <mergeCell ref="U296:V296"/>
    <mergeCell ref="W296:X296"/>
    <mergeCell ref="C293:H293"/>
    <mergeCell ref="U293:V293"/>
    <mergeCell ref="W293:X293"/>
    <mergeCell ref="C294:H294"/>
    <mergeCell ref="U294:V294"/>
    <mergeCell ref="W294:X294"/>
    <mergeCell ref="C291:H291"/>
    <mergeCell ref="U291:V291"/>
    <mergeCell ref="W291:X291"/>
    <mergeCell ref="C292:H292"/>
    <mergeCell ref="U292:V292"/>
    <mergeCell ref="W292:X292"/>
    <mergeCell ref="C289:H289"/>
    <mergeCell ref="U289:V289"/>
    <mergeCell ref="W289:X289"/>
    <mergeCell ref="C290:H290"/>
    <mergeCell ref="U290:V290"/>
    <mergeCell ref="W290:X290"/>
    <mergeCell ref="C287:H287"/>
    <mergeCell ref="U287:V287"/>
    <mergeCell ref="W287:X287"/>
    <mergeCell ref="C288:H288"/>
    <mergeCell ref="U288:V288"/>
    <mergeCell ref="W288:X288"/>
    <mergeCell ref="C285:H285"/>
    <mergeCell ref="U285:V285"/>
    <mergeCell ref="W285:X285"/>
    <mergeCell ref="C286:H286"/>
    <mergeCell ref="U286:V286"/>
    <mergeCell ref="W286:X286"/>
    <mergeCell ref="C283:H283"/>
    <mergeCell ref="U283:V283"/>
    <mergeCell ref="W283:X283"/>
    <mergeCell ref="C284:H284"/>
    <mergeCell ref="U284:V284"/>
    <mergeCell ref="W284:X284"/>
    <mergeCell ref="C281:H281"/>
    <mergeCell ref="U281:V281"/>
    <mergeCell ref="W281:X281"/>
    <mergeCell ref="C282:H282"/>
    <mergeCell ref="U282:V282"/>
    <mergeCell ref="W282:X282"/>
    <mergeCell ref="C279:H279"/>
    <mergeCell ref="U279:V279"/>
    <mergeCell ref="W279:X279"/>
    <mergeCell ref="C280:H280"/>
    <mergeCell ref="U280:V280"/>
    <mergeCell ref="W280:X280"/>
    <mergeCell ref="C277:H277"/>
    <mergeCell ref="U277:V277"/>
    <mergeCell ref="W277:X277"/>
    <mergeCell ref="C278:H278"/>
    <mergeCell ref="U278:V278"/>
    <mergeCell ref="W278:X278"/>
    <mergeCell ref="C275:H275"/>
    <mergeCell ref="U275:V275"/>
    <mergeCell ref="W275:X275"/>
    <mergeCell ref="C276:H276"/>
    <mergeCell ref="U276:V276"/>
    <mergeCell ref="W276:X276"/>
    <mergeCell ref="C273:H273"/>
    <mergeCell ref="U273:V273"/>
    <mergeCell ref="W273:X273"/>
    <mergeCell ref="C274:H274"/>
    <mergeCell ref="U274:V274"/>
    <mergeCell ref="W274:X274"/>
    <mergeCell ref="C271:H271"/>
    <mergeCell ref="U271:V271"/>
    <mergeCell ref="W271:X271"/>
    <mergeCell ref="C272:H272"/>
    <mergeCell ref="U272:V272"/>
    <mergeCell ref="W272:X272"/>
    <mergeCell ref="C269:H269"/>
    <mergeCell ref="U269:V269"/>
    <mergeCell ref="W269:X269"/>
    <mergeCell ref="C270:H270"/>
    <mergeCell ref="U270:V270"/>
    <mergeCell ref="W270:X270"/>
    <mergeCell ref="C267:H267"/>
    <mergeCell ref="U267:V267"/>
    <mergeCell ref="W267:X267"/>
    <mergeCell ref="C268:H268"/>
    <mergeCell ref="U268:V268"/>
    <mergeCell ref="W268:X268"/>
    <mergeCell ref="C265:H265"/>
    <mergeCell ref="U265:V265"/>
    <mergeCell ref="W265:X265"/>
    <mergeCell ref="C266:H266"/>
    <mergeCell ref="U266:V266"/>
    <mergeCell ref="W266:X266"/>
    <mergeCell ref="C263:H263"/>
    <mergeCell ref="U263:V263"/>
    <mergeCell ref="W263:X263"/>
    <mergeCell ref="C264:H264"/>
    <mergeCell ref="U264:V264"/>
    <mergeCell ref="W264:X264"/>
    <mergeCell ref="C261:H261"/>
    <mergeCell ref="U261:V261"/>
    <mergeCell ref="W261:X261"/>
    <mergeCell ref="C262:H262"/>
    <mergeCell ref="U262:V262"/>
    <mergeCell ref="W262:X262"/>
    <mergeCell ref="C259:H259"/>
    <mergeCell ref="U259:V259"/>
    <mergeCell ref="W259:X259"/>
    <mergeCell ref="C260:H260"/>
    <mergeCell ref="U260:V260"/>
    <mergeCell ref="W260:X260"/>
    <mergeCell ref="C257:H257"/>
    <mergeCell ref="U257:V257"/>
    <mergeCell ref="W257:X257"/>
    <mergeCell ref="C258:H258"/>
    <mergeCell ref="U258:V258"/>
    <mergeCell ref="W258:X258"/>
    <mergeCell ref="C255:H255"/>
    <mergeCell ref="U255:V255"/>
    <mergeCell ref="W255:X255"/>
    <mergeCell ref="C256:H256"/>
    <mergeCell ref="U256:V256"/>
    <mergeCell ref="W256:X256"/>
    <mergeCell ref="C253:H253"/>
    <mergeCell ref="U253:V253"/>
    <mergeCell ref="W253:X253"/>
    <mergeCell ref="C254:H254"/>
    <mergeCell ref="U254:V254"/>
    <mergeCell ref="W254:X254"/>
    <mergeCell ref="C251:H251"/>
    <mergeCell ref="U251:V251"/>
    <mergeCell ref="W251:X251"/>
    <mergeCell ref="C252:H252"/>
    <mergeCell ref="U252:V252"/>
    <mergeCell ref="W252:X252"/>
    <mergeCell ref="C249:H249"/>
    <mergeCell ref="U249:V249"/>
    <mergeCell ref="W249:X249"/>
    <mergeCell ref="C250:H250"/>
    <mergeCell ref="U250:V250"/>
    <mergeCell ref="W250:X250"/>
    <mergeCell ref="C247:H247"/>
    <mergeCell ref="U247:V247"/>
    <mergeCell ref="W247:X247"/>
    <mergeCell ref="C248:H248"/>
    <mergeCell ref="U248:V248"/>
    <mergeCell ref="W248:X248"/>
    <mergeCell ref="C245:H245"/>
    <mergeCell ref="U245:V245"/>
    <mergeCell ref="W245:X245"/>
    <mergeCell ref="C246:H246"/>
    <mergeCell ref="U246:V246"/>
    <mergeCell ref="W246:X246"/>
    <mergeCell ref="C243:H243"/>
    <mergeCell ref="U243:V243"/>
    <mergeCell ref="W243:X243"/>
    <mergeCell ref="C244:H244"/>
    <mergeCell ref="U244:V244"/>
    <mergeCell ref="W244:X244"/>
    <mergeCell ref="C241:H241"/>
    <mergeCell ref="U241:V241"/>
    <mergeCell ref="W241:X241"/>
    <mergeCell ref="C242:H242"/>
    <mergeCell ref="U242:V242"/>
    <mergeCell ref="W242:X242"/>
    <mergeCell ref="C239:H239"/>
    <mergeCell ref="U239:V239"/>
    <mergeCell ref="W239:X239"/>
    <mergeCell ref="C240:H240"/>
    <mergeCell ref="U240:V240"/>
    <mergeCell ref="W240:X240"/>
    <mergeCell ref="C237:H237"/>
    <mergeCell ref="U237:V237"/>
    <mergeCell ref="W237:X237"/>
    <mergeCell ref="C238:H238"/>
    <mergeCell ref="U238:V238"/>
    <mergeCell ref="W238:X238"/>
    <mergeCell ref="C235:H235"/>
    <mergeCell ref="U235:V235"/>
    <mergeCell ref="W235:X235"/>
    <mergeCell ref="C236:H236"/>
    <mergeCell ref="U236:V236"/>
    <mergeCell ref="W236:X236"/>
    <mergeCell ref="C233:H233"/>
    <mergeCell ref="U233:V233"/>
    <mergeCell ref="W233:X233"/>
    <mergeCell ref="C234:H234"/>
    <mergeCell ref="U234:V234"/>
    <mergeCell ref="W234:X234"/>
    <mergeCell ref="C231:H231"/>
    <mergeCell ref="U231:V231"/>
    <mergeCell ref="W231:X231"/>
    <mergeCell ref="C232:H232"/>
    <mergeCell ref="U232:V232"/>
    <mergeCell ref="W232:X232"/>
    <mergeCell ref="C229:H229"/>
    <mergeCell ref="U229:V229"/>
    <mergeCell ref="W229:X229"/>
    <mergeCell ref="C230:H230"/>
    <mergeCell ref="U230:V230"/>
    <mergeCell ref="W230:X230"/>
    <mergeCell ref="C227:H227"/>
    <mergeCell ref="U227:V227"/>
    <mergeCell ref="W227:X227"/>
    <mergeCell ref="C228:H228"/>
    <mergeCell ref="U228:V228"/>
    <mergeCell ref="W228:X228"/>
    <mergeCell ref="C225:H225"/>
    <mergeCell ref="U225:V225"/>
    <mergeCell ref="W225:X225"/>
    <mergeCell ref="C226:H226"/>
    <mergeCell ref="U226:V226"/>
    <mergeCell ref="W226:X226"/>
    <mergeCell ref="C223:H223"/>
    <mergeCell ref="U223:V223"/>
    <mergeCell ref="W223:X223"/>
    <mergeCell ref="C224:H224"/>
    <mergeCell ref="U224:V224"/>
    <mergeCell ref="W224:X224"/>
    <mergeCell ref="C221:H221"/>
    <mergeCell ref="U221:V221"/>
    <mergeCell ref="W221:X221"/>
    <mergeCell ref="C222:H222"/>
    <mergeCell ref="U222:V222"/>
    <mergeCell ref="W222:X222"/>
    <mergeCell ref="C219:H219"/>
    <mergeCell ref="U219:V219"/>
    <mergeCell ref="W219:X219"/>
    <mergeCell ref="C220:H220"/>
    <mergeCell ref="U220:V220"/>
    <mergeCell ref="W220:X220"/>
    <mergeCell ref="C214:H214"/>
    <mergeCell ref="U214:V214"/>
    <mergeCell ref="W214:X214"/>
    <mergeCell ref="C215:H215"/>
    <mergeCell ref="U215:V215"/>
    <mergeCell ref="W215:X215"/>
    <mergeCell ref="C212:H212"/>
    <mergeCell ref="U212:V212"/>
    <mergeCell ref="W212:X212"/>
    <mergeCell ref="C213:H213"/>
    <mergeCell ref="U213:V213"/>
    <mergeCell ref="W213:X213"/>
    <mergeCell ref="C210:H210"/>
    <mergeCell ref="U210:V210"/>
    <mergeCell ref="W210:X210"/>
    <mergeCell ref="C211:H211"/>
    <mergeCell ref="U211:V211"/>
    <mergeCell ref="W211:X211"/>
    <mergeCell ref="C208:H208"/>
    <mergeCell ref="U208:V208"/>
    <mergeCell ref="W208:X208"/>
    <mergeCell ref="C209:H209"/>
    <mergeCell ref="U209:V209"/>
    <mergeCell ref="W209:X209"/>
    <mergeCell ref="W200:X200"/>
    <mergeCell ref="C201:H201"/>
    <mergeCell ref="U201:V201"/>
    <mergeCell ref="W201:X201"/>
    <mergeCell ref="C206:H206"/>
    <mergeCell ref="U206:V206"/>
    <mergeCell ref="W206:X206"/>
    <mergeCell ref="C207:H207"/>
    <mergeCell ref="U207:V207"/>
    <mergeCell ref="W207:X207"/>
    <mergeCell ref="C204:H204"/>
    <mergeCell ref="U204:V204"/>
    <mergeCell ref="W204:X204"/>
    <mergeCell ref="C205:H205"/>
    <mergeCell ref="U205:V205"/>
    <mergeCell ref="W205:X205"/>
    <mergeCell ref="C198:H198"/>
    <mergeCell ref="U198:V198"/>
    <mergeCell ref="W198:X198"/>
    <mergeCell ref="C199:H199"/>
    <mergeCell ref="U199:V199"/>
    <mergeCell ref="W199:X199"/>
    <mergeCell ref="B195:B215"/>
    <mergeCell ref="C195:H195"/>
    <mergeCell ref="U195:V195"/>
    <mergeCell ref="W195:X195"/>
    <mergeCell ref="C196:H196"/>
    <mergeCell ref="U196:V196"/>
    <mergeCell ref="W196:X196"/>
    <mergeCell ref="C197:H197"/>
    <mergeCell ref="U197:V197"/>
    <mergeCell ref="W197:X197"/>
    <mergeCell ref="C202:H202"/>
    <mergeCell ref="U202:V202"/>
    <mergeCell ref="W202:X202"/>
    <mergeCell ref="C203:H203"/>
    <mergeCell ref="U203:V203"/>
    <mergeCell ref="W203:X203"/>
    <mergeCell ref="C200:H200"/>
    <mergeCell ref="U200:V200"/>
    <mergeCell ref="U189:V189"/>
    <mergeCell ref="W189:X189"/>
    <mergeCell ref="B193:H193"/>
    <mergeCell ref="U193:V193"/>
    <mergeCell ref="W193:X193"/>
    <mergeCell ref="B194:H194"/>
    <mergeCell ref="C187:H187"/>
    <mergeCell ref="U187:V187"/>
    <mergeCell ref="W187:X187"/>
    <mergeCell ref="C188:H188"/>
    <mergeCell ref="U188:V188"/>
    <mergeCell ref="W188:X188"/>
    <mergeCell ref="B180:B189"/>
    <mergeCell ref="C180:H180"/>
    <mergeCell ref="U180:V180"/>
    <mergeCell ref="W180:X180"/>
    <mergeCell ref="C181:H181"/>
    <mergeCell ref="U181:V181"/>
    <mergeCell ref="W181:X181"/>
    <mergeCell ref="C182:H182"/>
    <mergeCell ref="U182:V182"/>
    <mergeCell ref="W182:X182"/>
    <mergeCell ref="C185:H185"/>
    <mergeCell ref="U185:V185"/>
    <mergeCell ref="W185:X185"/>
    <mergeCell ref="C186:H186"/>
    <mergeCell ref="U186:V186"/>
    <mergeCell ref="W186:X186"/>
    <mergeCell ref="C183:H183"/>
    <mergeCell ref="U183:V183"/>
    <mergeCell ref="W183:X183"/>
    <mergeCell ref="C184:H184"/>
    <mergeCell ref="U184:V184"/>
    <mergeCell ref="W184:X184"/>
    <mergeCell ref="C178:H178"/>
    <mergeCell ref="U178:V178"/>
    <mergeCell ref="W178:X178"/>
    <mergeCell ref="C179:H179"/>
    <mergeCell ref="U179:V179"/>
    <mergeCell ref="W179:X179"/>
    <mergeCell ref="C176:H176"/>
    <mergeCell ref="U176:V176"/>
    <mergeCell ref="W176:X176"/>
    <mergeCell ref="C177:H177"/>
    <mergeCell ref="U177:V177"/>
    <mergeCell ref="W177:X177"/>
    <mergeCell ref="C174:H174"/>
    <mergeCell ref="U174:V174"/>
    <mergeCell ref="W174:X174"/>
    <mergeCell ref="C175:H175"/>
    <mergeCell ref="U175:V175"/>
    <mergeCell ref="W175:X175"/>
    <mergeCell ref="C172:H172"/>
    <mergeCell ref="U172:V172"/>
    <mergeCell ref="W172:X172"/>
    <mergeCell ref="C173:H173"/>
    <mergeCell ref="U173:V173"/>
    <mergeCell ref="W173:X173"/>
    <mergeCell ref="C170:H170"/>
    <mergeCell ref="U170:V170"/>
    <mergeCell ref="W170:X170"/>
    <mergeCell ref="C171:H171"/>
    <mergeCell ref="U171:V171"/>
    <mergeCell ref="W171:X171"/>
    <mergeCell ref="C168:H168"/>
    <mergeCell ref="U168:V168"/>
    <mergeCell ref="W168:X168"/>
    <mergeCell ref="C169:H169"/>
    <mergeCell ref="U169:V169"/>
    <mergeCell ref="W169:X169"/>
    <mergeCell ref="C166:H166"/>
    <mergeCell ref="U166:V166"/>
    <mergeCell ref="W166:X166"/>
    <mergeCell ref="C167:H167"/>
    <mergeCell ref="U167:V167"/>
    <mergeCell ref="W167:X167"/>
    <mergeCell ref="C164:H164"/>
    <mergeCell ref="U164:V164"/>
    <mergeCell ref="W164:X164"/>
    <mergeCell ref="C165:H165"/>
    <mergeCell ref="U165:V165"/>
    <mergeCell ref="W165:X165"/>
    <mergeCell ref="C162:H162"/>
    <mergeCell ref="U162:V162"/>
    <mergeCell ref="W162:X162"/>
    <mergeCell ref="C163:H163"/>
    <mergeCell ref="U163:V163"/>
    <mergeCell ref="W163:X163"/>
    <mergeCell ref="C160:H160"/>
    <mergeCell ref="U160:V160"/>
    <mergeCell ref="W160:X160"/>
    <mergeCell ref="C161:H161"/>
    <mergeCell ref="U161:V161"/>
    <mergeCell ref="W161:X161"/>
    <mergeCell ref="C158:H158"/>
    <mergeCell ref="U158:V158"/>
    <mergeCell ref="W158:X158"/>
    <mergeCell ref="C159:H159"/>
    <mergeCell ref="U159:V159"/>
    <mergeCell ref="W159:X159"/>
    <mergeCell ref="C156:H156"/>
    <mergeCell ref="U156:V156"/>
    <mergeCell ref="W156:X156"/>
    <mergeCell ref="C157:H157"/>
    <mergeCell ref="U157:V157"/>
    <mergeCell ref="W157:X157"/>
    <mergeCell ref="C154:H154"/>
    <mergeCell ref="U154:V154"/>
    <mergeCell ref="W154:X154"/>
    <mergeCell ref="C155:H155"/>
    <mergeCell ref="U155:V155"/>
    <mergeCell ref="W155:X155"/>
    <mergeCell ref="C152:H152"/>
    <mergeCell ref="U152:V152"/>
    <mergeCell ref="W152:X152"/>
    <mergeCell ref="C153:H153"/>
    <mergeCell ref="U153:V153"/>
    <mergeCell ref="W153:X153"/>
    <mergeCell ref="C150:H150"/>
    <mergeCell ref="U150:V150"/>
    <mergeCell ref="W150:X150"/>
    <mergeCell ref="C151:H151"/>
    <mergeCell ref="U151:V151"/>
    <mergeCell ref="W151:X151"/>
    <mergeCell ref="C148:H148"/>
    <mergeCell ref="U148:V148"/>
    <mergeCell ref="W148:X148"/>
    <mergeCell ref="C149:H149"/>
    <mergeCell ref="U149:V149"/>
    <mergeCell ref="W149:X149"/>
    <mergeCell ref="C146:H146"/>
    <mergeCell ref="U146:V146"/>
    <mergeCell ref="W146:X146"/>
    <mergeCell ref="C147:H147"/>
    <mergeCell ref="U147:V147"/>
    <mergeCell ref="W147:X147"/>
    <mergeCell ref="C144:H144"/>
    <mergeCell ref="U144:V144"/>
    <mergeCell ref="W144:X144"/>
    <mergeCell ref="C145:H145"/>
    <mergeCell ref="U145:V145"/>
    <mergeCell ref="W145:X145"/>
    <mergeCell ref="C142:H142"/>
    <mergeCell ref="U142:V142"/>
    <mergeCell ref="W142:X142"/>
    <mergeCell ref="C143:H143"/>
    <mergeCell ref="U143:V143"/>
    <mergeCell ref="W143:X143"/>
    <mergeCell ref="C140:H140"/>
    <mergeCell ref="U140:V140"/>
    <mergeCell ref="W140:X140"/>
    <mergeCell ref="C141:H141"/>
    <mergeCell ref="U141:V141"/>
    <mergeCell ref="W141:X141"/>
    <mergeCell ref="C138:H138"/>
    <mergeCell ref="U138:V138"/>
    <mergeCell ref="W138:X138"/>
    <mergeCell ref="C139:H139"/>
    <mergeCell ref="U139:V139"/>
    <mergeCell ref="W139:X139"/>
    <mergeCell ref="C136:H136"/>
    <mergeCell ref="U136:V136"/>
    <mergeCell ref="W136:X136"/>
    <mergeCell ref="C137:H137"/>
    <mergeCell ref="U137:V137"/>
    <mergeCell ref="W137:X137"/>
    <mergeCell ref="C134:H134"/>
    <mergeCell ref="U134:V134"/>
    <mergeCell ref="W134:X134"/>
    <mergeCell ref="C135:H135"/>
    <mergeCell ref="U135:V135"/>
    <mergeCell ref="W135:X135"/>
    <mergeCell ref="C132:H132"/>
    <mergeCell ref="U132:V132"/>
    <mergeCell ref="W132:X132"/>
    <mergeCell ref="C133:H133"/>
    <mergeCell ref="U133:V133"/>
    <mergeCell ref="W133:X133"/>
    <mergeCell ref="C130:H130"/>
    <mergeCell ref="U130:V130"/>
    <mergeCell ref="W130:X130"/>
    <mergeCell ref="C131:H131"/>
    <mergeCell ref="U131:V131"/>
    <mergeCell ref="W131:X131"/>
    <mergeCell ref="C128:H128"/>
    <mergeCell ref="U128:V128"/>
    <mergeCell ref="W128:X128"/>
    <mergeCell ref="C129:H129"/>
    <mergeCell ref="U129:V129"/>
    <mergeCell ref="W129:X129"/>
    <mergeCell ref="C126:H126"/>
    <mergeCell ref="U126:V126"/>
    <mergeCell ref="W126:X126"/>
    <mergeCell ref="C127:H127"/>
    <mergeCell ref="U127:V127"/>
    <mergeCell ref="W127:X127"/>
    <mergeCell ref="C124:H124"/>
    <mergeCell ref="U124:V124"/>
    <mergeCell ref="W124:X124"/>
    <mergeCell ref="C125:H125"/>
    <mergeCell ref="U125:V125"/>
    <mergeCell ref="W125:X125"/>
    <mergeCell ref="C122:H122"/>
    <mergeCell ref="U122:V122"/>
    <mergeCell ref="W122:X122"/>
    <mergeCell ref="C123:H123"/>
    <mergeCell ref="U123:V123"/>
    <mergeCell ref="W123:X123"/>
    <mergeCell ref="C120:H120"/>
    <mergeCell ref="U120:V120"/>
    <mergeCell ref="W120:X120"/>
    <mergeCell ref="C121:H121"/>
    <mergeCell ref="U121:V121"/>
    <mergeCell ref="W121:X121"/>
    <mergeCell ref="C118:H118"/>
    <mergeCell ref="U118:V118"/>
    <mergeCell ref="W118:X118"/>
    <mergeCell ref="C119:H119"/>
    <mergeCell ref="U119:V119"/>
    <mergeCell ref="W119:X119"/>
    <mergeCell ref="C116:H116"/>
    <mergeCell ref="U116:V116"/>
    <mergeCell ref="W116:X116"/>
    <mergeCell ref="C117:H117"/>
    <mergeCell ref="U117:V117"/>
    <mergeCell ref="W117:X117"/>
    <mergeCell ref="C114:H114"/>
    <mergeCell ref="U114:V114"/>
    <mergeCell ref="W114:X114"/>
    <mergeCell ref="C115:H115"/>
    <mergeCell ref="U115:V115"/>
    <mergeCell ref="W115:X115"/>
    <mergeCell ref="C112:H112"/>
    <mergeCell ref="U112:V112"/>
    <mergeCell ref="W112:X112"/>
    <mergeCell ref="C113:H113"/>
    <mergeCell ref="U113:V113"/>
    <mergeCell ref="W113:X113"/>
    <mergeCell ref="C110:H110"/>
    <mergeCell ref="U110:V110"/>
    <mergeCell ref="W110:X110"/>
    <mergeCell ref="C111:H111"/>
    <mergeCell ref="U111:V111"/>
    <mergeCell ref="W111:X111"/>
    <mergeCell ref="C108:H108"/>
    <mergeCell ref="U108:V108"/>
    <mergeCell ref="W108:X108"/>
    <mergeCell ref="C109:H109"/>
    <mergeCell ref="U109:V109"/>
    <mergeCell ref="W109:X109"/>
    <mergeCell ref="C106:H106"/>
    <mergeCell ref="U106:V106"/>
    <mergeCell ref="W106:X106"/>
    <mergeCell ref="C107:H107"/>
    <mergeCell ref="U107:V107"/>
    <mergeCell ref="W107:X107"/>
    <mergeCell ref="C104:H104"/>
    <mergeCell ref="U104:V104"/>
    <mergeCell ref="W104:X104"/>
    <mergeCell ref="C105:H105"/>
    <mergeCell ref="U105:V105"/>
    <mergeCell ref="W105:X105"/>
    <mergeCell ref="W102:X102"/>
    <mergeCell ref="C103:H103"/>
    <mergeCell ref="U103:V103"/>
    <mergeCell ref="W103:X103"/>
    <mergeCell ref="C100:H100"/>
    <mergeCell ref="U100:V100"/>
    <mergeCell ref="W100:X100"/>
    <mergeCell ref="C101:H101"/>
    <mergeCell ref="U101:V101"/>
    <mergeCell ref="W101:X101"/>
    <mergeCell ref="B96:B179"/>
    <mergeCell ref="C96:H96"/>
    <mergeCell ref="U96:V96"/>
    <mergeCell ref="W96:X96"/>
    <mergeCell ref="C97:H97"/>
    <mergeCell ref="U97:V97"/>
    <mergeCell ref="W97:X97"/>
    <mergeCell ref="C93:H93"/>
    <mergeCell ref="U93:V93"/>
    <mergeCell ref="W93:X93"/>
    <mergeCell ref="C94:H94"/>
    <mergeCell ref="U94:V94"/>
    <mergeCell ref="W94:X94"/>
    <mergeCell ref="C98:H98"/>
    <mergeCell ref="U98:V98"/>
    <mergeCell ref="W98:X98"/>
    <mergeCell ref="C99:H99"/>
    <mergeCell ref="U99:V99"/>
    <mergeCell ref="W99:X99"/>
    <mergeCell ref="C95:H95"/>
    <mergeCell ref="U95:V95"/>
    <mergeCell ref="W95:X95"/>
    <mergeCell ref="C102:H102"/>
    <mergeCell ref="U102:V102"/>
    <mergeCell ref="C91:H91"/>
    <mergeCell ref="U91:V91"/>
    <mergeCell ref="W91:X91"/>
    <mergeCell ref="C92:H92"/>
    <mergeCell ref="U92:V92"/>
    <mergeCell ref="W92:X92"/>
    <mergeCell ref="C89:H89"/>
    <mergeCell ref="U89:V89"/>
    <mergeCell ref="W89:X89"/>
    <mergeCell ref="C90:H90"/>
    <mergeCell ref="U90:V90"/>
    <mergeCell ref="W90:X90"/>
    <mergeCell ref="C88:H88"/>
    <mergeCell ref="U88:V88"/>
    <mergeCell ref="W88:X88"/>
    <mergeCell ref="C85:H85"/>
    <mergeCell ref="U85:V85"/>
    <mergeCell ref="W85:X85"/>
    <mergeCell ref="C86:H86"/>
    <mergeCell ref="U86:V86"/>
    <mergeCell ref="W86:X86"/>
    <mergeCell ref="W84:X84"/>
    <mergeCell ref="C81:H81"/>
    <mergeCell ref="U81:V81"/>
    <mergeCell ref="W81:X81"/>
    <mergeCell ref="C82:H82"/>
    <mergeCell ref="U82:V82"/>
    <mergeCell ref="W82:X82"/>
    <mergeCell ref="C87:H87"/>
    <mergeCell ref="U87:V87"/>
    <mergeCell ref="W87:X87"/>
    <mergeCell ref="B75:B95"/>
    <mergeCell ref="C75:H75"/>
    <mergeCell ref="U75:V75"/>
    <mergeCell ref="W75:X75"/>
    <mergeCell ref="C76:H76"/>
    <mergeCell ref="U76:V76"/>
    <mergeCell ref="C79:H79"/>
    <mergeCell ref="U79:V79"/>
    <mergeCell ref="W79:X79"/>
    <mergeCell ref="C80:H80"/>
    <mergeCell ref="U80:V80"/>
    <mergeCell ref="W80:X80"/>
    <mergeCell ref="W76:X76"/>
    <mergeCell ref="C77:H77"/>
    <mergeCell ref="U77:V77"/>
    <mergeCell ref="W77:X77"/>
    <mergeCell ref="C78:H78"/>
    <mergeCell ref="U78:V78"/>
    <mergeCell ref="W78:X78"/>
    <mergeCell ref="C83:H83"/>
    <mergeCell ref="U83:V83"/>
    <mergeCell ref="W83:X83"/>
    <mergeCell ref="C84:H84"/>
    <mergeCell ref="U84:V84"/>
    <mergeCell ref="B16:B19"/>
    <mergeCell ref="C16:E16"/>
    <mergeCell ref="C17:E17"/>
    <mergeCell ref="C18:E18"/>
    <mergeCell ref="C19:E19"/>
    <mergeCell ref="B73:H73"/>
    <mergeCell ref="U73:V73"/>
    <mergeCell ref="W73:X73"/>
    <mergeCell ref="B74:H74"/>
    <mergeCell ref="B9:E9"/>
    <mergeCell ref="G9:H9"/>
    <mergeCell ref="I9:J9"/>
    <mergeCell ref="B10:B12"/>
    <mergeCell ref="C10:E10"/>
    <mergeCell ref="C11:E11"/>
    <mergeCell ref="C12:E12"/>
    <mergeCell ref="B13:B15"/>
    <mergeCell ref="C13:E13"/>
    <mergeCell ref="C14:E14"/>
    <mergeCell ref="C15:E15"/>
  </mergeCells>
  <phoneticPr fontId="2" type="noConversion"/>
  <conditionalFormatting sqref="H10:H19 J10:J19">
    <cfRule type="cellIs" dxfId="5" priority="3" operator="lessThan">
      <formula>0</formula>
    </cfRule>
    <cfRule type="cellIs" dxfId="4" priority="4" operator="greaterThan">
      <formula>0</formula>
    </cfRule>
    <cfRule type="cellIs" dxfId="3" priority="5" operator="greaterThan">
      <formula>0</formula>
    </cfRule>
    <cfRule type="cellIs" dxfId="2" priority="6" operator="lessThan">
      <formula>0</formula>
    </cfRule>
  </conditionalFormatting>
  <conditionalFormatting sqref="P324:P332">
    <cfRule type="dataBar" priority="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{28488B39-C09F-43ED-8BE3-EFA2F12F1452}</x14:id>
        </ext>
      </extLst>
    </cfRule>
  </conditionalFormatting>
  <conditionalFormatting sqref="P347:P356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{987BCE28-2BF0-46C3-B574-BE83BF91944E}</x14:id>
        </ext>
      </extLst>
    </cfRule>
  </conditionalFormatting>
  <conditionalFormatting sqref="R11:R19">
    <cfRule type="cellIs" dxfId="1" priority="7" operator="greaterThan">
      <formula>0</formula>
    </cfRule>
    <cfRule type="cellIs" dxfId="0" priority="8" operator="lessThan">
      <formula>0</formula>
    </cfRule>
  </conditionalFormatting>
  <pageMargins left="0.7" right="0.7" top="0.75" bottom="0.75" header="0.3" footer="0.3"/>
  <pageSetup paperSize="9" orientation="portrait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28488B39-C09F-43ED-8BE3-EFA2F12F145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P324:P332</xm:sqref>
        </x14:conditionalFormatting>
        <x14:conditionalFormatting xmlns:xm="http://schemas.microsoft.com/office/excel/2006/main">
          <x14:cfRule type="dataBar" id="{987BCE28-2BF0-46C3-B574-BE83BF91944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P347:P356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23</vt:i4>
      </vt:variant>
    </vt:vector>
  </HeadingPairs>
  <TitlesOfParts>
    <vt:vector size="23" baseType="lpstr">
      <vt:lpstr>AI</vt:lpstr>
      <vt:lpstr>TV_UK</vt:lpstr>
      <vt:lpstr>Monitor_UK</vt:lpstr>
      <vt:lpstr>TV_FR</vt:lpstr>
      <vt:lpstr>Monitor_FR</vt:lpstr>
      <vt:lpstr>TV_PL</vt:lpstr>
      <vt:lpstr>Monitor_PL</vt:lpstr>
      <vt:lpstr>TV_ES</vt:lpstr>
      <vt:lpstr>Monitor_ES</vt:lpstr>
      <vt:lpstr>TV_BR</vt:lpstr>
      <vt:lpstr>Monitor_BR</vt:lpstr>
      <vt:lpstr>TV_CA-EN</vt:lpstr>
      <vt:lpstr>Monitor_CA-EN</vt:lpstr>
      <vt:lpstr>TV_CA-FR</vt:lpstr>
      <vt:lpstr>Monitor_CA-FR</vt:lpstr>
      <vt:lpstr>TV_MX</vt:lpstr>
      <vt:lpstr>Monitor_MX</vt:lpstr>
      <vt:lpstr>TV_NL</vt:lpstr>
      <vt:lpstr>Monitor_NL</vt:lpstr>
      <vt:lpstr>TV_IT</vt:lpstr>
      <vt:lpstr>Monitor_IT</vt:lpstr>
      <vt:lpstr>TV_DE</vt:lpstr>
      <vt:lpstr>Monitor_DE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이예림(Ye Rim Lee)</dc:creator>
  <cp:lastModifiedBy>이예림(Ye Rim Lee)</cp:lastModifiedBy>
  <dcterms:created xsi:type="dcterms:W3CDTF">2025-11-27T07:23:26Z</dcterms:created>
  <dcterms:modified xsi:type="dcterms:W3CDTF">2026-03-16T02:03:12Z</dcterms:modified>
</cp:coreProperties>
</file>