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7"/>
  <workbookPr/>
  <mc:AlternateContent xmlns:mc="http://schemas.openxmlformats.org/markup-compatibility/2006">
    <mc:Choice Requires="x15">
      <x15ac:absPath xmlns:x15ac="http://schemas.microsoft.com/office/spreadsheetml/2010/11/ac" url="https://d.docs.live.net/322971e5aa7ec908/3d drucke/BeerpongTisch/Code/GanzerCode/TischPong/"/>
    </mc:Choice>
  </mc:AlternateContent>
  <xr:revisionPtr revIDLastSave="365" documentId="13_ncr:1_{256B5530-001F-473E-B336-B5C237E9E44B}" xr6:coauthVersionLast="47" xr6:coauthVersionMax="47" xr10:uidLastSave="{BBC39260-BBAF-4453-9307-9E0A3AA111CA}"/>
  <bookViews>
    <workbookView xWindow="-120" yWindow="-120" windowWidth="29040" windowHeight="15840" firstSheet="1" xr2:uid="{00000000-000D-0000-FFFF-FFFF00000000}"/>
  </bookViews>
  <sheets>
    <sheet name="PReis" sheetId="1" r:id="rId1"/>
    <sheet name="EA" sheetId="3" r:id="rId2"/>
    <sheet name="Tabelle2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15" i="1"/>
  <c r="H4" i="2"/>
  <c r="F4" i="2"/>
  <c r="E4" i="2"/>
  <c r="E42" i="1"/>
  <c r="P31" i="1"/>
  <c r="P28" i="1"/>
  <c r="R28" i="1" s="1"/>
  <c r="E3" i="1"/>
  <c r="E16" i="1"/>
  <c r="E14" i="1"/>
  <c r="E13" i="1"/>
  <c r="E12" i="1"/>
  <c r="E11" i="1"/>
  <c r="E10" i="1"/>
  <c r="E9" i="1"/>
  <c r="E8" i="1"/>
  <c r="E5" i="1"/>
  <c r="E4" i="1"/>
  <c r="E7" i="1"/>
  <c r="E6" i="1"/>
  <c r="R31" i="1"/>
  <c r="P30" i="1"/>
  <c r="R30" i="1" s="1"/>
  <c r="R29" i="1"/>
  <c r="R17" i="1"/>
  <c r="R18" i="1"/>
  <c r="R19" i="1"/>
  <c r="P18" i="1"/>
  <c r="R16" i="1"/>
  <c r="R5" i="1"/>
  <c r="N4" i="1"/>
  <c r="N5" i="1"/>
  <c r="N6" i="1" s="1"/>
  <c r="P6" i="1" s="1"/>
  <c r="N11" i="1" s="1"/>
  <c r="N3" i="1"/>
  <c r="E17" i="1"/>
  <c r="E18" i="1"/>
  <c r="E19" i="1"/>
  <c r="E20" i="1"/>
  <c r="E21" i="1"/>
  <c r="E22" i="1"/>
  <c r="E24" i="1"/>
  <c r="E43" i="1" s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 l="1"/>
  <c r="R34" i="1"/>
  <c r="R22" i="1"/>
  <c r="G43" i="1" l="1"/>
  <c r="G42" i="1"/>
</calcChain>
</file>

<file path=xl/sharedStrings.xml><?xml version="1.0" encoding="utf-8"?>
<sst xmlns="http://schemas.openxmlformats.org/spreadsheetml/2006/main" count="133" uniqueCount="99">
  <si>
    <t>gezahlt</t>
  </si>
  <si>
    <t>Arduino 200mA</t>
  </si>
  <si>
    <t>Produkt</t>
  </si>
  <si>
    <t>Anazhl</t>
  </si>
  <si>
    <t>Stückpreis</t>
  </si>
  <si>
    <t>Gesamtpreis</t>
  </si>
  <si>
    <t>anzahl</t>
  </si>
  <si>
    <t>leds</t>
  </si>
  <si>
    <t>versuch</t>
  </si>
  <si>
    <t>insgesamt</t>
  </si>
  <si>
    <t>Holz</t>
  </si>
  <si>
    <t>led ring</t>
  </si>
  <si>
    <t>Beine</t>
  </si>
  <si>
    <t>https://www.ebay.de/itm/254275783786?mkevt=1&amp;mkcid=1&amp;mkrid=707-53477-19255-0&amp;campid=5338364438&amp;customid=254275783786_159912&amp;toolid=11000</t>
  </si>
  <si>
    <t>alex</t>
  </si>
  <si>
    <t>Ledstripe</t>
  </si>
  <si>
    <t>MUX</t>
  </si>
  <si>
    <t>https://www.amazon.de/CD74HC4067-16-Kanal-Digital-Multiplexer-Breakout/dp/B06Y1L95GK/ref=asc_df_B06Y1L95GK/?tag=googshopde-21&amp;linkCode=df0&amp;hvadid=310652715332&amp;hvpos=&amp;hvnetw=g&amp;hvrand=11556719291783060426&amp;hvpone=&amp;hvptwo=&amp;hvqmt=&amp;hvdev=c&amp;hvdvcmdl=&amp;hvlocint=&amp;hvlocphy=9042566&amp;hvtargid=pla-611848383573&amp;psc=1&amp;th=1&amp;psc=1&amp;tag=&amp;ref=&amp;adgrpid=64570534231&amp;hvpone=&amp;hvptwo=&amp;hvadid=310652715332&amp;hvpos=&amp;hvnetw=g&amp;hvrand=11556719291783060426&amp;hvqmt=&amp;hvdev=c&amp;hvdvcmdl=&amp;hvlocint=&amp;hvlocphy=9042566&amp;hvtargid=pla-611848383573</t>
  </si>
  <si>
    <t>matric</t>
  </si>
  <si>
    <t>ledmatrix</t>
  </si>
  <si>
    <t>5V 5050 RGB Matrix led Pixel modul licht 8*8 16*16 8*32 Pixel WS2812B WS2812 Digital Flexible Panel Einzeln Adressierbaren|LED Modules| - AliExpress</t>
  </si>
  <si>
    <t>rundholz</t>
  </si>
  <si>
    <t>https://www.amazon.de/50-Stk-JOWE-Querholzplättchen-Ø40mm/dp/B018XVRVTU/ref=asc_df_B018XVRVTU/?tag=googshopde-21&amp;linkCode=df0&amp;hvadid=228050371912&amp;hvpos=&amp;hvnetw=g&amp;hvrand=1007705551309739580&amp;hvpone=&amp;hvptwo=&amp;hvqmt=&amp;hvdev=c&amp;hvdvcmdl=&amp;hvlocint=&amp;hvlocphy=9042561&amp;hvtargid=pla-435620696332&amp;th=1</t>
  </si>
  <si>
    <t>Lichtsesnoren Pack</t>
  </si>
  <si>
    <t>https://www.amazon.de/gp/product/B0987FW6ZR/ref=ppx_yo_dt_b_asin_image_o01_s00?ie=UTF8&amp;psc=1</t>
  </si>
  <si>
    <t>Sparmodus</t>
  </si>
  <si>
    <t>Widerstände</t>
  </si>
  <si>
    <t>https://www.amazon.de/gp/product/B072BHDBDG/ref=ppx_yo_dt_b_asin_image_o02_s00?ie=UTF8&amp;psc=1</t>
  </si>
  <si>
    <t>helligkeit</t>
  </si>
  <si>
    <t>arduino</t>
  </si>
  <si>
    <t>https://www.amazon.de/gp/product/B07CPT3QX4/ref=ppx_yo_dt_b_asin_title_o06_s01?ie=UTF8&amp;psc=1</t>
  </si>
  <si>
    <t>Becher+</t>
  </si>
  <si>
    <t>https://www.thekendorf.de/collections/50-50/products/turkis-orange-1</t>
  </si>
  <si>
    <t>PSU</t>
  </si>
  <si>
    <t>MW UHP-200-5: Schaltnetzteil, geschlossen, 200 W 5 V, 40 A bei reichelt elektronik</t>
  </si>
  <si>
    <t>Ledstreifen</t>
  </si>
  <si>
    <t>r</t>
  </si>
  <si>
    <t>g</t>
  </si>
  <si>
    <t>b</t>
  </si>
  <si>
    <t>H</t>
  </si>
  <si>
    <t>Ringe</t>
  </si>
  <si>
    <t>https://de.aliexpress.com/item/32953186414.html?spm=a2g0s.9042311.0.0.4bc74c4d7BFJdb</t>
  </si>
  <si>
    <t>scharniere</t>
  </si>
  <si>
    <t>4Stück Beschlag Möbelscharnier Tür-Scharnier 180 Grad Scharnier Zinklegierung Rostfrei Türband klappbar Türscharnier Innenscharnier mit Schrauben ,für Schranktüren,Tisch, Klapptisch, Runde Kanten : Amazon.de: Baumarkt</t>
  </si>
  <si>
    <t>Matrixzahl</t>
  </si>
  <si>
    <t>Becher</t>
  </si>
  <si>
    <t>thekendorf</t>
  </si>
  <si>
    <t>Matrix hintergrund</t>
  </si>
  <si>
    <t>Scharnier, dübel, leim</t>
  </si>
  <si>
    <t>bauhaus</t>
  </si>
  <si>
    <t>streifen</t>
  </si>
  <si>
    <t>powerbank</t>
  </si>
  <si>
    <t>https://www.amazon.de/gp/buy/thankyou/handlers/display.html?purchaseId=304-8478678-4390740&amp;ref_=chk_typ_browserRefresh&amp;isRefresh=1</t>
  </si>
  <si>
    <t>epoxidhart</t>
  </si>
  <si>
    <t>farbe</t>
  </si>
  <si>
    <t>sven</t>
  </si>
  <si>
    <t>Metallbeschläge</t>
  </si>
  <si>
    <t>thoman</t>
  </si>
  <si>
    <t>stifte</t>
  </si>
  <si>
    <t>übersrpungene led:</t>
  </si>
  <si>
    <t>Alex:</t>
  </si>
  <si>
    <t>zahlen</t>
  </si>
  <si>
    <t>Sven:</t>
  </si>
  <si>
    <t>Eingang</t>
  </si>
  <si>
    <t>Ausgang</t>
  </si>
  <si>
    <t>Analog</t>
  </si>
  <si>
    <t>A0</t>
  </si>
  <si>
    <t>Sensoren0</t>
  </si>
  <si>
    <t>A1</t>
  </si>
  <si>
    <t>Sensoren1</t>
  </si>
  <si>
    <t>A2</t>
  </si>
  <si>
    <t>A3</t>
  </si>
  <si>
    <t>A4</t>
  </si>
  <si>
    <t>A5</t>
  </si>
  <si>
    <t>Poti</t>
  </si>
  <si>
    <t>Digital</t>
  </si>
  <si>
    <t>Ringe0</t>
  </si>
  <si>
    <t>Ringe1</t>
  </si>
  <si>
    <t>Pinstreifenunten</t>
  </si>
  <si>
    <t>MAtrix0</t>
  </si>
  <si>
    <t>Matrix1</t>
  </si>
  <si>
    <t>Sourceselect1</t>
  </si>
  <si>
    <t>Streifen0</t>
  </si>
  <si>
    <t>Streifen1</t>
  </si>
  <si>
    <t>Sourceselect0</t>
  </si>
  <si>
    <t>Epodxidhartz</t>
  </si>
  <si>
    <t>länge</t>
  </si>
  <si>
    <t>breite</t>
  </si>
  <si>
    <t>höhe</t>
  </si>
  <si>
    <t>volumen</t>
  </si>
  <si>
    <t>cm3</t>
  </si>
  <si>
    <t>dichte g/cm3</t>
  </si>
  <si>
    <t>gewicht in kg</t>
  </si>
  <si>
    <t>papier</t>
  </si>
  <si>
    <t>grobschliff</t>
  </si>
  <si>
    <t>244-400</t>
  </si>
  <si>
    <t>maschine</t>
  </si>
  <si>
    <t>feinschlöiff</t>
  </si>
  <si>
    <t>nassschleifpapier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</si>
</sst>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1" xfId="2" applyBorder="1"/>
    <xf numFmtId="44" fontId="0" fillId="0" borderId="0" xfId="1" applyFont="1"/>
    <xf numFmtId="0" fontId="2" fillId="0" borderId="0" xfId="2"/>
    <xf numFmtId="0" fontId="0" fillId="0" borderId="3" xfId="0" applyBorder="1"/>
    <xf numFmtId="0" fontId="0" fillId="0" borderId="4" xfId="0" applyBorder="1"/>
    <xf numFmtId="44" fontId="0" fillId="0" borderId="5" xfId="1" applyFont="1" applyBorder="1"/>
    <xf numFmtId="0" fontId="4" fillId="0" borderId="1" xfId="0" applyFont="1" applyBorder="1"/>
    <xf numFmtId="44" fontId="0" fillId="0" borderId="0" xfId="0" applyNumberFormat="1"/>
    <xf numFmtId="164" fontId="0" fillId="0" borderId="1" xfId="0" applyNumberFormat="1" applyBorder="1"/>
    <xf numFmtId="164" fontId="0" fillId="0" borderId="1" xfId="1" applyNumberFormat="1" applyFont="1" applyBorder="1"/>
    <xf numFmtId="164" fontId="4" fillId="0" borderId="1" xfId="0" applyNumberFormat="1" applyFont="1" applyBorder="1"/>
    <xf numFmtId="164" fontId="1" fillId="0" borderId="1" xfId="1" applyNumberFormat="1" applyFont="1" applyBorder="1"/>
    <xf numFmtId="164" fontId="0" fillId="0" borderId="4" xfId="1" applyNumberFormat="1" applyFont="1" applyBorder="1"/>
    <xf numFmtId="164" fontId="0" fillId="0" borderId="3" xfId="1" applyNumberFormat="1" applyFont="1" applyBorder="1"/>
    <xf numFmtId="164" fontId="0" fillId="0" borderId="0" xfId="0" applyNumberFormat="1"/>
    <xf numFmtId="0" fontId="3" fillId="0" borderId="1" xfId="0" applyFont="1" applyBorder="1" applyAlignment="1">
      <alignment horizontal="center"/>
    </xf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de/CD74HC4067-16-Kanal-Digital-Multiplexer-Breakout/dp/B06Y1L95GK/ref=asc_df_B06Y1L95GK/?tag=googshopde-21&amp;linkCode=df0&amp;hvadid=310652715332&amp;hvpos=&amp;hvnetw=g&amp;hvrand=11556719291783060426&amp;hvpone=&amp;hvptwo=&amp;hvqmt=&amp;hvdev=c&amp;hvdvcmdl=&amp;hvlocint=&amp;hvlocphy=9042566&amp;hvtargid=pla-611848383573&amp;psc=1&amp;th=1&amp;psc=1&amp;tag=&amp;ref=&amp;adgrpid=64570534231&amp;hvpone=&amp;hvptwo=&amp;hvadid=310652715332&amp;hvpos=&amp;hvnetw=g&amp;hvrand=11556719291783060426&amp;hvqmt=&amp;hvdev=c&amp;hvdvcmdl=&amp;hvlocint=&amp;hvlocphy=9042566&amp;hvtargid=pla-611848383573" TargetMode="External"/><Relationship Id="rId2" Type="http://schemas.openxmlformats.org/officeDocument/2006/relationships/hyperlink" Target="https://de.aliexpress.com/item/4000547842744.html?spm=a2g0s.9042311.0.0.51774c4dAUd4jO" TargetMode="External"/><Relationship Id="rId1" Type="http://schemas.openxmlformats.org/officeDocument/2006/relationships/hyperlink" Target="https://www.reichelt.de/schaltnetzteil-geschlossen-200-w-5-v-40-a-mw-uhp-200-5-p256071.html?&amp;nbc=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de/gp/product/B09698VPJ5/ref=ppx_yo_dt_b_asin_image_o00_s00?ie=UTF8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tabSelected="1" workbookViewId="0">
      <selection sqref="A1:D1"/>
    </sheetView>
  </sheetViews>
  <sheetFormatPr defaultColWidth="9.140625" defaultRowHeight="15"/>
  <cols>
    <col min="1" max="2" width="22.28515625" customWidth="1"/>
    <col min="3" max="3" width="19.85546875" customWidth="1"/>
    <col min="4" max="4" width="11.85546875" style="17" customWidth="1"/>
    <col min="5" max="5" width="11.7109375" customWidth="1"/>
    <col min="7" max="7" width="9.5703125" bestFit="1" customWidth="1"/>
    <col min="10" max="10" width="4.28515625" customWidth="1"/>
    <col min="11" max="11" width="18.28515625" customWidth="1"/>
    <col min="17" max="17" width="12.5703125" customWidth="1"/>
  </cols>
  <sheetData>
    <row r="1" spans="1:18" ht="15.75">
      <c r="A1" s="18"/>
      <c r="B1" s="18"/>
      <c r="C1" s="18"/>
      <c r="D1" s="18"/>
      <c r="F1" t="s">
        <v>0</v>
      </c>
      <c r="K1" t="s">
        <v>1</v>
      </c>
    </row>
    <row r="2" spans="1:18">
      <c r="A2" s="1" t="s">
        <v>2</v>
      </c>
      <c r="B2" s="1"/>
      <c r="C2" s="1" t="s">
        <v>3</v>
      </c>
      <c r="D2" s="11" t="s">
        <v>4</v>
      </c>
      <c r="E2" s="2" t="s">
        <v>5</v>
      </c>
      <c r="L2" t="s">
        <v>6</v>
      </c>
      <c r="M2" t="s">
        <v>7</v>
      </c>
      <c r="Q2" t="s">
        <v>8</v>
      </c>
      <c r="R2" t="s">
        <v>9</v>
      </c>
    </row>
    <row r="3" spans="1:18">
      <c r="A3" s="1" t="s">
        <v>10</v>
      </c>
      <c r="B3" s="1"/>
      <c r="C3" s="1"/>
      <c r="D3" s="12"/>
      <c r="E3" s="4">
        <f t="shared" ref="E3:E16" si="0">D3*C3</f>
        <v>0</v>
      </c>
      <c r="K3" t="s">
        <v>11</v>
      </c>
      <c r="L3">
        <v>22</v>
      </c>
      <c r="M3">
        <v>24</v>
      </c>
      <c r="N3">
        <f>M3*L3</f>
        <v>528</v>
      </c>
    </row>
    <row r="4" spans="1:18">
      <c r="A4" s="1" t="s">
        <v>12</v>
      </c>
      <c r="B4" s="1" t="s">
        <v>13</v>
      </c>
      <c r="C4" s="1">
        <v>1</v>
      </c>
      <c r="D4" s="12">
        <v>59.99</v>
      </c>
      <c r="E4" s="4">
        <f t="shared" si="0"/>
        <v>59.99</v>
      </c>
      <c r="F4" t="s">
        <v>14</v>
      </c>
      <c r="K4" t="s">
        <v>15</v>
      </c>
      <c r="L4">
        <v>6</v>
      </c>
      <c r="M4">
        <v>35</v>
      </c>
      <c r="N4">
        <f t="shared" ref="N4:N5" si="1">M4*L4</f>
        <v>210</v>
      </c>
    </row>
    <row r="5" spans="1:18">
      <c r="A5" s="1" t="s">
        <v>16</v>
      </c>
      <c r="B5" s="3" t="s">
        <v>17</v>
      </c>
      <c r="C5" s="1">
        <v>1</v>
      </c>
      <c r="D5" s="12">
        <v>8</v>
      </c>
      <c r="E5" s="4">
        <f t="shared" si="0"/>
        <v>8</v>
      </c>
      <c r="F5" t="s">
        <v>14</v>
      </c>
      <c r="K5" t="s">
        <v>18</v>
      </c>
      <c r="L5">
        <v>8</v>
      </c>
      <c r="M5">
        <v>30</v>
      </c>
      <c r="N5">
        <f t="shared" si="1"/>
        <v>240</v>
      </c>
      <c r="Q5">
        <v>0.41499999999999998</v>
      </c>
      <c r="R5">
        <f>Q5*2</f>
        <v>0.83</v>
      </c>
    </row>
    <row r="6" spans="1:18">
      <c r="A6" s="1" t="s">
        <v>19</v>
      </c>
      <c r="B6" s="5" t="s">
        <v>20</v>
      </c>
      <c r="C6" s="1">
        <v>1</v>
      </c>
      <c r="D6" s="12">
        <v>12.63</v>
      </c>
      <c r="E6" s="4">
        <f t="shared" si="0"/>
        <v>12.63</v>
      </c>
      <c r="F6" t="s">
        <v>14</v>
      </c>
      <c r="N6">
        <f>N3+N4+N5</f>
        <v>978</v>
      </c>
      <c r="O6">
        <v>0.06</v>
      </c>
      <c r="P6">
        <f>O6*N6</f>
        <v>58.68</v>
      </c>
    </row>
    <row r="7" spans="1:18">
      <c r="A7" s="1" t="s">
        <v>21</v>
      </c>
      <c r="B7" s="1" t="s">
        <v>22</v>
      </c>
      <c r="C7" s="1">
        <v>1</v>
      </c>
      <c r="D7" s="12">
        <v>13.44</v>
      </c>
      <c r="E7" s="4">
        <f t="shared" si="0"/>
        <v>13.44</v>
      </c>
      <c r="F7" t="s">
        <v>14</v>
      </c>
    </row>
    <row r="8" spans="1:18">
      <c r="A8" s="1" t="s">
        <v>23</v>
      </c>
      <c r="B8" s="1" t="s">
        <v>24</v>
      </c>
      <c r="C8" s="1">
        <v>1</v>
      </c>
      <c r="D8" s="12">
        <v>11.96</v>
      </c>
      <c r="E8" s="4">
        <f t="shared" si="0"/>
        <v>11.96</v>
      </c>
      <c r="F8" t="s">
        <v>14</v>
      </c>
      <c r="M8" t="s">
        <v>25</v>
      </c>
    </row>
    <row r="9" spans="1:18">
      <c r="A9" s="1" t="s">
        <v>26</v>
      </c>
      <c r="B9" s="1" t="s">
        <v>27</v>
      </c>
      <c r="C9" s="1">
        <v>1</v>
      </c>
      <c r="D9" s="12">
        <v>9.99</v>
      </c>
      <c r="E9" s="4">
        <f t="shared" si="0"/>
        <v>9.99</v>
      </c>
      <c r="F9" t="s">
        <v>14</v>
      </c>
      <c r="M9" t="s">
        <v>28</v>
      </c>
      <c r="N9">
        <v>0.1</v>
      </c>
    </row>
    <row r="10" spans="1:18">
      <c r="A10" s="1" t="s">
        <v>29</v>
      </c>
      <c r="B10" s="1" t="s">
        <v>30</v>
      </c>
      <c r="C10" s="1">
        <v>1</v>
      </c>
      <c r="D10" s="12">
        <v>17.989999999999998</v>
      </c>
      <c r="E10" s="4">
        <f t="shared" si="0"/>
        <v>17.989999999999998</v>
      </c>
      <c r="F10" t="s">
        <v>14</v>
      </c>
      <c r="M10" t="s">
        <v>7</v>
      </c>
      <c r="N10">
        <v>0.25</v>
      </c>
    </row>
    <row r="11" spans="1:18">
      <c r="A11" s="1" t="s">
        <v>31</v>
      </c>
      <c r="B11" s="1" t="s">
        <v>32</v>
      </c>
      <c r="C11" s="1">
        <v>1</v>
      </c>
      <c r="D11" s="12">
        <v>28.99</v>
      </c>
      <c r="E11" s="4">
        <f t="shared" si="0"/>
        <v>28.99</v>
      </c>
      <c r="F11" t="s">
        <v>14</v>
      </c>
      <c r="N11">
        <f>P6*N9*N10</f>
        <v>1.4670000000000001</v>
      </c>
    </row>
    <row r="12" spans="1:18">
      <c r="A12" s="1" t="s">
        <v>33</v>
      </c>
      <c r="B12" s="5" t="s">
        <v>34</v>
      </c>
      <c r="C12" s="1">
        <v>1</v>
      </c>
      <c r="D12" s="12">
        <v>56</v>
      </c>
      <c r="E12" s="4">
        <f t="shared" si="0"/>
        <v>56</v>
      </c>
      <c r="F12" t="s">
        <v>14</v>
      </c>
    </row>
    <row r="13" spans="1:18">
      <c r="A13" s="1"/>
      <c r="B13" s="1"/>
      <c r="C13" s="1"/>
      <c r="D13" s="12"/>
      <c r="E13" s="4">
        <f t="shared" si="0"/>
        <v>0</v>
      </c>
    </row>
    <row r="14" spans="1:18">
      <c r="A14" s="1"/>
      <c r="B14" s="1"/>
      <c r="C14" s="1"/>
      <c r="D14" s="12"/>
      <c r="E14" s="4">
        <f t="shared" si="0"/>
        <v>0</v>
      </c>
    </row>
    <row r="15" spans="1:18">
      <c r="A15" s="1" t="s">
        <v>35</v>
      </c>
      <c r="B15" s="1"/>
      <c r="C15" s="1">
        <v>2</v>
      </c>
      <c r="D15" s="12">
        <v>23.99</v>
      </c>
      <c r="E15" s="4">
        <f>D15*C15</f>
        <v>47.98</v>
      </c>
      <c r="F15" t="s">
        <v>14</v>
      </c>
      <c r="L15" t="s">
        <v>36</v>
      </c>
      <c r="M15" t="s">
        <v>37</v>
      </c>
      <c r="N15" t="s">
        <v>38</v>
      </c>
      <c r="O15" t="s">
        <v>39</v>
      </c>
      <c r="P15" t="s">
        <v>7</v>
      </c>
      <c r="Q15" t="s">
        <v>6</v>
      </c>
    </row>
    <row r="16" spans="1:18">
      <c r="A16" s="1" t="s">
        <v>40</v>
      </c>
      <c r="B16" s="1" t="s">
        <v>41</v>
      </c>
      <c r="C16" s="1">
        <v>24</v>
      </c>
      <c r="D16" s="12">
        <v>1.45</v>
      </c>
      <c r="E16" s="4">
        <f t="shared" si="0"/>
        <v>34.799999999999997</v>
      </c>
      <c r="F16" t="s">
        <v>14</v>
      </c>
      <c r="K16" t="s">
        <v>11</v>
      </c>
      <c r="L16">
        <v>1</v>
      </c>
      <c r="M16">
        <v>0</v>
      </c>
      <c r="N16">
        <v>0</v>
      </c>
      <c r="O16">
        <v>1</v>
      </c>
      <c r="P16">
        <v>24</v>
      </c>
      <c r="Q16">
        <v>22</v>
      </c>
      <c r="R16">
        <f>Q16*P16*O16*0.02*(L16+M16+N16)</f>
        <v>10.56</v>
      </c>
    </row>
    <row r="17" spans="1:18" ht="15.75" customHeight="1">
      <c r="A17" s="9" t="s">
        <v>42</v>
      </c>
      <c r="B17" s="5" t="s">
        <v>43</v>
      </c>
      <c r="C17" s="9">
        <v>1</v>
      </c>
      <c r="D17" s="13">
        <v>9.9499999999999993</v>
      </c>
      <c r="E17" s="4">
        <f t="shared" ref="E17:E39" si="2">D17*C17</f>
        <v>9.9499999999999993</v>
      </c>
      <c r="F17" t="s">
        <v>14</v>
      </c>
      <c r="K17" t="s">
        <v>44</v>
      </c>
      <c r="L17">
        <v>1</v>
      </c>
      <c r="M17">
        <v>0</v>
      </c>
      <c r="N17">
        <v>0</v>
      </c>
      <c r="O17">
        <v>1</v>
      </c>
      <c r="P17">
        <v>20</v>
      </c>
      <c r="Q17">
        <v>2</v>
      </c>
      <c r="R17">
        <f t="shared" ref="R17:R19" si="3">Q17*P17*O17*0.02*(L17+M17+N17)</f>
        <v>0.8</v>
      </c>
    </row>
    <row r="18" spans="1:18" ht="15.75">
      <c r="A18" s="9" t="s">
        <v>45</v>
      </c>
      <c r="B18" s="9" t="s">
        <v>46</v>
      </c>
      <c r="C18" s="9">
        <v>1</v>
      </c>
      <c r="D18" s="13">
        <v>28.99</v>
      </c>
      <c r="E18" s="4">
        <f t="shared" ref="E18:E31" si="4">D18*C18</f>
        <v>28.99</v>
      </c>
      <c r="F18" t="s">
        <v>14</v>
      </c>
      <c r="K18" t="s">
        <v>47</v>
      </c>
      <c r="L18">
        <v>1</v>
      </c>
      <c r="M18">
        <v>1</v>
      </c>
      <c r="N18">
        <v>0</v>
      </c>
      <c r="O18">
        <v>1</v>
      </c>
      <c r="P18">
        <f>8*8-P17</f>
        <v>44</v>
      </c>
      <c r="Q18">
        <v>2</v>
      </c>
      <c r="R18">
        <f t="shared" si="3"/>
        <v>3.52</v>
      </c>
    </row>
    <row r="19" spans="1:18" ht="15.75">
      <c r="A19" s="9" t="s">
        <v>48</v>
      </c>
      <c r="B19" s="9" t="s">
        <v>49</v>
      </c>
      <c r="C19" s="9">
        <v>1</v>
      </c>
      <c r="D19" s="13">
        <v>20</v>
      </c>
      <c r="E19" s="4">
        <f t="shared" si="4"/>
        <v>20</v>
      </c>
      <c r="F19" t="s">
        <v>14</v>
      </c>
      <c r="K19" t="s">
        <v>50</v>
      </c>
      <c r="L19">
        <v>1</v>
      </c>
      <c r="M19">
        <v>1</v>
      </c>
      <c r="N19">
        <v>0</v>
      </c>
      <c r="O19">
        <v>0.8</v>
      </c>
      <c r="P19">
        <v>60</v>
      </c>
      <c r="Q19">
        <v>10</v>
      </c>
      <c r="R19">
        <f t="shared" si="3"/>
        <v>19.2</v>
      </c>
    </row>
    <row r="20" spans="1:18" ht="15.75">
      <c r="A20" s="9" t="s">
        <v>51</v>
      </c>
      <c r="B20" s="9" t="s">
        <v>52</v>
      </c>
      <c r="C20" s="9">
        <v>1</v>
      </c>
      <c r="D20" s="13">
        <v>65</v>
      </c>
      <c r="E20" s="4">
        <f t="shared" si="4"/>
        <v>65</v>
      </c>
      <c r="F20" t="s">
        <v>14</v>
      </c>
    </row>
    <row r="21" spans="1:18" ht="15.75">
      <c r="A21" s="9" t="s">
        <v>53</v>
      </c>
      <c r="B21" s="9"/>
      <c r="C21" s="9">
        <v>1</v>
      </c>
      <c r="D21" s="13">
        <v>92</v>
      </c>
      <c r="E21" s="4">
        <f t="shared" si="4"/>
        <v>92</v>
      </c>
      <c r="F21" t="s">
        <v>14</v>
      </c>
    </row>
    <row r="22" spans="1:18" ht="15.75">
      <c r="A22" s="9" t="s">
        <v>54</v>
      </c>
      <c r="B22" s="9" t="s">
        <v>49</v>
      </c>
      <c r="C22" s="9">
        <v>1</v>
      </c>
      <c r="D22" s="13">
        <v>6.25</v>
      </c>
      <c r="E22" s="4">
        <f t="shared" si="4"/>
        <v>6.25</v>
      </c>
      <c r="F22" t="s">
        <v>55</v>
      </c>
      <c r="R22">
        <f>SUM(R16:R21)</f>
        <v>34.08</v>
      </c>
    </row>
    <row r="23" spans="1:18" ht="15.75">
      <c r="A23" s="9" t="s">
        <v>56</v>
      </c>
      <c r="B23" s="9" t="s">
        <v>57</v>
      </c>
      <c r="C23" s="9">
        <v>1</v>
      </c>
      <c r="D23" s="13">
        <v>15</v>
      </c>
      <c r="E23" s="4">
        <f>D23*C23</f>
        <v>15</v>
      </c>
      <c r="F23" t="s">
        <v>14</v>
      </c>
    </row>
    <row r="24" spans="1:18" ht="15.75">
      <c r="A24" s="9" t="s">
        <v>58</v>
      </c>
      <c r="B24" s="9"/>
      <c r="C24" s="9">
        <v>1</v>
      </c>
      <c r="D24" s="13"/>
      <c r="E24" s="4">
        <f t="shared" si="4"/>
        <v>0</v>
      </c>
      <c r="F24" t="s">
        <v>55</v>
      </c>
    </row>
    <row r="25" spans="1:18" ht="15.75">
      <c r="A25" s="9"/>
      <c r="B25" s="9"/>
      <c r="C25" s="9"/>
      <c r="D25" s="13"/>
      <c r="E25" s="4">
        <f t="shared" si="4"/>
        <v>0</v>
      </c>
      <c r="P25" t="s">
        <v>59</v>
      </c>
      <c r="R25">
        <v>3</v>
      </c>
    </row>
    <row r="26" spans="1:18" ht="15.75">
      <c r="A26" s="9"/>
      <c r="B26" s="9"/>
      <c r="C26" s="9"/>
      <c r="D26" s="13"/>
      <c r="E26" s="4">
        <f t="shared" si="4"/>
        <v>0</v>
      </c>
      <c r="L26" t="s">
        <v>25</v>
      </c>
    </row>
    <row r="27" spans="1:18" ht="15.75">
      <c r="A27" s="9"/>
      <c r="B27" s="9"/>
      <c r="C27" s="9"/>
      <c r="D27" s="13"/>
      <c r="E27" s="4">
        <f t="shared" si="4"/>
        <v>0</v>
      </c>
      <c r="L27" t="s">
        <v>36</v>
      </c>
      <c r="M27" t="s">
        <v>37</v>
      </c>
      <c r="N27" t="s">
        <v>38</v>
      </c>
      <c r="O27" t="s">
        <v>39</v>
      </c>
      <c r="P27" t="s">
        <v>7</v>
      </c>
      <c r="Q27" t="s">
        <v>6</v>
      </c>
    </row>
    <row r="28" spans="1:18" ht="15.75">
      <c r="A28" s="9"/>
      <c r="B28" s="9"/>
      <c r="C28" s="9"/>
      <c r="D28" s="13"/>
      <c r="E28" s="4">
        <f t="shared" si="4"/>
        <v>0</v>
      </c>
      <c r="K28" t="s">
        <v>11</v>
      </c>
      <c r="L28">
        <v>1</v>
      </c>
      <c r="M28">
        <v>0</v>
      </c>
      <c r="N28">
        <v>0</v>
      </c>
      <c r="O28">
        <v>0.2</v>
      </c>
      <c r="P28">
        <f>24/R25+1</f>
        <v>9</v>
      </c>
      <c r="Q28">
        <v>22</v>
      </c>
      <c r="R28">
        <f>Q28*P28*O28*0.02*(L28+M28+N28)</f>
        <v>0.79200000000000004</v>
      </c>
    </row>
    <row r="29" spans="1:18" ht="15.75">
      <c r="A29" s="9"/>
      <c r="B29" s="9"/>
      <c r="C29" s="9"/>
      <c r="D29" s="13"/>
      <c r="E29" s="4">
        <f t="shared" si="4"/>
        <v>0</v>
      </c>
      <c r="K29" t="s">
        <v>44</v>
      </c>
      <c r="L29">
        <v>1</v>
      </c>
      <c r="M29">
        <v>0</v>
      </c>
      <c r="N29">
        <v>0</v>
      </c>
      <c r="O29">
        <v>0.2</v>
      </c>
      <c r="P29">
        <v>20</v>
      </c>
      <c r="Q29">
        <v>2</v>
      </c>
      <c r="R29">
        <f t="shared" ref="R29:R31" si="5">Q29*P29*O29*0.02*(L29+M29+N29)</f>
        <v>0.16</v>
      </c>
    </row>
    <row r="30" spans="1:18" ht="15.75">
      <c r="A30" s="9"/>
      <c r="B30" s="9"/>
      <c r="C30" s="9"/>
      <c r="D30" s="13"/>
      <c r="E30" s="4">
        <f t="shared" si="4"/>
        <v>0</v>
      </c>
      <c r="K30" t="s">
        <v>47</v>
      </c>
      <c r="L30">
        <v>0</v>
      </c>
      <c r="M30">
        <v>0</v>
      </c>
      <c r="N30">
        <v>0</v>
      </c>
      <c r="O30">
        <v>0.2</v>
      </c>
      <c r="P30">
        <f>8*8-P29</f>
        <v>44</v>
      </c>
      <c r="Q30">
        <v>2</v>
      </c>
      <c r="R30">
        <f t="shared" si="5"/>
        <v>0</v>
      </c>
    </row>
    <row r="31" spans="1:18" ht="15.75">
      <c r="A31" s="9"/>
      <c r="B31" s="9"/>
      <c r="C31" s="9"/>
      <c r="D31" s="13"/>
      <c r="E31" s="4">
        <f t="shared" si="4"/>
        <v>0</v>
      </c>
      <c r="K31" t="s">
        <v>50</v>
      </c>
      <c r="L31">
        <v>1</v>
      </c>
      <c r="M31">
        <v>1</v>
      </c>
      <c r="N31">
        <v>0</v>
      </c>
      <c r="O31">
        <v>0.1</v>
      </c>
      <c r="P31">
        <f>P19/R25+1</f>
        <v>21</v>
      </c>
      <c r="Q31">
        <v>10</v>
      </c>
      <c r="R31">
        <f t="shared" si="5"/>
        <v>0.84</v>
      </c>
    </row>
    <row r="32" spans="1:18" ht="15.75">
      <c r="A32" s="9"/>
      <c r="B32" s="9"/>
      <c r="C32" s="9"/>
      <c r="D32" s="13"/>
      <c r="E32" s="4">
        <f t="shared" si="2"/>
        <v>0</v>
      </c>
    </row>
    <row r="33" spans="1:18" ht="15.75">
      <c r="A33" s="9"/>
      <c r="B33" s="9"/>
      <c r="C33" s="9"/>
      <c r="D33" s="13"/>
      <c r="E33" s="4">
        <f t="shared" si="2"/>
        <v>0</v>
      </c>
    </row>
    <row r="34" spans="1:18" ht="15.75">
      <c r="A34" s="9"/>
      <c r="B34" s="9"/>
      <c r="C34" s="9"/>
      <c r="D34" s="13"/>
      <c r="E34" s="4">
        <f t="shared" si="2"/>
        <v>0</v>
      </c>
      <c r="R34">
        <f>SUM(R28:R33)</f>
        <v>1.792</v>
      </c>
    </row>
    <row r="35" spans="1:18">
      <c r="A35" s="1"/>
      <c r="B35" s="1"/>
      <c r="C35" s="1"/>
      <c r="D35" s="14"/>
      <c r="E35" s="4">
        <f t="shared" si="2"/>
        <v>0</v>
      </c>
    </row>
    <row r="36" spans="1:18">
      <c r="A36" s="1"/>
      <c r="B36" s="1"/>
      <c r="C36" s="1"/>
      <c r="D36" s="14"/>
      <c r="E36" s="4">
        <f t="shared" si="2"/>
        <v>0</v>
      </c>
    </row>
    <row r="37" spans="1:18">
      <c r="A37" s="1"/>
      <c r="B37" s="1"/>
      <c r="C37" s="1"/>
      <c r="D37" s="14"/>
      <c r="E37" s="4">
        <f t="shared" si="2"/>
        <v>0</v>
      </c>
    </row>
    <row r="38" spans="1:18">
      <c r="A38" s="1"/>
      <c r="B38" s="1"/>
      <c r="C38" s="1"/>
      <c r="D38" s="12"/>
      <c r="E38" s="4">
        <f t="shared" si="2"/>
        <v>0</v>
      </c>
    </row>
    <row r="39" spans="1:18" ht="15.75" thickBot="1">
      <c r="A39" s="7"/>
      <c r="B39" s="7"/>
      <c r="C39" s="7"/>
      <c r="D39" s="15"/>
      <c r="E39" s="8">
        <f t="shared" si="2"/>
        <v>0</v>
      </c>
    </row>
    <row r="40" spans="1:18">
      <c r="A40" s="6"/>
      <c r="B40" s="6"/>
      <c r="C40" s="6"/>
      <c r="D40" s="16"/>
      <c r="E40" s="4">
        <f>SUM(E3:E39)</f>
        <v>538.96</v>
      </c>
    </row>
    <row r="41" spans="1:18">
      <c r="E41" s="4"/>
    </row>
    <row r="42" spans="1:18">
      <c r="D42" s="17" t="s">
        <v>60</v>
      </c>
      <c r="E42">
        <f>SUMIF(F3:F39,"alex",E3:E39)</f>
        <v>532.71</v>
      </c>
      <c r="F42" t="s">
        <v>61</v>
      </c>
      <c r="G42" s="10">
        <f>E40/2-E42</f>
        <v>-263.23</v>
      </c>
    </row>
    <row r="43" spans="1:18">
      <c r="D43" s="17" t="s">
        <v>62</v>
      </c>
      <c r="E43">
        <f>SUMIF(F3:F38,"sven",E3:E38)</f>
        <v>6.25</v>
      </c>
      <c r="F43" t="s">
        <v>61</v>
      </c>
      <c r="G43" s="10">
        <f>E40/2-E43</f>
        <v>263.23</v>
      </c>
    </row>
  </sheetData>
  <mergeCells count="1">
    <mergeCell ref="A1:D1"/>
  </mergeCells>
  <hyperlinks>
    <hyperlink ref="B12" r:id="rId1" display="https://www.reichelt.de/schaltnetzteil-geschlossen-200-w-5-v-40-a-mw-uhp-200-5-p256071.html?&amp;nbc=1" xr:uid="{73D9BB8B-1E83-4AFC-B3EE-8A29203A486D}"/>
    <hyperlink ref="B6" r:id="rId2" display="https://de.aliexpress.com/item/4000547842744.html?spm=a2g0s.9042311.0.0.51774c4dAUd4jO" xr:uid="{2F07B765-F9BD-468A-BEF9-E9AED960D61C}"/>
    <hyperlink ref="B5" r:id="rId3" display="https://www.amazon.de/CD74HC4067-16-Kanal-Digital-Multiplexer-Breakout/dp/B06Y1L95GK/ref=asc_df_B06Y1L95GK/?tag=googshopde-21&amp;linkCode=df0&amp;hvadid=310652715332&amp;hvpos=&amp;hvnetw=g&amp;hvrand=11556719291783060426&amp;hvpone=&amp;hvptwo=&amp;hvqmt=&amp;hvdev=c&amp;hvdvcmdl=&amp;hvlocint=&amp;hvlocphy=9042566&amp;hvtargid=pla-611848383573&amp;psc=1&amp;th=1&amp;psc=1&amp;tag=&amp;ref=&amp;adgrpid=64570534231&amp;hvpone=&amp;hvptwo=&amp;hvadid=310652715332&amp;hvpos=&amp;hvnetw=g&amp;hvrand=11556719291783060426&amp;hvqmt=&amp;hvdev=c&amp;hvdvcmdl=&amp;hvlocint=&amp;hvlocphy=9042566&amp;hvtargid=pla-611848383573" xr:uid="{A54B4185-A463-4C91-96E3-DE51E298659D}"/>
    <hyperlink ref="B17" r:id="rId4" display="https://www.amazon.de/gp/product/B09698VPJ5/ref=ppx_yo_dt_b_asin_image_o00_s00?ie=UTF8&amp;psc=1" xr:uid="{A062B199-A528-404B-83B5-A2FA200FF47F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1C8E-32A8-488D-B000-75BD1EBFBC8F}">
  <dimension ref="A1:I25"/>
  <sheetViews>
    <sheetView workbookViewId="0">
      <selection activeCell="C23" sqref="C23:C24"/>
    </sheetView>
  </sheetViews>
  <sheetFormatPr defaultRowHeight="15"/>
  <sheetData>
    <row r="1" spans="1:8">
      <c r="B1" t="s">
        <v>63</v>
      </c>
      <c r="C1" t="s">
        <v>64</v>
      </c>
    </row>
    <row r="2" spans="1:8">
      <c r="A2" t="s">
        <v>65</v>
      </c>
    </row>
    <row r="3" spans="1:8">
      <c r="A3" t="s">
        <v>66</v>
      </c>
      <c r="B3" t="s">
        <v>67</v>
      </c>
    </row>
    <row r="4" spans="1:8">
      <c r="A4" t="s">
        <v>68</v>
      </c>
      <c r="B4" t="s">
        <v>69</v>
      </c>
    </row>
    <row r="5" spans="1:8">
      <c r="A5" t="s">
        <v>70</v>
      </c>
    </row>
    <row r="6" spans="1:8">
      <c r="A6" t="s">
        <v>71</v>
      </c>
    </row>
    <row r="7" spans="1:8">
      <c r="A7" t="s">
        <v>72</v>
      </c>
    </row>
    <row r="8" spans="1:8">
      <c r="A8" t="s">
        <v>73</v>
      </c>
      <c r="B8" t="s">
        <v>74</v>
      </c>
    </row>
    <row r="11" spans="1:8">
      <c r="A11" t="s">
        <v>75</v>
      </c>
    </row>
    <row r="12" spans="1:8">
      <c r="A12">
        <v>1</v>
      </c>
      <c r="F12">
        <v>22</v>
      </c>
      <c r="H12">
        <v>23</v>
      </c>
    </row>
    <row r="13" spans="1:8">
      <c r="A13">
        <v>2</v>
      </c>
      <c r="F13">
        <v>24</v>
      </c>
      <c r="H13">
        <v>25</v>
      </c>
    </row>
    <row r="14" spans="1:8">
      <c r="A14">
        <v>3</v>
      </c>
      <c r="C14" t="s">
        <v>76</v>
      </c>
      <c r="F14">
        <v>26</v>
      </c>
      <c r="H14">
        <v>27</v>
      </c>
    </row>
    <row r="15" spans="1:8">
      <c r="A15">
        <v>4</v>
      </c>
      <c r="C15" t="s">
        <v>77</v>
      </c>
      <c r="F15">
        <v>28</v>
      </c>
      <c r="H15">
        <v>29</v>
      </c>
    </row>
    <row r="16" spans="1:8">
      <c r="A16">
        <v>5</v>
      </c>
      <c r="F16">
        <v>30</v>
      </c>
      <c r="H16">
        <v>31</v>
      </c>
    </row>
    <row r="17" spans="1:9">
      <c r="A17">
        <v>6</v>
      </c>
      <c r="F17">
        <v>32</v>
      </c>
      <c r="H17">
        <v>33</v>
      </c>
    </row>
    <row r="18" spans="1:9">
      <c r="A18">
        <v>7</v>
      </c>
      <c r="F18">
        <v>34</v>
      </c>
      <c r="G18" t="s">
        <v>78</v>
      </c>
      <c r="H18">
        <v>35</v>
      </c>
    </row>
    <row r="19" spans="1:9">
      <c r="A19">
        <v>8</v>
      </c>
      <c r="C19" t="s">
        <v>79</v>
      </c>
      <c r="F19">
        <v>36</v>
      </c>
      <c r="H19">
        <v>37</v>
      </c>
    </row>
    <row r="20" spans="1:9">
      <c r="A20">
        <v>9</v>
      </c>
      <c r="C20" t="s">
        <v>80</v>
      </c>
      <c r="F20">
        <v>38</v>
      </c>
      <c r="H20">
        <v>39</v>
      </c>
      <c r="I20" t="s">
        <v>81</v>
      </c>
    </row>
    <row r="21" spans="1:9">
      <c r="A21">
        <v>10</v>
      </c>
      <c r="C21" t="s">
        <v>82</v>
      </c>
      <c r="F21">
        <v>40</v>
      </c>
      <c r="H21">
        <v>41</v>
      </c>
    </row>
    <row r="22" spans="1:9">
      <c r="A22">
        <v>11</v>
      </c>
      <c r="C22" t="s">
        <v>83</v>
      </c>
      <c r="F22">
        <v>42</v>
      </c>
      <c r="H22">
        <v>43</v>
      </c>
    </row>
    <row r="23" spans="1:9">
      <c r="A23">
        <v>12</v>
      </c>
      <c r="F23">
        <v>44</v>
      </c>
      <c r="H23">
        <v>45</v>
      </c>
    </row>
    <row r="24" spans="1:9">
      <c r="A24">
        <v>13</v>
      </c>
      <c r="F24">
        <v>46</v>
      </c>
      <c r="H24">
        <v>47</v>
      </c>
      <c r="I24" t="s">
        <v>84</v>
      </c>
    </row>
    <row r="25" spans="1:9">
      <c r="F25">
        <v>48</v>
      </c>
      <c r="H25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B6785-E9C2-44E9-BD7A-C5C9A235472B}">
  <dimension ref="A1:L5"/>
  <sheetViews>
    <sheetView workbookViewId="0">
      <selection activeCell="K5" sqref="K5"/>
    </sheetView>
  </sheetViews>
  <sheetFormatPr defaultColWidth="11.42578125" defaultRowHeight="15"/>
  <cols>
    <col min="7" max="7" width="13" customWidth="1"/>
    <col min="8" max="8" width="13.5703125" customWidth="1"/>
  </cols>
  <sheetData>
    <row r="1" spans="1:12">
      <c r="A1" t="s">
        <v>85</v>
      </c>
    </row>
    <row r="3" spans="1:12"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H3" t="s">
        <v>92</v>
      </c>
      <c r="K3" t="s">
        <v>93</v>
      </c>
    </row>
    <row r="4" spans="1:12">
      <c r="B4">
        <v>10.6</v>
      </c>
      <c r="C4">
        <v>6</v>
      </c>
      <c r="D4">
        <v>0.05</v>
      </c>
      <c r="E4">
        <f>D4*C4*B4</f>
        <v>3.18</v>
      </c>
      <c r="F4">
        <f>E4*1000</f>
        <v>3180</v>
      </c>
      <c r="G4">
        <v>1.25</v>
      </c>
      <c r="H4">
        <f>F4*G4/1000</f>
        <v>3.9750000000000001</v>
      </c>
      <c r="J4" t="s">
        <v>94</v>
      </c>
      <c r="K4" t="s">
        <v>95</v>
      </c>
      <c r="L4" t="s">
        <v>96</v>
      </c>
    </row>
    <row r="5" spans="1:12">
      <c r="J5" t="s">
        <v>97</v>
      </c>
      <c r="L5" t="s">
        <v>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</dc:creator>
  <cp:keywords/>
  <dc:description/>
  <cp:lastModifiedBy>Alex Fisch</cp:lastModifiedBy>
  <cp:revision/>
  <dcterms:created xsi:type="dcterms:W3CDTF">2015-06-05T18:19:34Z</dcterms:created>
  <dcterms:modified xsi:type="dcterms:W3CDTF">2022-03-02T13:40:18Z</dcterms:modified>
  <cp:category/>
  <cp:contentStatus/>
</cp:coreProperties>
</file>