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elli\Documents\Research\axelparmentier\ElectricalVSP-ColumnGeneration\results\"/>
    </mc:Choice>
  </mc:AlternateContent>
  <xr:revisionPtr revIDLastSave="0" documentId="13_ncr:1_{85700DE7-BF26-4E56-88B4-EEE33290AD5D}" xr6:coauthVersionLast="36" xr6:coauthVersionMax="36" xr10:uidLastSave="{00000000-0000-0000-0000-000000000000}"/>
  <bookViews>
    <workbookView xWindow="0" yWindow="0" windowWidth="21570" windowHeight="7890" xr2:uid="{2D33BCAF-D9DE-4582-BB07-8292A944AB9E}"/>
  </bookViews>
  <sheets>
    <sheet name="bp-100" sheetId="5" r:id="rId1"/>
    <sheet name="bp-500" sheetId="6" r:id="rId2"/>
    <sheet name="dive" sheetId="1" r:id="rId3"/>
    <sheet name="chart" sheetId="2" r:id="rId4"/>
    <sheet name="literature" sheetId="4" r:id="rId5"/>
  </sheets>
  <externalReferences>
    <externalReference r:id="rId6"/>
  </externalReferences>
  <definedNames>
    <definedName name="_xlnm._FilterDatabase" localSheetId="3" hidden="1">chart!$A$1:$H$42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6" l="1"/>
  <c r="X13" i="6"/>
  <c r="W13" i="6"/>
  <c r="V13" i="6"/>
  <c r="S13" i="6"/>
  <c r="R13" i="6"/>
  <c r="Q13" i="6"/>
  <c r="P13" i="6"/>
  <c r="J13" i="6"/>
  <c r="I13" i="6"/>
  <c r="H13" i="6"/>
  <c r="G13" i="6"/>
  <c r="E13" i="6"/>
  <c r="D13" i="6"/>
  <c r="C13" i="6"/>
  <c r="B13" i="6"/>
  <c r="Z12" i="6"/>
  <c r="AA12" i="6" s="1"/>
  <c r="AA11" i="6"/>
  <c r="Z11" i="6"/>
  <c r="T11" i="6"/>
  <c r="U11" i="6" s="1"/>
  <c r="O11" i="6"/>
  <c r="N11" i="6"/>
  <c r="M11" i="6"/>
  <c r="L11" i="6"/>
  <c r="AA10" i="6"/>
  <c r="Z10" i="6"/>
  <c r="T10" i="6"/>
  <c r="U10" i="6" s="1"/>
  <c r="O10" i="6"/>
  <c r="N10" i="6"/>
  <c r="M10" i="6"/>
  <c r="L10" i="6"/>
  <c r="AA9" i="6"/>
  <c r="Z9" i="6"/>
  <c r="T9" i="6"/>
  <c r="U9" i="6" s="1"/>
  <c r="O9" i="6"/>
  <c r="N9" i="6"/>
  <c r="M9" i="6"/>
  <c r="L9" i="6"/>
  <c r="AA8" i="6"/>
  <c r="Z8" i="6"/>
  <c r="T8" i="6"/>
  <c r="U8" i="6" s="1"/>
  <c r="O8" i="6"/>
  <c r="N8" i="6"/>
  <c r="M8" i="6"/>
  <c r="L8" i="6"/>
  <c r="AA7" i="6"/>
  <c r="Z7" i="6"/>
  <c r="O7" i="6"/>
  <c r="N7" i="6"/>
  <c r="M7" i="6"/>
  <c r="L7" i="6"/>
  <c r="Z6" i="6"/>
  <c r="AA6" i="6" s="1"/>
  <c r="U6" i="6"/>
  <c r="T6" i="6"/>
  <c r="O6" i="6"/>
  <c r="N6" i="6"/>
  <c r="N13" i="6" s="1"/>
  <c r="M6" i="6"/>
  <c r="M13" i="6" s="1"/>
  <c r="L6" i="6"/>
  <c r="Z5" i="6"/>
  <c r="AA5" i="6" s="1"/>
  <c r="U5" i="6"/>
  <c r="T5" i="6"/>
  <c r="Z4" i="6"/>
  <c r="AA4" i="6" s="1"/>
  <c r="U4" i="6"/>
  <c r="T4" i="6"/>
  <c r="O4" i="6"/>
  <c r="N4" i="6"/>
  <c r="M4" i="6"/>
  <c r="L4" i="6"/>
  <c r="Z3" i="6"/>
  <c r="Z13" i="6" s="1"/>
  <c r="U3" i="6"/>
  <c r="U13" i="6" s="1"/>
  <c r="T3" i="6"/>
  <c r="T13" i="6" s="1"/>
  <c r="O3" i="6"/>
  <c r="O13" i="6" s="1"/>
  <c r="N3" i="6"/>
  <c r="M3" i="6"/>
  <c r="L3" i="6"/>
  <c r="L13" i="6" s="1"/>
  <c r="X13" i="5"/>
  <c r="W13" i="5"/>
  <c r="V13" i="5"/>
  <c r="U13" i="5"/>
  <c r="T13" i="5"/>
  <c r="S13" i="5"/>
  <c r="R13" i="5"/>
  <c r="Q13" i="5"/>
  <c r="AA3" i="6" l="1"/>
  <c r="AA13" i="6" s="1"/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3" i="1" l="1"/>
  <c r="K4" i="1"/>
  <c r="N4" i="1" s="1"/>
  <c r="K5" i="1"/>
  <c r="N5" i="1" s="1"/>
  <c r="K6" i="1"/>
  <c r="N6" i="1" s="1"/>
  <c r="K7" i="1"/>
  <c r="K8" i="1"/>
  <c r="K9" i="1"/>
  <c r="K10" i="1"/>
  <c r="K11" i="1"/>
  <c r="K12" i="1"/>
  <c r="K13" i="1"/>
  <c r="N13" i="1" s="1"/>
  <c r="K14" i="1"/>
  <c r="N14" i="1" s="1"/>
  <c r="K15" i="1"/>
  <c r="K16" i="1"/>
  <c r="K17" i="1"/>
  <c r="K18" i="1"/>
  <c r="K19" i="1"/>
  <c r="N19" i="1" s="1"/>
  <c r="K20" i="1"/>
  <c r="N20" i="1" s="1"/>
  <c r="K21" i="1"/>
  <c r="N21" i="1" s="1"/>
  <c r="K2" i="1"/>
  <c r="N2" i="1" s="1"/>
  <c r="J3" i="1"/>
  <c r="J4" i="1"/>
  <c r="M4" i="1" s="1"/>
  <c r="J5" i="1"/>
  <c r="J6" i="1"/>
  <c r="J7" i="1"/>
  <c r="J8" i="1"/>
  <c r="J9" i="1"/>
  <c r="J10" i="1"/>
  <c r="L10" i="1" s="1"/>
  <c r="J11" i="1"/>
  <c r="M11" i="1" s="1"/>
  <c r="J12" i="1"/>
  <c r="J13" i="1"/>
  <c r="J14" i="1"/>
  <c r="J15" i="1"/>
  <c r="J16" i="1"/>
  <c r="J17" i="1"/>
  <c r="J18" i="1"/>
  <c r="M18" i="1" s="1"/>
  <c r="J19" i="1"/>
  <c r="J20" i="1"/>
  <c r="J21" i="1"/>
  <c r="M21" i="1" s="1"/>
  <c r="J2" i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21" i="1"/>
  <c r="I20" i="1"/>
  <c r="I19" i="1"/>
  <c r="N18" i="1"/>
  <c r="I18" i="1"/>
  <c r="N17" i="1"/>
  <c r="I17" i="1"/>
  <c r="N16" i="1"/>
  <c r="I16" i="1"/>
  <c r="N15" i="1"/>
  <c r="M15" i="1"/>
  <c r="I15" i="1"/>
  <c r="I14" i="1"/>
  <c r="M13" i="1"/>
  <c r="I13" i="1"/>
  <c r="N12" i="1"/>
  <c r="I12" i="1"/>
  <c r="N11" i="1"/>
  <c r="I11" i="1"/>
  <c r="N10" i="1"/>
  <c r="I10" i="1"/>
  <c r="N9" i="1"/>
  <c r="I9" i="1"/>
  <c r="N8" i="1"/>
  <c r="M8" i="1"/>
  <c r="I8" i="1"/>
  <c r="N7" i="1"/>
  <c r="I7" i="1"/>
  <c r="M6" i="1"/>
  <c r="I6" i="1"/>
  <c r="I5" i="1"/>
  <c r="I4" i="1"/>
  <c r="N3" i="1"/>
  <c r="I3" i="1"/>
  <c r="I2" i="1"/>
  <c r="L14" i="1" l="1"/>
  <c r="L16" i="1"/>
  <c r="L12" i="1"/>
  <c r="L2" i="1"/>
  <c r="O2" i="1" s="1"/>
  <c r="O10" i="1"/>
  <c r="L20" i="1"/>
  <c r="O20" i="1" s="1"/>
  <c r="L3" i="1"/>
  <c r="O3" i="1" s="1"/>
  <c r="L5" i="1"/>
  <c r="O5" i="1" s="1"/>
  <c r="L7" i="1"/>
  <c r="O7" i="1" s="1"/>
  <c r="L9" i="1"/>
  <c r="O9" i="1" s="1"/>
  <c r="L17" i="1"/>
  <c r="L19" i="1"/>
  <c r="O19" i="1" s="1"/>
  <c r="O12" i="1"/>
  <c r="O14" i="1"/>
  <c r="O16" i="1"/>
  <c r="O17" i="1"/>
  <c r="L4" i="1"/>
  <c r="O4" i="1" s="1"/>
  <c r="L6" i="1"/>
  <c r="O6" i="1" s="1"/>
  <c r="L8" i="1"/>
  <c r="O8" i="1" s="1"/>
  <c r="L11" i="1"/>
  <c r="O11" i="1" s="1"/>
  <c r="L13" i="1"/>
  <c r="O13" i="1" s="1"/>
  <c r="L15" i="1"/>
  <c r="O15" i="1" s="1"/>
  <c r="L18" i="1"/>
  <c r="O18" i="1" s="1"/>
  <c r="L21" i="1"/>
  <c r="O21" i="1" s="1"/>
  <c r="M2" i="1"/>
  <c r="M3" i="1"/>
  <c r="M5" i="1"/>
  <c r="M7" i="1"/>
  <c r="M9" i="1"/>
  <c r="M10" i="1"/>
  <c r="M12" i="1"/>
  <c r="M14" i="1"/>
  <c r="M16" i="1"/>
  <c r="M17" i="1"/>
  <c r="M19" i="1"/>
  <c r="M20" i="1"/>
</calcChain>
</file>

<file path=xl/sharedStrings.xml><?xml version="1.0" encoding="utf-8"?>
<sst xmlns="http://schemas.openxmlformats.org/spreadsheetml/2006/main" count="213" uniqueCount="85">
  <si>
    <t>Instance</t>
  </si>
  <si>
    <t>Root</t>
  </si>
  <si>
    <t>Time</t>
  </si>
  <si>
    <t>LB</t>
  </si>
  <si>
    <t>UB</t>
  </si>
  <si>
    <t>Nodes</t>
  </si>
  <si>
    <t>Depth</t>
  </si>
  <si>
    <t>DMS</t>
  </si>
  <si>
    <t>SDMS</t>
  </si>
  <si>
    <t>SDMD</t>
  </si>
  <si>
    <t>NSR</t>
  </si>
  <si>
    <t>Veh</t>
  </si>
  <si>
    <t>Cost</t>
  </si>
  <si>
    <t>Best</t>
  </si>
  <si>
    <t>Gap</t>
  </si>
  <si>
    <t>Gap Veh</t>
  </si>
  <si>
    <t>Gap Cost</t>
  </si>
  <si>
    <t>D2_S4_C100_01</t>
  </si>
  <si>
    <t>D2_S4_C100_02</t>
  </si>
  <si>
    <t>D2_S4_C100_03</t>
  </si>
  <si>
    <t>D2_S4_C100_04</t>
  </si>
  <si>
    <t>D2_S4_C100_05</t>
  </si>
  <si>
    <t>D4_S8_C100_06</t>
  </si>
  <si>
    <t>D4_S8_C100_07</t>
  </si>
  <si>
    <t>D4_S8_C100_08</t>
  </si>
  <si>
    <t>D4_S8_C100_09</t>
  </si>
  <si>
    <t>D4_S8_C100_10</t>
  </si>
  <si>
    <t>D4_S8_C500_11</t>
  </si>
  <si>
    <t>D4_S8_C500_12</t>
  </si>
  <si>
    <t>D4_S8_C500_13</t>
  </si>
  <si>
    <t>D4_S8_C500_14</t>
  </si>
  <si>
    <t>D4_S8_C500_15</t>
  </si>
  <si>
    <t>D8_S16_C500_16</t>
  </si>
  <si>
    <t>D8_S16_C500_17</t>
  </si>
  <si>
    <t>D8_S16_C500_18</t>
  </si>
  <si>
    <t>D8_S16_C500_19</t>
  </si>
  <si>
    <t>D8_S16_C500_20</t>
  </si>
  <si>
    <t>Label</t>
  </si>
  <si>
    <t>T</t>
  </si>
  <si>
    <t>F</t>
  </si>
  <si>
    <t>D4_S8_C200_11</t>
  </si>
  <si>
    <t>D4_S8_C300_11</t>
  </si>
  <si>
    <t>D4_S8_C400_11</t>
  </si>
  <si>
    <t>D4_S8_C200_12</t>
  </si>
  <si>
    <t>D4_S8_C300_12</t>
  </si>
  <si>
    <t>D4_S8_C400_12</t>
  </si>
  <si>
    <t>D4_S8_C200_13</t>
  </si>
  <si>
    <t>D4_S8_C300_13</t>
  </si>
  <si>
    <t>D4_S8_C400_13</t>
  </si>
  <si>
    <t>D4_S8_C200_14</t>
  </si>
  <si>
    <t>D4_S8_C300_14</t>
  </si>
  <si>
    <t>D4_S8_C400_14</t>
  </si>
  <si>
    <t>D4_S8_C200_15</t>
  </si>
  <si>
    <t>D4_S8_C300_15</t>
  </si>
  <si>
    <t>D4_S8_C400_15</t>
  </si>
  <si>
    <t>D8_S16_C200_16</t>
  </si>
  <si>
    <t>D8_S16_C300_16</t>
  </si>
  <si>
    <t>D8_S16_C400_16</t>
  </si>
  <si>
    <t>D8_S16_C200_17</t>
  </si>
  <si>
    <t>D8_S16_C300_17</t>
  </si>
  <si>
    <t>D8_S16_C400_17</t>
  </si>
  <si>
    <t>D8_S16_C200_18</t>
  </si>
  <si>
    <t>D8_S16_C300_18</t>
  </si>
  <si>
    <t>D8_S16_C400_18</t>
  </si>
  <si>
    <t>D8_S16_C200_19</t>
  </si>
  <si>
    <t>D8_S16_C300_19</t>
  </si>
  <si>
    <t>D8_S16_C400_19</t>
  </si>
  <si>
    <t>D8_S16_C200_20</t>
  </si>
  <si>
    <t>D8_S16_C300_20</t>
  </si>
  <si>
    <t>D8_S16_C400_20</t>
  </si>
  <si>
    <t>Literature</t>
  </si>
  <si>
    <t>BAP</t>
  </si>
  <si>
    <t>BAP + Spar</t>
  </si>
  <si>
    <t>Spar</t>
  </si>
  <si>
    <t>Rou</t>
  </si>
  <si>
    <t>Opt</t>
  </si>
  <si>
    <t>T(s)</t>
  </si>
  <si>
    <t>Nds</t>
  </si>
  <si>
    <t>Master</t>
  </si>
  <si>
    <t>Pricing</t>
  </si>
  <si>
    <t>|A|</t>
  </si>
  <si>
    <t>Average</t>
  </si>
  <si>
    <t>Difference</t>
  </si>
  <si>
    <t>BAP (root node)</t>
  </si>
  <si>
    <t>Spar (root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</si>
</sst>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"/>
    <numFmt numFmtId="166" formatCode="0.00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165" fontId="0" fillId="0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65" fontId="0" fillId="0" borderId="9" xfId="0" applyNumberFormat="1" applyBorder="1"/>
    <xf numFmtId="165" fontId="0" fillId="0" borderId="0" xfId="0" applyNumberFormat="1" applyBorder="1"/>
    <xf numFmtId="0" fontId="0" fillId="0" borderId="11" xfId="0" applyBorder="1"/>
    <xf numFmtId="1" fontId="0" fillId="0" borderId="0" xfId="0" applyNumberFormat="1"/>
    <xf numFmtId="166" fontId="0" fillId="0" borderId="0" xfId="0" applyNumberFormat="1"/>
    <xf numFmtId="1" fontId="0" fillId="0" borderId="0" xfId="0" applyNumberFormat="1" applyBorder="1"/>
    <xf numFmtId="166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9" xfId="1" applyNumberFormat="1" applyFont="1" applyBorder="1"/>
    <xf numFmtId="10" fontId="0" fillId="0" borderId="0" xfId="1" applyNumberFormat="1" applyFont="1" applyBorder="1"/>
    <xf numFmtId="10" fontId="0" fillId="0" borderId="10" xfId="1" applyNumberFormat="1" applyFont="1" applyBorder="1"/>
    <xf numFmtId="167" fontId="0" fillId="0" borderId="0" xfId="1" applyNumberFormat="1" applyFont="1"/>
    <xf numFmtId="167" fontId="0" fillId="0" borderId="0" xfId="0" applyNumberFormat="1"/>
    <xf numFmtId="166" fontId="0" fillId="0" borderId="0" xfId="0" applyNumberFormat="1" applyBorder="1"/>
    <xf numFmtId="167" fontId="0" fillId="0" borderId="0" xfId="1" applyNumberFormat="1" applyFont="1" applyBorder="1"/>
    <xf numFmtId="167" fontId="0" fillId="0" borderId="10" xfId="0" applyNumberFormat="1" applyBorder="1"/>
    <xf numFmtId="0" fontId="0" fillId="0" borderId="12" xfId="0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" fontId="0" fillId="0" borderId="13" xfId="0" applyNumberFormat="1" applyBorder="1"/>
    <xf numFmtId="167" fontId="0" fillId="0" borderId="13" xfId="1" applyNumberFormat="1" applyFont="1" applyBorder="1"/>
    <xf numFmtId="167" fontId="0" fillId="0" borderId="14" xfId="1" applyNumberFormat="1" applyFont="1" applyBorder="1"/>
    <xf numFmtId="0" fontId="0" fillId="0" borderId="1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elli/Downloads/results/2021.01-all-di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"/>
      <sheetName val="LaTeX-100"/>
      <sheetName val="LaTeX-500"/>
      <sheetName val="LB-500"/>
      <sheetName val="base"/>
      <sheetName val="paper-100"/>
      <sheetName val="paper-500"/>
      <sheetName val="pivot"/>
      <sheetName val="toChart"/>
      <sheetName val="Chart"/>
      <sheetName val="raw"/>
      <sheetName val="bestW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G1" t="str">
            <v>Gap Veh</v>
          </cell>
        </row>
        <row r="2">
          <cell r="F2">
            <v>-0.38243833372688235</v>
          </cell>
          <cell r="G2">
            <v>-4.546461530041393E-2</v>
          </cell>
          <cell r="H2">
            <v>1494.1865000000003</v>
          </cell>
        </row>
        <row r="3">
          <cell r="F3">
            <v>-0.38060660241764205</v>
          </cell>
          <cell r="G3">
            <v>-4.4245103105291977E-2</v>
          </cell>
          <cell r="H3">
            <v>1435.8216000000002</v>
          </cell>
        </row>
        <row r="4">
          <cell r="F4">
            <v>-0.38309504990345616</v>
          </cell>
          <cell r="G4">
            <v>-4.6654451298967323E-2</v>
          </cell>
          <cell r="H4">
            <v>1422.6543999999999</v>
          </cell>
        </row>
        <row r="5">
          <cell r="F5">
            <v>-0.37809611274265309</v>
          </cell>
          <cell r="G5">
            <v>-4.4285513816489055E-2</v>
          </cell>
          <cell r="H5">
            <v>1315.3102000000001</v>
          </cell>
        </row>
        <row r="6">
          <cell r="F6">
            <v>-0.38308079363723341</v>
          </cell>
          <cell r="G6">
            <v>-4.7803876586323645E-2</v>
          </cell>
          <cell r="H6">
            <v>1251.6888000000001</v>
          </cell>
        </row>
        <row r="7">
          <cell r="F7">
            <v>-0.3815153238957204</v>
          </cell>
          <cell r="G7">
            <v>-4.3166079205944063E-2</v>
          </cell>
          <cell r="H7">
            <v>1247.2740999999999</v>
          </cell>
        </row>
        <row r="8">
          <cell r="F8">
            <v>-0.38395682335606895</v>
          </cell>
          <cell r="G8">
            <v>-4.5491660601292908E-2</v>
          </cell>
          <cell r="H8">
            <v>1231.7453</v>
          </cell>
        </row>
        <row r="9">
          <cell r="F9">
            <v>-0.38212809065776704</v>
          </cell>
          <cell r="G9">
            <v>-4.5478295190974807E-2</v>
          </cell>
          <cell r="H9">
            <v>1231.0186000000001</v>
          </cell>
        </row>
        <row r="10">
          <cell r="F10">
            <v>-0.38248985688328918</v>
          </cell>
          <cell r="G10">
            <v>-4.5491660601292908E-2</v>
          </cell>
          <cell r="H10">
            <v>1174.2370999999998</v>
          </cell>
        </row>
        <row r="11">
          <cell r="F11">
            <v>-0.38078852420325815</v>
          </cell>
          <cell r="G11">
            <v>-4.5477980710732023E-2</v>
          </cell>
          <cell r="H11">
            <v>1173.5464999999999</v>
          </cell>
        </row>
        <row r="12">
          <cell r="F12">
            <v>-0.38461018542425435</v>
          </cell>
          <cell r="G12">
            <v>-4.5477980710732023E-2</v>
          </cell>
          <cell r="H12">
            <v>1170.2853</v>
          </cell>
        </row>
        <row r="13">
          <cell r="F13">
            <v>-0.38154011021941053</v>
          </cell>
          <cell r="G13">
            <v>-4.7803876586323645E-2</v>
          </cell>
          <cell r="H13">
            <v>1166.3969</v>
          </cell>
        </row>
        <row r="14">
          <cell r="F14">
            <v>-0.38481892725076383</v>
          </cell>
          <cell r="G14">
            <v>-4.6728607769119343E-2</v>
          </cell>
          <cell r="H14">
            <v>1137.3591999999999</v>
          </cell>
        </row>
        <row r="15">
          <cell r="F15">
            <v>-0.37911017912067602</v>
          </cell>
          <cell r="G15">
            <v>-4.4328869903618486E-2</v>
          </cell>
          <cell r="H15">
            <v>1124.7844</v>
          </cell>
        </row>
        <row r="16">
          <cell r="F16">
            <v>-0.38375282997187937</v>
          </cell>
          <cell r="G16">
            <v>-4.8953301873679966E-2</v>
          </cell>
          <cell r="H16">
            <v>1083.1758999999997</v>
          </cell>
        </row>
        <row r="17">
          <cell r="F17">
            <v>-0.38105357660130468</v>
          </cell>
          <cell r="G17">
            <v>-4.6627405998088345E-2</v>
          </cell>
          <cell r="H17">
            <v>1069.0658000000001</v>
          </cell>
        </row>
        <row r="18">
          <cell r="F18">
            <v>-0.38107759800470947</v>
          </cell>
          <cell r="G18">
            <v>-4.7803876586323645E-2</v>
          </cell>
          <cell r="H18">
            <v>1064.9663</v>
          </cell>
        </row>
        <row r="19">
          <cell r="F19">
            <v>-0.37723711265284987</v>
          </cell>
          <cell r="G19">
            <v>-3.8648920504503997E-2</v>
          </cell>
          <cell r="H19">
            <v>1064.634</v>
          </cell>
        </row>
        <row r="20">
          <cell r="F20">
            <v>-0.38375179493065487</v>
          </cell>
          <cell r="G20">
            <v>-4.7803876586323638E-2</v>
          </cell>
          <cell r="H20">
            <v>1063.4953</v>
          </cell>
        </row>
        <row r="21">
          <cell r="F21">
            <v>-0.38344873863870177</v>
          </cell>
          <cell r="G21">
            <v>-4.7803876586323638E-2</v>
          </cell>
          <cell r="H21">
            <v>1059.8184999999999</v>
          </cell>
        </row>
        <row r="22">
          <cell r="F22">
            <v>-0.38403485068677445</v>
          </cell>
          <cell r="G22">
            <v>-4.5478295190974807E-2</v>
          </cell>
          <cell r="H22">
            <v>1056.0328000000002</v>
          </cell>
        </row>
        <row r="23">
          <cell r="F23">
            <v>-0.381693254742557</v>
          </cell>
          <cell r="G23">
            <v>-4.0813452509716262E-2</v>
          </cell>
          <cell r="H23">
            <v>1021.1244</v>
          </cell>
        </row>
        <row r="24">
          <cell r="F24">
            <v>-0.3814453571697024</v>
          </cell>
          <cell r="G24">
            <v>-4.3152399315383186E-2</v>
          </cell>
          <cell r="H24">
            <v>1016.0491</v>
          </cell>
        </row>
        <row r="25">
          <cell r="F25">
            <v>-0.38061578546304142</v>
          </cell>
          <cell r="G25">
            <v>-3.9582262359237459E-2</v>
          </cell>
          <cell r="H25">
            <v>993.96530000000007</v>
          </cell>
        </row>
        <row r="26">
          <cell r="F26">
            <v>-0.38313750773009858</v>
          </cell>
          <cell r="G26">
            <v>-4.4301510122496737E-2</v>
          </cell>
          <cell r="H26">
            <v>975.61609999999985</v>
          </cell>
        </row>
        <row r="27">
          <cell r="F27">
            <v>-0.3827555776449712</v>
          </cell>
          <cell r="G27">
            <v>-4.064297353713088E-2</v>
          </cell>
          <cell r="H27">
            <v>972.08770000000004</v>
          </cell>
        </row>
        <row r="28">
          <cell r="F28">
            <v>-0.38155880612550103</v>
          </cell>
          <cell r="G28">
            <v>-4.3152399315383193E-2</v>
          </cell>
          <cell r="H28">
            <v>967.7903</v>
          </cell>
        </row>
        <row r="29">
          <cell r="F29">
            <v>-0.38177274936861838</v>
          </cell>
          <cell r="G29">
            <v>-4.6654451298967316E-2</v>
          </cell>
          <cell r="H29">
            <v>961.89660000000003</v>
          </cell>
        </row>
        <row r="30">
          <cell r="F30">
            <v>-0.38148807277959812</v>
          </cell>
          <cell r="G30">
            <v>-4.5464615300413937E-2</v>
          </cell>
          <cell r="H30">
            <v>961.65250000000015</v>
          </cell>
        </row>
        <row r="31">
          <cell r="F31">
            <v>-0.38455684310686655</v>
          </cell>
          <cell r="G31">
            <v>-4.7803876586323645E-2</v>
          </cell>
          <cell r="H31">
            <v>954.90280000000007</v>
          </cell>
        </row>
        <row r="32">
          <cell r="F32">
            <v>-0.38214063539449322</v>
          </cell>
          <cell r="G32">
            <v>-4.5505026011610994E-2</v>
          </cell>
          <cell r="H32">
            <v>923.05419999999992</v>
          </cell>
        </row>
        <row r="33">
          <cell r="F33">
            <v>-0.38653521344737674</v>
          </cell>
          <cell r="G33">
            <v>-4.6641085888649222E-2</v>
          </cell>
          <cell r="H33">
            <v>920.26930000000016</v>
          </cell>
        </row>
        <row r="34">
          <cell r="F34">
            <v>-0.38171797630289445</v>
          </cell>
          <cell r="G34">
            <v>-4.4258468515610071E-2</v>
          </cell>
          <cell r="H34">
            <v>917.10619999999994</v>
          </cell>
        </row>
        <row r="35">
          <cell r="F35">
            <v>-0.38449794587608349</v>
          </cell>
          <cell r="G35">
            <v>-4.4403026373770506E-2</v>
          </cell>
          <cell r="H35">
            <v>916.76840000000016</v>
          </cell>
        </row>
        <row r="36">
          <cell r="F36">
            <v>-0.38245224558721552</v>
          </cell>
          <cell r="G36">
            <v>-4.5491660601292908E-2</v>
          </cell>
          <cell r="H36">
            <v>909.36280000000011</v>
          </cell>
        </row>
        <row r="37">
          <cell r="F37">
            <v>-0.38322986420959643</v>
          </cell>
          <cell r="G37">
            <v>-4.6627720478331122E-2</v>
          </cell>
          <cell r="H37">
            <v>894.90629999999999</v>
          </cell>
        </row>
        <row r="38">
          <cell r="F38">
            <v>-0.38419508512907663</v>
          </cell>
          <cell r="G38">
            <v>-4.7803876586323638E-2</v>
          </cell>
          <cell r="H38">
            <v>894.56439999999998</v>
          </cell>
        </row>
        <row r="39">
          <cell r="F39">
            <v>-0.38314654503275791</v>
          </cell>
          <cell r="G39">
            <v>-4.4285513816489042E-2</v>
          </cell>
          <cell r="H39">
            <v>891.50360000000001</v>
          </cell>
        </row>
        <row r="40">
          <cell r="F40">
            <v>-0.38091641257958131</v>
          </cell>
          <cell r="G40">
            <v>-4.4288144712178637E-2</v>
          </cell>
          <cell r="H40">
            <v>879.95069999999998</v>
          </cell>
        </row>
        <row r="41">
          <cell r="F41">
            <v>-0.38442359498969048</v>
          </cell>
          <cell r="G41">
            <v>-4.5450935409853052E-2</v>
          </cell>
          <cell r="H41">
            <v>827.98670000000004</v>
          </cell>
        </row>
        <row r="42">
          <cell r="F42">
            <v>-0.38397376485007095</v>
          </cell>
          <cell r="G42">
            <v>-4.4315190013057615E-2</v>
          </cell>
          <cell r="H42">
            <v>773.49099999999999</v>
          </cell>
        </row>
      </sheetData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9D98-C309-4F27-ACBD-3F4AB420A087}">
  <dimension ref="A1:X13"/>
  <sheetViews>
    <sheetView tabSelected="1" zoomScaleNormal="100" workbookViewId="0">
      <selection sqref="A1:A2"/>
    </sheetView>
  </sheetViews>
  <sheetFormatPr defaultRowHeight="15" x14ac:dyDescent="0.25"/>
  <cols>
    <col min="1" max="1" width="14.5703125" bestFit="1" customWidth="1"/>
    <col min="2" max="2" width="9.5703125" style="21" bestFit="1" customWidth="1"/>
    <col min="3" max="3" width="9.28515625" style="22" bestFit="1" customWidth="1"/>
    <col min="4" max="4" width="9.28515625" style="23" bestFit="1" customWidth="1"/>
    <col min="5" max="5" width="2.140625" style="22" customWidth="1"/>
    <col min="6" max="6" width="10.5703125" style="21" bestFit="1" customWidth="1"/>
    <col min="7" max="9" width="9.28515625" style="22" bestFit="1" customWidth="1"/>
    <col min="10" max="10" width="9.28515625" style="23" bestFit="1" customWidth="1"/>
    <col min="11" max="11" width="1.5703125" style="26" customWidth="1"/>
    <col min="12" max="12" width="9.5703125" style="22" bestFit="1" customWidth="1"/>
    <col min="13" max="15" width="9.28515625" style="22" bestFit="1" customWidth="1"/>
    <col min="16" max="16" width="9.28515625" style="23" bestFit="1" customWidth="1"/>
    <col min="21" max="21" width="9.140625" style="21"/>
    <col min="22" max="23" width="9.140625" style="22"/>
    <col min="24" max="24" width="9.140625" style="23"/>
  </cols>
  <sheetData>
    <row r="1" spans="1:24" s="15" customFormat="1" x14ac:dyDescent="0.25">
      <c r="A1" s="9" t="s">
        <v>0</v>
      </c>
      <c r="B1" s="10" t="s">
        <v>70</v>
      </c>
      <c r="C1" s="11"/>
      <c r="D1" s="12"/>
      <c r="E1" s="13"/>
      <c r="F1" s="10" t="s">
        <v>71</v>
      </c>
      <c r="G1" s="11"/>
      <c r="H1" s="11"/>
      <c r="I1" s="11"/>
      <c r="J1" s="12"/>
      <c r="K1" s="14"/>
      <c r="L1" s="11" t="s">
        <v>72</v>
      </c>
      <c r="M1" s="11"/>
      <c r="N1" s="11"/>
      <c r="O1" s="11"/>
      <c r="P1" s="12"/>
      <c r="Q1" s="10" t="s">
        <v>71</v>
      </c>
      <c r="R1" s="11"/>
      <c r="S1" s="11"/>
      <c r="T1" s="11"/>
      <c r="U1" s="10" t="s">
        <v>73</v>
      </c>
      <c r="V1" s="11"/>
      <c r="W1" s="11"/>
      <c r="X1" s="12"/>
    </row>
    <row r="2" spans="1:24" s="18" customFormat="1" ht="15.75" thickBot="1" x14ac:dyDescent="0.3">
      <c r="A2" s="16"/>
      <c r="B2" s="17" t="s">
        <v>4</v>
      </c>
      <c r="C2" s="18" t="s">
        <v>11</v>
      </c>
      <c r="D2" s="19" t="s">
        <v>74</v>
      </c>
      <c r="F2" s="17" t="s">
        <v>75</v>
      </c>
      <c r="G2" s="18" t="s">
        <v>11</v>
      </c>
      <c r="H2" s="18" t="s">
        <v>74</v>
      </c>
      <c r="I2" s="18" t="s">
        <v>76</v>
      </c>
      <c r="J2" s="19" t="s">
        <v>77</v>
      </c>
      <c r="K2" s="20"/>
      <c r="L2" s="18" t="s">
        <v>75</v>
      </c>
      <c r="M2" s="18" t="s">
        <v>11</v>
      </c>
      <c r="N2" s="18" t="s">
        <v>74</v>
      </c>
      <c r="O2" s="18" t="s">
        <v>76</v>
      </c>
      <c r="P2" s="19" t="s">
        <v>77</v>
      </c>
      <c r="Q2" s="18" t="s">
        <v>78</v>
      </c>
      <c r="R2" s="18" t="s">
        <v>79</v>
      </c>
      <c r="S2" s="18" t="s">
        <v>80</v>
      </c>
      <c r="T2" s="18" t="s">
        <v>2</v>
      </c>
      <c r="U2" s="17" t="s">
        <v>78</v>
      </c>
      <c r="V2" s="18" t="s">
        <v>79</v>
      </c>
      <c r="W2" s="18" t="s">
        <v>80</v>
      </c>
      <c r="X2" s="19" t="s">
        <v>2</v>
      </c>
    </row>
    <row r="3" spans="1:24" x14ac:dyDescent="0.25">
      <c r="A3" t="s">
        <v>17</v>
      </c>
      <c r="B3" s="21">
        <v>211775</v>
      </c>
      <c r="C3" s="22">
        <v>21</v>
      </c>
      <c r="D3" s="23">
        <v>1775</v>
      </c>
      <c r="F3" s="24">
        <v>211741.03400000001</v>
      </c>
      <c r="G3" s="22">
        <v>21</v>
      </c>
      <c r="H3" s="25">
        <v>1741.0340000000142</v>
      </c>
      <c r="I3" s="25">
        <v>22.103000000000002</v>
      </c>
      <c r="J3" s="23">
        <v>85</v>
      </c>
      <c r="L3" s="25">
        <v>211773.87599999999</v>
      </c>
      <c r="M3" s="22">
        <v>21</v>
      </c>
      <c r="N3" s="25">
        <v>1773.8759999999893</v>
      </c>
      <c r="O3" s="25">
        <v>11.250999999999999</v>
      </c>
      <c r="P3" s="23">
        <v>107</v>
      </c>
      <c r="Q3" s="3">
        <v>0.2</v>
      </c>
      <c r="R3" s="3">
        <v>12.3</v>
      </c>
      <c r="S3" s="27">
        <v>12386</v>
      </c>
      <c r="T3" s="28">
        <v>4.0000000000000001E-3</v>
      </c>
      <c r="U3" s="24">
        <v>0.2</v>
      </c>
      <c r="V3" s="25">
        <v>3.7</v>
      </c>
      <c r="W3" s="29">
        <v>3191</v>
      </c>
      <c r="X3" s="30">
        <v>4.0000000000000001E-3</v>
      </c>
    </row>
    <row r="4" spans="1:24" x14ac:dyDescent="0.25">
      <c r="A4" t="s">
        <v>18</v>
      </c>
      <c r="B4" s="21">
        <v>182178</v>
      </c>
      <c r="C4" s="22">
        <v>18</v>
      </c>
      <c r="D4" s="23">
        <v>2178</v>
      </c>
      <c r="F4" s="24">
        <v>181932.08</v>
      </c>
      <c r="G4" s="22">
        <v>18</v>
      </c>
      <c r="H4" s="25">
        <v>1932.0799999999872</v>
      </c>
      <c r="I4" s="25">
        <v>39.164000000000001</v>
      </c>
      <c r="J4" s="23">
        <v>217</v>
      </c>
      <c r="L4" s="25">
        <v>181987.44099999999</v>
      </c>
      <c r="M4" s="22">
        <v>18</v>
      </c>
      <c r="N4" s="25">
        <v>1987.4409999999916</v>
      </c>
      <c r="O4" s="25">
        <v>53.412999999999997</v>
      </c>
      <c r="P4" s="23">
        <v>693</v>
      </c>
      <c r="Q4" s="3">
        <v>0.2</v>
      </c>
      <c r="R4" s="3">
        <v>5.7</v>
      </c>
      <c r="S4" s="27">
        <v>12375</v>
      </c>
      <c r="T4" s="28">
        <v>4.0000000000000001E-3</v>
      </c>
      <c r="U4" s="24">
        <v>0.2</v>
      </c>
      <c r="V4" s="25">
        <v>1.5</v>
      </c>
      <c r="W4" s="29">
        <v>3215</v>
      </c>
      <c r="X4" s="30">
        <v>4.0000000000000001E-3</v>
      </c>
    </row>
    <row r="5" spans="1:24" x14ac:dyDescent="0.25">
      <c r="A5" t="s">
        <v>19</v>
      </c>
      <c r="B5" s="21">
        <v>192230</v>
      </c>
      <c r="C5" s="22">
        <v>19</v>
      </c>
      <c r="D5" s="23">
        <v>2230</v>
      </c>
      <c r="F5" s="24">
        <v>182231.72500000001</v>
      </c>
      <c r="G5" s="22">
        <v>18</v>
      </c>
      <c r="H5" s="25">
        <v>2231.7250000000058</v>
      </c>
      <c r="I5" s="25">
        <v>8.24</v>
      </c>
      <c r="J5" s="23">
        <v>7</v>
      </c>
      <c r="L5" s="25">
        <v>182332.38500000001</v>
      </c>
      <c r="M5" s="22">
        <v>18</v>
      </c>
      <c r="N5" s="25">
        <v>2332.3850000000093</v>
      </c>
      <c r="O5" s="25">
        <v>3.0129999999999999</v>
      </c>
      <c r="P5" s="23">
        <v>21</v>
      </c>
      <c r="Q5" s="3">
        <v>0.2</v>
      </c>
      <c r="R5" s="3">
        <v>6.1</v>
      </c>
      <c r="S5" s="27">
        <v>12383</v>
      </c>
      <c r="T5" s="28">
        <v>4.0000000000000001E-3</v>
      </c>
      <c r="U5" s="24">
        <v>0.2</v>
      </c>
      <c r="V5" s="25">
        <v>1.6</v>
      </c>
      <c r="W5" s="29">
        <v>3257</v>
      </c>
      <c r="X5" s="30">
        <v>5.0000000000000001E-3</v>
      </c>
    </row>
    <row r="6" spans="1:24" x14ac:dyDescent="0.25">
      <c r="A6" t="s">
        <v>20</v>
      </c>
      <c r="B6" s="21">
        <v>212231</v>
      </c>
      <c r="C6" s="22">
        <v>21</v>
      </c>
      <c r="D6" s="23">
        <v>2231</v>
      </c>
      <c r="F6" s="24">
        <v>212115.658</v>
      </c>
      <c r="G6" s="22">
        <v>21</v>
      </c>
      <c r="H6" s="25">
        <v>2115.6579999999958</v>
      </c>
      <c r="I6" s="25">
        <v>96.528000000000006</v>
      </c>
      <c r="J6" s="23">
        <v>109</v>
      </c>
      <c r="L6" s="25">
        <v>212174.976</v>
      </c>
      <c r="M6" s="22">
        <v>21</v>
      </c>
      <c r="N6" s="25">
        <v>2174.9759999999951</v>
      </c>
      <c r="O6" s="25">
        <v>7.69</v>
      </c>
      <c r="P6" s="23">
        <v>17</v>
      </c>
      <c r="Q6" s="3">
        <v>0.2</v>
      </c>
      <c r="R6" s="3">
        <v>24.2</v>
      </c>
      <c r="S6" s="27">
        <v>12202</v>
      </c>
      <c r="T6" s="28">
        <v>4.0000000000000001E-3</v>
      </c>
      <c r="U6" s="24">
        <v>0.1</v>
      </c>
      <c r="V6" s="25">
        <v>5</v>
      </c>
      <c r="W6" s="29">
        <v>3007</v>
      </c>
      <c r="X6" s="30">
        <v>5.0000000000000001E-3</v>
      </c>
    </row>
    <row r="7" spans="1:24" x14ac:dyDescent="0.25">
      <c r="A7" t="s">
        <v>21</v>
      </c>
      <c r="B7" s="21">
        <v>181882</v>
      </c>
      <c r="C7" s="22">
        <v>18</v>
      </c>
      <c r="D7" s="23">
        <v>1882</v>
      </c>
      <c r="F7" s="24">
        <v>181685.15400000001</v>
      </c>
      <c r="G7" s="22">
        <v>18</v>
      </c>
      <c r="H7" s="25">
        <v>1685.1540000000095</v>
      </c>
      <c r="I7" s="25">
        <v>12.853</v>
      </c>
      <c r="J7" s="23">
        <v>13</v>
      </c>
      <c r="L7" s="25">
        <v>181685.15400000001</v>
      </c>
      <c r="M7" s="22">
        <v>18</v>
      </c>
      <c r="N7" s="25">
        <v>1685.1540000000095</v>
      </c>
      <c r="O7" s="25">
        <v>4.32</v>
      </c>
      <c r="P7" s="23">
        <v>17</v>
      </c>
      <c r="Q7" s="3">
        <v>0.2</v>
      </c>
      <c r="R7" s="3">
        <v>6.7</v>
      </c>
      <c r="S7" s="27">
        <v>12657</v>
      </c>
      <c r="T7" s="28">
        <v>6.0000000000000001E-3</v>
      </c>
      <c r="U7" s="24">
        <v>0.2</v>
      </c>
      <c r="V7" s="25">
        <v>2.9</v>
      </c>
      <c r="W7" s="29">
        <v>3092</v>
      </c>
      <c r="X7" s="30">
        <v>7.0000000000000001E-3</v>
      </c>
    </row>
    <row r="8" spans="1:24" x14ac:dyDescent="0.25">
      <c r="A8" t="s">
        <v>22</v>
      </c>
      <c r="B8" s="21">
        <v>191600</v>
      </c>
      <c r="C8" s="22">
        <v>19</v>
      </c>
      <c r="D8" s="23">
        <v>1600</v>
      </c>
      <c r="F8" s="24">
        <v>191470.72200000001</v>
      </c>
      <c r="G8" s="22">
        <v>19</v>
      </c>
      <c r="H8" s="25">
        <v>1470.7220000000088</v>
      </c>
      <c r="I8" s="25">
        <v>21.553000000000001</v>
      </c>
      <c r="J8" s="23">
        <v>31</v>
      </c>
      <c r="L8" s="25">
        <v>191492.91</v>
      </c>
      <c r="M8" s="22">
        <v>19</v>
      </c>
      <c r="N8" s="25">
        <v>1492.9100000000035</v>
      </c>
      <c r="O8" s="25">
        <v>58.293999999999997</v>
      </c>
      <c r="P8" s="23">
        <v>513</v>
      </c>
      <c r="Q8" s="3">
        <v>0.2</v>
      </c>
      <c r="R8" s="3">
        <v>11.1</v>
      </c>
      <c r="S8" s="27">
        <v>18067</v>
      </c>
      <c r="T8" s="28">
        <v>0.01</v>
      </c>
      <c r="U8" s="24">
        <v>0.2</v>
      </c>
      <c r="V8" s="25">
        <v>2.4</v>
      </c>
      <c r="W8" s="29">
        <v>3229</v>
      </c>
      <c r="X8" s="30">
        <v>8.0000000000000002E-3</v>
      </c>
    </row>
    <row r="9" spans="1:24" x14ac:dyDescent="0.25">
      <c r="A9" t="s">
        <v>23</v>
      </c>
      <c r="B9" s="21">
        <v>192097</v>
      </c>
      <c r="C9" s="22">
        <v>19</v>
      </c>
      <c r="D9" s="23">
        <v>2097</v>
      </c>
      <c r="F9" s="24">
        <v>191902.50899999999</v>
      </c>
      <c r="G9" s="22">
        <v>19</v>
      </c>
      <c r="H9" s="25">
        <v>1902.5089999999909</v>
      </c>
      <c r="I9" s="25">
        <v>22.504000000000001</v>
      </c>
      <c r="J9" s="23">
        <v>45</v>
      </c>
      <c r="L9" s="25">
        <v>191976.128</v>
      </c>
      <c r="M9" s="22">
        <v>19</v>
      </c>
      <c r="N9" s="25">
        <v>1976.127999999997</v>
      </c>
      <c r="O9" s="25">
        <v>69.403000000000006</v>
      </c>
      <c r="P9" s="23">
        <v>773</v>
      </c>
      <c r="Q9" s="3">
        <v>0.3</v>
      </c>
      <c r="R9" s="3">
        <v>8.3000000000000007</v>
      </c>
      <c r="S9" s="27">
        <v>17222</v>
      </c>
      <c r="T9" s="28">
        <v>8.0000000000000002E-3</v>
      </c>
      <c r="U9" s="24">
        <v>0.2</v>
      </c>
      <c r="V9" s="25">
        <v>1.6</v>
      </c>
      <c r="W9" s="29">
        <v>3191</v>
      </c>
      <c r="X9" s="30">
        <v>7.0000000000000001E-3</v>
      </c>
    </row>
    <row r="10" spans="1:24" x14ac:dyDescent="0.25">
      <c r="A10" t="s">
        <v>24</v>
      </c>
      <c r="B10" s="21">
        <v>191510</v>
      </c>
      <c r="C10" s="22">
        <v>19</v>
      </c>
      <c r="D10" s="23">
        <v>1510</v>
      </c>
      <c r="F10" s="24">
        <v>191401.68</v>
      </c>
      <c r="G10" s="22">
        <v>19</v>
      </c>
      <c r="H10" s="25">
        <v>1401.679999999993</v>
      </c>
      <c r="I10" s="25">
        <v>153.94</v>
      </c>
      <c r="J10" s="23">
        <v>399</v>
      </c>
      <c r="L10" s="25">
        <v>191406.32</v>
      </c>
      <c r="M10" s="22">
        <v>19</v>
      </c>
      <c r="N10" s="25">
        <v>1406.320000000007</v>
      </c>
      <c r="O10" s="25">
        <v>14.654999999999999</v>
      </c>
      <c r="P10" s="23">
        <v>109</v>
      </c>
      <c r="Q10" s="3">
        <v>0.3</v>
      </c>
      <c r="R10" s="3">
        <v>15.7</v>
      </c>
      <c r="S10" s="27">
        <v>16932</v>
      </c>
      <c r="T10" s="28">
        <v>5.0000000000000001E-3</v>
      </c>
      <c r="U10" s="24">
        <v>0.2</v>
      </c>
      <c r="V10" s="25">
        <v>1.9</v>
      </c>
      <c r="W10" s="29">
        <v>3071</v>
      </c>
      <c r="X10" s="30">
        <v>0.01</v>
      </c>
    </row>
    <row r="11" spans="1:24" x14ac:dyDescent="0.25">
      <c r="A11" t="s">
        <v>25</v>
      </c>
      <c r="B11" s="21">
        <v>211612</v>
      </c>
      <c r="C11" s="22">
        <v>21</v>
      </c>
      <c r="D11" s="23">
        <v>1612</v>
      </c>
      <c r="F11" s="24">
        <v>211468.35200000001</v>
      </c>
      <c r="G11" s="22">
        <v>21</v>
      </c>
      <c r="H11" s="25">
        <v>1468.3520000000135</v>
      </c>
      <c r="I11" s="25">
        <v>50.872</v>
      </c>
      <c r="J11" s="23">
        <v>85</v>
      </c>
      <c r="L11" s="25">
        <v>211527.33199999999</v>
      </c>
      <c r="M11" s="22">
        <v>21</v>
      </c>
      <c r="N11" s="25">
        <v>1527.3319999999949</v>
      </c>
      <c r="O11" s="25">
        <v>22.173999999999999</v>
      </c>
      <c r="P11" s="23">
        <v>203</v>
      </c>
      <c r="Q11" s="3">
        <v>0.2</v>
      </c>
      <c r="R11" s="3">
        <v>15.6</v>
      </c>
      <c r="S11" s="27">
        <v>16739</v>
      </c>
      <c r="T11" s="28">
        <v>8.9999999999999993E-3</v>
      </c>
      <c r="U11" s="24">
        <v>0.2</v>
      </c>
      <c r="V11" s="25">
        <v>2.5</v>
      </c>
      <c r="W11" s="29">
        <v>2982</v>
      </c>
      <c r="X11" s="30">
        <v>6.0000000000000001E-3</v>
      </c>
    </row>
    <row r="12" spans="1:24" ht="15.75" thickBot="1" x14ac:dyDescent="0.3">
      <c r="A12" t="s">
        <v>26</v>
      </c>
      <c r="B12" s="21">
        <v>191704</v>
      </c>
      <c r="C12" s="22">
        <v>19</v>
      </c>
      <c r="D12" s="23">
        <v>1704</v>
      </c>
      <c r="F12" s="24">
        <v>191592.454</v>
      </c>
      <c r="G12" s="22">
        <v>19</v>
      </c>
      <c r="H12" s="25">
        <v>1592.4539999999979</v>
      </c>
      <c r="I12" s="25">
        <v>40.07</v>
      </c>
      <c r="J12" s="23">
        <v>89</v>
      </c>
      <c r="L12" s="25">
        <v>191614.253</v>
      </c>
      <c r="M12" s="22">
        <v>19</v>
      </c>
      <c r="N12" s="25">
        <v>1614.252999999997</v>
      </c>
      <c r="O12" s="25">
        <v>3.1760000000000002</v>
      </c>
      <c r="P12" s="23">
        <v>9</v>
      </c>
      <c r="Q12" s="3">
        <v>0.3</v>
      </c>
      <c r="R12" s="3">
        <v>10.199999999999999</v>
      </c>
      <c r="S12" s="27">
        <v>17162</v>
      </c>
      <c r="T12" s="28">
        <v>8.0000000000000002E-3</v>
      </c>
      <c r="U12" s="24">
        <v>0.2</v>
      </c>
      <c r="V12" s="25">
        <v>1.7</v>
      </c>
      <c r="W12" s="29">
        <v>3263</v>
      </c>
      <c r="X12" s="30">
        <v>7.0000000000000001E-3</v>
      </c>
    </row>
    <row r="13" spans="1:24" s="32" customFormat="1" ht="15.75" thickBot="1" x14ac:dyDescent="0.3">
      <c r="A13" s="31" t="s">
        <v>81</v>
      </c>
      <c r="B13" s="31">
        <v>195881.9</v>
      </c>
      <c r="C13" s="32">
        <v>19.399999999999999</v>
      </c>
      <c r="D13" s="33">
        <v>1881.9</v>
      </c>
      <c r="F13" s="31">
        <v>194754.13679999998</v>
      </c>
      <c r="G13" s="32">
        <v>19.3</v>
      </c>
      <c r="H13" s="32">
        <v>1754.1368000000016</v>
      </c>
      <c r="I13" s="32">
        <v>46.782699999999998</v>
      </c>
      <c r="J13" s="33">
        <v>108</v>
      </c>
      <c r="K13" s="34"/>
      <c r="L13" s="32">
        <v>194797.07750000001</v>
      </c>
      <c r="M13" s="32">
        <v>19.3</v>
      </c>
      <c r="N13" s="32">
        <v>1797.0774999999994</v>
      </c>
      <c r="O13" s="32">
        <v>24.738900000000001</v>
      </c>
      <c r="P13" s="33">
        <v>246.2</v>
      </c>
      <c r="Q13" s="32">
        <f t="shared" ref="Q13:X13" si="0">AVERAGE(Q3:Q12)</f>
        <v>0.22999999999999998</v>
      </c>
      <c r="R13" s="32">
        <f t="shared" si="0"/>
        <v>11.59</v>
      </c>
      <c r="S13" s="32">
        <f t="shared" si="0"/>
        <v>14812.5</v>
      </c>
      <c r="T13" s="35">
        <f t="shared" si="0"/>
        <v>6.1999999999999998E-3</v>
      </c>
      <c r="U13" s="31">
        <f t="shared" si="0"/>
        <v>0.19</v>
      </c>
      <c r="V13" s="32">
        <f t="shared" si="0"/>
        <v>2.48</v>
      </c>
      <c r="W13" s="32">
        <f t="shared" si="0"/>
        <v>3149.8</v>
      </c>
      <c r="X13" s="36">
        <f t="shared" si="0"/>
        <v>6.3E-3</v>
      </c>
    </row>
  </sheetData>
  <mergeCells count="6">
    <mergeCell ref="A1:A2"/>
    <mergeCell ref="B1:D1"/>
    <mergeCell ref="F1:J1"/>
    <mergeCell ref="L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BFB5-B16A-4D0D-846F-6BA5D0A6336D}">
  <dimension ref="A1:AA13"/>
  <sheetViews>
    <sheetView zoomScaleNormal="100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sqref="A1:A2"/>
    </sheetView>
  </sheetViews>
  <sheetFormatPr defaultRowHeight="15" x14ac:dyDescent="0.25"/>
  <cols>
    <col min="1" max="1" width="15.5703125" bestFit="1" customWidth="1"/>
    <col min="2" max="2" width="9.7109375" style="21" customWidth="1"/>
    <col min="3" max="4" width="9.7109375" style="22" customWidth="1"/>
    <col min="5" max="5" width="9.7109375" style="23" customWidth="1"/>
    <col min="6" max="6" width="1.7109375" style="22" customWidth="1"/>
    <col min="7" max="7" width="9.7109375" style="21" customWidth="1"/>
    <col min="8" max="10" width="9.7109375" style="22" customWidth="1"/>
    <col min="11" max="11" width="2.140625" style="26" customWidth="1"/>
    <col min="12" max="12" width="9.28515625" style="21" bestFit="1" customWidth="1"/>
    <col min="13" max="14" width="9.28515625" style="22" bestFit="1" customWidth="1"/>
    <col min="15" max="15" width="10.85546875" style="23" bestFit="1" customWidth="1"/>
    <col min="22" max="22" width="9.140625" style="21"/>
    <col min="23" max="26" width="9.140625" style="22"/>
    <col min="27" max="27" width="9.140625" style="23"/>
  </cols>
  <sheetData>
    <row r="1" spans="1:27" s="15" customFormat="1" x14ac:dyDescent="0.25">
      <c r="A1" s="37" t="s">
        <v>0</v>
      </c>
      <c r="B1" s="10" t="s">
        <v>71</v>
      </c>
      <c r="C1" s="11"/>
      <c r="D1" s="11"/>
      <c r="E1" s="12"/>
      <c r="F1" s="13"/>
      <c r="G1" s="10" t="s">
        <v>73</v>
      </c>
      <c r="H1" s="11"/>
      <c r="I1" s="11"/>
      <c r="J1" s="12"/>
      <c r="K1" s="14"/>
      <c r="L1" s="10" t="s">
        <v>82</v>
      </c>
      <c r="M1" s="11"/>
      <c r="N1" s="11"/>
      <c r="O1" s="12"/>
      <c r="P1" s="10" t="s">
        <v>83</v>
      </c>
      <c r="Q1" s="11"/>
      <c r="R1" s="11"/>
      <c r="S1" s="11"/>
      <c r="T1" s="11"/>
      <c r="U1" s="12"/>
      <c r="V1" s="10" t="s">
        <v>84</v>
      </c>
      <c r="W1" s="11"/>
      <c r="X1" s="11"/>
      <c r="Y1" s="11"/>
      <c r="Z1" s="11"/>
      <c r="AA1" s="12"/>
    </row>
    <row r="2" spans="1:27" s="18" customFormat="1" ht="15.75" thickBot="1" x14ac:dyDescent="0.3">
      <c r="A2" s="38"/>
      <c r="B2" s="17" t="s">
        <v>1</v>
      </c>
      <c r="C2" s="18" t="s">
        <v>76</v>
      </c>
      <c r="D2" s="18" t="s">
        <v>3</v>
      </c>
      <c r="E2" s="19" t="s">
        <v>77</v>
      </c>
      <c r="G2" s="17" t="s">
        <v>1</v>
      </c>
      <c r="H2" s="18" t="s">
        <v>76</v>
      </c>
      <c r="I2" s="18" t="s">
        <v>3</v>
      </c>
      <c r="J2" s="18" t="s">
        <v>77</v>
      </c>
      <c r="K2" s="20"/>
      <c r="L2" s="17" t="s">
        <v>1</v>
      </c>
      <c r="M2" s="18" t="s">
        <v>76</v>
      </c>
      <c r="N2" s="18" t="s">
        <v>3</v>
      </c>
      <c r="O2" s="19" t="s">
        <v>77</v>
      </c>
      <c r="P2" s="18" t="s">
        <v>78</v>
      </c>
      <c r="Q2" s="18" t="s">
        <v>79</v>
      </c>
      <c r="R2" s="18" t="s">
        <v>80</v>
      </c>
      <c r="S2" s="18" t="s">
        <v>2</v>
      </c>
      <c r="T2" s="18" t="s">
        <v>78</v>
      </c>
      <c r="U2" s="18" t="s">
        <v>79</v>
      </c>
      <c r="V2" s="17" t="s">
        <v>78</v>
      </c>
      <c r="W2" s="18" t="s">
        <v>79</v>
      </c>
      <c r="X2" s="18" t="s">
        <v>80</v>
      </c>
      <c r="Y2" s="18" t="s">
        <v>2</v>
      </c>
      <c r="Z2" s="18" t="s">
        <v>78</v>
      </c>
      <c r="AA2" s="19" t="s">
        <v>79</v>
      </c>
    </row>
    <row r="3" spans="1:27" x14ac:dyDescent="0.25">
      <c r="A3" t="s">
        <v>27</v>
      </c>
      <c r="B3" s="24">
        <v>835216.55700000003</v>
      </c>
      <c r="C3" s="25">
        <v>803.971</v>
      </c>
      <c r="D3" s="25">
        <v>835222.84499999997</v>
      </c>
      <c r="E3" s="23">
        <v>1120</v>
      </c>
      <c r="G3" s="24">
        <v>835360</v>
      </c>
      <c r="H3" s="25">
        <v>63.8</v>
      </c>
      <c r="I3" s="25">
        <v>835371.5</v>
      </c>
      <c r="J3" s="22">
        <v>7573</v>
      </c>
      <c r="L3" s="39">
        <f t="shared" ref="L3:O4" si="0">(G3-B3)/B3</f>
        <v>1.7174348233133768E-4</v>
      </c>
      <c r="M3" s="40">
        <f t="shared" si="0"/>
        <v>-0.92064390382240158</v>
      </c>
      <c r="N3" s="40">
        <f t="shared" si="0"/>
        <v>1.7798244012354325E-4</v>
      </c>
      <c r="O3" s="41">
        <f t="shared" si="0"/>
        <v>5.7616071428571427</v>
      </c>
      <c r="P3" s="3">
        <v>12.4</v>
      </c>
      <c r="Q3" s="3">
        <v>949.5</v>
      </c>
      <c r="R3" s="27">
        <v>382030</v>
      </c>
      <c r="S3" s="28">
        <v>0.14000000000000001</v>
      </c>
      <c r="T3" s="42">
        <f>P3/(P3+Q3)</f>
        <v>1.2891152926499637E-2</v>
      </c>
      <c r="U3" s="43">
        <f>1-T3</f>
        <v>0.98710884707350033</v>
      </c>
      <c r="V3" s="24">
        <v>10.1</v>
      </c>
      <c r="W3" s="25">
        <v>53.9</v>
      </c>
      <c r="X3" s="29">
        <v>16109</v>
      </c>
      <c r="Y3" s="44">
        <v>0.16200000000000001</v>
      </c>
      <c r="Z3" s="45">
        <f t="shared" ref="Z3:Z12" si="1">V3/(V3+W3)</f>
        <v>0.15781249999999999</v>
      </c>
      <c r="AA3" s="46">
        <f>1-Z3</f>
        <v>0.84218749999999998</v>
      </c>
    </row>
    <row r="4" spans="1:27" x14ac:dyDescent="0.25">
      <c r="A4" t="s">
        <v>28</v>
      </c>
      <c r="B4" s="24">
        <v>925494.59600000002</v>
      </c>
      <c r="C4" s="25">
        <v>693.75400000000002</v>
      </c>
      <c r="D4" s="25">
        <v>925500.59499999997</v>
      </c>
      <c r="E4" s="23">
        <v>2099</v>
      </c>
      <c r="G4" s="24">
        <v>925875.22100000002</v>
      </c>
      <c r="H4" s="25">
        <v>38.152999999999999</v>
      </c>
      <c r="I4" s="25">
        <v>925884.15099999995</v>
      </c>
      <c r="J4" s="22">
        <v>10735</v>
      </c>
      <c r="L4" s="39">
        <f t="shared" si="0"/>
        <v>4.1126658291152247E-4</v>
      </c>
      <c r="M4" s="40">
        <f t="shared" si="0"/>
        <v>-0.94500500177296276</v>
      </c>
      <c r="N4" s="40">
        <f t="shared" si="0"/>
        <v>4.1443085187857964E-4</v>
      </c>
      <c r="O4" s="41">
        <f t="shared" si="0"/>
        <v>4.1143401619818958</v>
      </c>
      <c r="P4" s="3">
        <v>12.7</v>
      </c>
      <c r="Q4" s="3">
        <v>726.4</v>
      </c>
      <c r="R4" s="27">
        <v>398446</v>
      </c>
      <c r="S4" s="28">
        <v>0.14099999999999999</v>
      </c>
      <c r="T4" s="42">
        <f>P4/(P4+Q4)</f>
        <v>1.7183060478960895E-2</v>
      </c>
      <c r="U4" s="43">
        <f t="shared" ref="U4:U11" si="2">1-T4</f>
        <v>0.9828169395210391</v>
      </c>
      <c r="V4" s="24">
        <v>12.5</v>
      </c>
      <c r="W4" s="25">
        <v>30.5</v>
      </c>
      <c r="X4" s="29">
        <v>16673</v>
      </c>
      <c r="Y4" s="44">
        <v>0.16400000000000001</v>
      </c>
      <c r="Z4" s="45">
        <f t="shared" si="1"/>
        <v>0.29069767441860467</v>
      </c>
      <c r="AA4" s="46">
        <f t="shared" ref="AA4:AA12" si="3">1-Z4</f>
        <v>0.70930232558139528</v>
      </c>
    </row>
    <row r="5" spans="1:27" x14ac:dyDescent="0.25">
      <c r="A5" t="s">
        <v>29</v>
      </c>
      <c r="B5" s="24"/>
      <c r="C5" s="25"/>
      <c r="D5" s="25"/>
      <c r="G5" s="24">
        <v>766005.88300000003</v>
      </c>
      <c r="H5" s="25">
        <v>513.08399999999995</v>
      </c>
      <c r="I5" s="25">
        <v>766015.245</v>
      </c>
      <c r="J5" s="22">
        <v>1347</v>
      </c>
      <c r="L5" s="39"/>
      <c r="M5" s="40"/>
      <c r="N5" s="40"/>
      <c r="O5" s="41"/>
      <c r="P5" s="3">
        <v>12.9</v>
      </c>
      <c r="Q5" s="3">
        <v>20245.900000000001</v>
      </c>
      <c r="R5" s="27">
        <v>389768</v>
      </c>
      <c r="S5" s="28">
        <v>0.13800000000000001</v>
      </c>
      <c r="T5" s="42">
        <f>P5/(P5+Q5)</f>
        <v>6.3676032144055906E-4</v>
      </c>
      <c r="U5" s="43">
        <f t="shared" si="2"/>
        <v>0.99936323967855945</v>
      </c>
      <c r="V5" s="24">
        <v>10.199999999999999</v>
      </c>
      <c r="W5" s="25">
        <v>471.2</v>
      </c>
      <c r="X5" s="29">
        <v>16266</v>
      </c>
      <c r="Y5" s="44">
        <v>0.17599999999999999</v>
      </c>
      <c r="Z5" s="45">
        <f t="shared" si="1"/>
        <v>2.1188201080182798E-2</v>
      </c>
      <c r="AA5" s="46">
        <f t="shared" si="3"/>
        <v>0.97881179891981718</v>
      </c>
    </row>
    <row r="6" spans="1:27" x14ac:dyDescent="0.25">
      <c r="A6" t="s">
        <v>30</v>
      </c>
      <c r="B6" s="24">
        <v>825642.11800000002</v>
      </c>
      <c r="C6" s="25">
        <v>4041.4110000000001</v>
      </c>
      <c r="D6" s="25">
        <v>825646.56799999997</v>
      </c>
      <c r="E6" s="23">
        <v>220</v>
      </c>
      <c r="G6" s="24">
        <v>825946.39899999998</v>
      </c>
      <c r="H6" s="25">
        <v>1137.558</v>
      </c>
      <c r="I6" s="25">
        <v>825959.74100000004</v>
      </c>
      <c r="J6" s="22">
        <v>4365</v>
      </c>
      <c r="L6" s="39">
        <f t="shared" ref="L6:O11" si="4">(G6-B6)/B6</f>
        <v>3.6853861178622554E-4</v>
      </c>
      <c r="M6" s="40">
        <f t="shared" si="4"/>
        <v>-0.71852454501657959</v>
      </c>
      <c r="N6" s="40">
        <f t="shared" si="4"/>
        <v>3.7930636683766608E-4</v>
      </c>
      <c r="O6" s="41">
        <f t="shared" si="4"/>
        <v>18.84090909090909</v>
      </c>
      <c r="P6" s="3">
        <v>14.7</v>
      </c>
      <c r="Q6" s="3">
        <v>4392.8</v>
      </c>
      <c r="R6" s="27">
        <v>364425</v>
      </c>
      <c r="S6" s="28">
        <v>0.13</v>
      </c>
      <c r="T6" s="42">
        <f>P6/(P6+Q6)</f>
        <v>3.3352240499149176E-3</v>
      </c>
      <c r="U6" s="43">
        <f t="shared" si="2"/>
        <v>0.99666477595008507</v>
      </c>
      <c r="V6" s="24">
        <v>10</v>
      </c>
      <c r="W6" s="25">
        <v>804</v>
      </c>
      <c r="X6" s="29">
        <v>16154</v>
      </c>
      <c r="Y6" s="44">
        <v>0.159</v>
      </c>
      <c r="Z6" s="45">
        <f t="shared" si="1"/>
        <v>1.2285012285012284E-2</v>
      </c>
      <c r="AA6" s="46">
        <f t="shared" si="3"/>
        <v>0.98771498771498767</v>
      </c>
    </row>
    <row r="7" spans="1:27" x14ac:dyDescent="0.25">
      <c r="A7" t="s">
        <v>31</v>
      </c>
      <c r="B7" s="24">
        <v>786318.80200000003</v>
      </c>
      <c r="C7" s="25">
        <v>20564.472000000002</v>
      </c>
      <c r="D7" s="25">
        <v>786318.80200000003</v>
      </c>
      <c r="E7" s="23">
        <v>2</v>
      </c>
      <c r="G7" s="24">
        <v>786991.2</v>
      </c>
      <c r="H7" s="25">
        <v>785.4</v>
      </c>
      <c r="I7" s="25">
        <v>787006.6</v>
      </c>
      <c r="J7" s="22">
        <v>919</v>
      </c>
      <c r="L7" s="39">
        <f t="shared" si="4"/>
        <v>8.5512135572707348E-4</v>
      </c>
      <c r="M7" s="40">
        <f t="shared" si="4"/>
        <v>-0.96180791804428523</v>
      </c>
      <c r="N7" s="40">
        <f t="shared" si="4"/>
        <v>8.7470628738692117E-4</v>
      </c>
      <c r="O7" s="41">
        <f t="shared" si="4"/>
        <v>458.5</v>
      </c>
      <c r="P7" s="3"/>
      <c r="Q7" s="3"/>
      <c r="R7" s="27">
        <v>360881</v>
      </c>
      <c r="S7" s="28">
        <v>0.13200000000000001</v>
      </c>
      <c r="T7" s="42"/>
      <c r="U7" s="43"/>
      <c r="V7" s="24">
        <v>10.9</v>
      </c>
      <c r="W7" s="25">
        <v>687.1</v>
      </c>
      <c r="X7" s="29">
        <v>16104</v>
      </c>
      <c r="Y7" s="44">
        <v>0.158</v>
      </c>
      <c r="Z7" s="45">
        <f t="shared" si="1"/>
        <v>1.5616045845272207E-2</v>
      </c>
      <c r="AA7" s="46">
        <f t="shared" si="3"/>
        <v>0.98438395415472779</v>
      </c>
    </row>
    <row r="8" spans="1:27" x14ac:dyDescent="0.25">
      <c r="A8" t="s">
        <v>32</v>
      </c>
      <c r="B8" s="24">
        <v>814904.39800000004</v>
      </c>
      <c r="C8" s="25">
        <v>1909.8420000000001</v>
      </c>
      <c r="D8" s="25">
        <v>814907.26599999995</v>
      </c>
      <c r="E8" s="23">
        <v>370</v>
      </c>
      <c r="G8" s="24">
        <v>815116.80000000005</v>
      </c>
      <c r="H8" s="25">
        <v>58.1</v>
      </c>
      <c r="I8" s="25">
        <v>815124</v>
      </c>
      <c r="J8" s="22">
        <v>2557</v>
      </c>
      <c r="L8" s="39">
        <f t="shared" si="4"/>
        <v>2.6064652555722476E-4</v>
      </c>
      <c r="M8" s="40">
        <f t="shared" si="4"/>
        <v>-0.9695786353007213</v>
      </c>
      <c r="N8" s="40">
        <f t="shared" si="4"/>
        <v>2.6596155052574408E-4</v>
      </c>
      <c r="O8" s="41">
        <f t="shared" si="4"/>
        <v>5.9108108108108111</v>
      </c>
      <c r="P8" s="3">
        <v>17.600000000000001</v>
      </c>
      <c r="Q8" s="3">
        <v>1776</v>
      </c>
      <c r="R8" s="27">
        <v>524562</v>
      </c>
      <c r="S8" s="28">
        <v>0.21099999999999999</v>
      </c>
      <c r="T8" s="42">
        <f>P8/(P8+Q8)</f>
        <v>9.8126672613737739E-3</v>
      </c>
      <c r="U8" s="43">
        <f t="shared" si="2"/>
        <v>0.99018733273862625</v>
      </c>
      <c r="V8" s="24">
        <v>16.100000000000001</v>
      </c>
      <c r="W8" s="25">
        <v>45.5</v>
      </c>
      <c r="X8" s="29">
        <v>16186</v>
      </c>
      <c r="Y8" s="44">
        <v>0.23799999999999999</v>
      </c>
      <c r="Z8" s="45">
        <f t="shared" si="1"/>
        <v>0.26136363636363635</v>
      </c>
      <c r="AA8" s="46">
        <f t="shared" si="3"/>
        <v>0.73863636363636365</v>
      </c>
    </row>
    <row r="9" spans="1:27" x14ac:dyDescent="0.25">
      <c r="A9" t="s">
        <v>33</v>
      </c>
      <c r="B9" s="24">
        <v>824935.76399999997</v>
      </c>
      <c r="C9" s="25">
        <v>1178.925</v>
      </c>
      <c r="D9" s="25">
        <v>824939.62100000004</v>
      </c>
      <c r="E9" s="23">
        <v>557</v>
      </c>
      <c r="G9" s="24">
        <v>825249.7</v>
      </c>
      <c r="H9" s="25">
        <v>85.1</v>
      </c>
      <c r="I9" s="25">
        <v>825256.1</v>
      </c>
      <c r="J9" s="22">
        <v>2907</v>
      </c>
      <c r="L9" s="39">
        <f t="shared" si="4"/>
        <v>3.8055811579528875E-4</v>
      </c>
      <c r="M9" s="40">
        <f t="shared" si="4"/>
        <v>-0.92781559471552477</v>
      </c>
      <c r="N9" s="40">
        <f t="shared" si="4"/>
        <v>3.836389863494432E-4</v>
      </c>
      <c r="O9" s="41">
        <f t="shared" si="4"/>
        <v>4.2190305206463199</v>
      </c>
      <c r="P9" s="3">
        <v>16.100000000000001</v>
      </c>
      <c r="Q9" s="3">
        <v>1424</v>
      </c>
      <c r="R9" s="27">
        <v>521780</v>
      </c>
      <c r="S9" s="28">
        <v>0.19900000000000001</v>
      </c>
      <c r="T9" s="42">
        <f>P9/(P9+Q9)</f>
        <v>1.1179779182001252E-2</v>
      </c>
      <c r="U9" s="43">
        <f t="shared" si="2"/>
        <v>0.9888202208179987</v>
      </c>
      <c r="V9" s="24">
        <v>19.100000000000001</v>
      </c>
      <c r="W9" s="25">
        <v>70.099999999999994</v>
      </c>
      <c r="X9" s="29">
        <v>16037</v>
      </c>
      <c r="Y9" s="44">
        <v>0.23400000000000001</v>
      </c>
      <c r="Z9" s="45">
        <f t="shared" si="1"/>
        <v>0.21412556053811663</v>
      </c>
      <c r="AA9" s="46">
        <f t="shared" si="3"/>
        <v>0.7858744394618834</v>
      </c>
    </row>
    <row r="10" spans="1:27" x14ac:dyDescent="0.25">
      <c r="A10" t="s">
        <v>34</v>
      </c>
      <c r="B10" s="24">
        <v>874667.16700000002</v>
      </c>
      <c r="C10" s="25">
        <v>881.798</v>
      </c>
      <c r="D10" s="25">
        <v>874670.304</v>
      </c>
      <c r="E10" s="23">
        <v>1309</v>
      </c>
      <c r="G10" s="24">
        <v>874958.3</v>
      </c>
      <c r="H10" s="25">
        <v>42.9</v>
      </c>
      <c r="I10" s="25">
        <v>874965.8</v>
      </c>
      <c r="J10" s="22">
        <v>3882</v>
      </c>
      <c r="L10" s="39">
        <f t="shared" si="4"/>
        <v>3.3285003825921674E-4</v>
      </c>
      <c r="M10" s="40">
        <f t="shared" si="4"/>
        <v>-0.95134940201724205</v>
      </c>
      <c r="N10" s="40">
        <f t="shared" si="4"/>
        <v>3.3783700972663048E-4</v>
      </c>
      <c r="O10" s="41">
        <f t="shared" si="4"/>
        <v>1.9656226126814362</v>
      </c>
      <c r="P10" s="3">
        <v>14.4</v>
      </c>
      <c r="Q10" s="3">
        <v>995</v>
      </c>
      <c r="R10" s="27">
        <v>536227</v>
      </c>
      <c r="S10" s="28">
        <v>0.19800000000000001</v>
      </c>
      <c r="T10" s="42">
        <f>P10/(P10+Q10)</f>
        <v>1.426590053497127E-2</v>
      </c>
      <c r="U10" s="43">
        <f t="shared" si="2"/>
        <v>0.98573409946502877</v>
      </c>
      <c r="V10" s="24">
        <v>14.8</v>
      </c>
      <c r="W10" s="25">
        <v>33.9</v>
      </c>
      <c r="X10" s="29">
        <v>15998</v>
      </c>
      <c r="Y10" s="44">
        <v>0.23100000000000001</v>
      </c>
      <c r="Z10" s="45">
        <f t="shared" si="1"/>
        <v>0.30390143737166325</v>
      </c>
      <c r="AA10" s="46">
        <f t="shared" si="3"/>
        <v>0.69609856262833669</v>
      </c>
    </row>
    <row r="11" spans="1:27" x14ac:dyDescent="0.25">
      <c r="A11" t="s">
        <v>35</v>
      </c>
      <c r="B11" s="24">
        <v>784536.45400000003</v>
      </c>
      <c r="C11" s="25">
        <v>818.59</v>
      </c>
      <c r="D11" s="25">
        <v>784539.505</v>
      </c>
      <c r="E11" s="23">
        <v>1220</v>
      </c>
      <c r="G11" s="24">
        <v>784655.6</v>
      </c>
      <c r="H11" s="25">
        <v>41</v>
      </c>
      <c r="I11" s="25">
        <v>784661.6</v>
      </c>
      <c r="J11" s="22">
        <v>7747</v>
      </c>
      <c r="L11" s="39">
        <f t="shared" si="4"/>
        <v>1.518680226934996E-4</v>
      </c>
      <c r="M11" s="40">
        <f t="shared" si="4"/>
        <v>-0.94991387629949064</v>
      </c>
      <c r="N11" s="40">
        <f t="shared" si="4"/>
        <v>1.556263250248591E-4</v>
      </c>
      <c r="O11" s="41">
        <f t="shared" si="4"/>
        <v>5.35</v>
      </c>
      <c r="P11" s="3">
        <v>16.3</v>
      </c>
      <c r="Q11" s="3">
        <v>759.9</v>
      </c>
      <c r="R11" s="27">
        <v>501510</v>
      </c>
      <c r="S11" s="28">
        <v>0.193</v>
      </c>
      <c r="T11" s="42">
        <f>P11/(P11+Q11)</f>
        <v>2.0999742334449886E-2</v>
      </c>
      <c r="U11" s="43">
        <f t="shared" si="2"/>
        <v>0.9790002576655501</v>
      </c>
      <c r="V11" s="24">
        <v>17.8</v>
      </c>
      <c r="W11" s="25">
        <v>30.4</v>
      </c>
      <c r="X11" s="29">
        <v>16468</v>
      </c>
      <c r="Y11" s="44">
        <v>0.22500000000000001</v>
      </c>
      <c r="Z11" s="45">
        <f t="shared" si="1"/>
        <v>0.36929460580912865</v>
      </c>
      <c r="AA11" s="46">
        <f t="shared" si="3"/>
        <v>0.63070539419087135</v>
      </c>
    </row>
    <row r="12" spans="1:27" ht="15.75" thickBot="1" x14ac:dyDescent="0.3">
      <c r="A12" t="s">
        <v>36</v>
      </c>
      <c r="B12" s="24"/>
      <c r="C12" s="25"/>
      <c r="D12" s="25"/>
      <c r="G12" s="24">
        <v>834995.19999999995</v>
      </c>
      <c r="H12" s="25">
        <v>95.1</v>
      </c>
      <c r="I12" s="25">
        <v>835003.4</v>
      </c>
      <c r="J12" s="22">
        <v>6154</v>
      </c>
      <c r="L12" s="39"/>
      <c r="M12" s="40"/>
      <c r="N12" s="40"/>
      <c r="O12" s="41"/>
      <c r="P12" s="3"/>
      <c r="Q12" s="3"/>
      <c r="R12" s="27">
        <v>541815</v>
      </c>
      <c r="S12" s="28">
        <v>0.21099999999999999</v>
      </c>
      <c r="T12" s="42"/>
      <c r="U12" s="43"/>
      <c r="V12" s="24">
        <v>16.5</v>
      </c>
      <c r="W12" s="25">
        <v>90.1</v>
      </c>
      <c r="X12" s="29">
        <v>16156</v>
      </c>
      <c r="Y12" s="44">
        <v>0.23200000000000001</v>
      </c>
      <c r="Z12" s="45">
        <f t="shared" si="1"/>
        <v>0.15478424015009382</v>
      </c>
      <c r="AA12" s="46">
        <f t="shared" si="3"/>
        <v>0.84521575984990616</v>
      </c>
    </row>
    <row r="13" spans="1:27" s="54" customFormat="1" ht="15.75" thickBot="1" x14ac:dyDescent="0.3">
      <c r="A13" s="47" t="s">
        <v>81</v>
      </c>
      <c r="B13" s="31">
        <f>AVERAGE(B3:B4,B6:B11)</f>
        <v>833964.48199999996</v>
      </c>
      <c r="C13" s="32">
        <f t="shared" ref="C13:O13" si="5">AVERAGE(C3:C4,C6:C11)</f>
        <v>3861.5953749999999</v>
      </c>
      <c r="D13" s="32">
        <f t="shared" si="5"/>
        <v>833968.18825000001</v>
      </c>
      <c r="E13" s="33">
        <f t="shared" si="5"/>
        <v>862.125</v>
      </c>
      <c r="F13" s="32"/>
      <c r="G13" s="31">
        <f t="shared" si="5"/>
        <v>834269.15249999997</v>
      </c>
      <c r="H13" s="32">
        <f t="shared" si="5"/>
        <v>281.501375</v>
      </c>
      <c r="I13" s="32">
        <f t="shared" si="5"/>
        <v>834278.68649999995</v>
      </c>
      <c r="J13" s="32">
        <f t="shared" si="5"/>
        <v>5085.625</v>
      </c>
      <c r="K13" s="34"/>
      <c r="L13" s="48">
        <f t="shared" si="5"/>
        <v>3.6657409188267366E-4</v>
      </c>
      <c r="M13" s="49">
        <f t="shared" si="5"/>
        <v>-0.91807985962365102</v>
      </c>
      <c r="N13" s="49">
        <f t="shared" si="5"/>
        <v>3.7368622723167339E-4</v>
      </c>
      <c r="O13" s="50">
        <f t="shared" si="5"/>
        <v>63.08279004248584</v>
      </c>
      <c r="P13" s="32">
        <f t="shared" ref="P13:AA13" si="6">AVERAGE(P3:P12)</f>
        <v>14.637500000000001</v>
      </c>
      <c r="Q13" s="32">
        <f t="shared" si="6"/>
        <v>3908.6875000000005</v>
      </c>
      <c r="R13" s="51">
        <f t="shared" si="6"/>
        <v>452144.4</v>
      </c>
      <c r="S13" s="35">
        <f t="shared" si="6"/>
        <v>0.16930000000000001</v>
      </c>
      <c r="T13" s="52">
        <f t="shared" si="6"/>
        <v>1.1288035886201524E-2</v>
      </c>
      <c r="U13" s="52">
        <f t="shared" si="6"/>
        <v>0.98871196411379858</v>
      </c>
      <c r="V13" s="31">
        <f t="shared" si="6"/>
        <v>13.8</v>
      </c>
      <c r="W13" s="32">
        <f t="shared" si="6"/>
        <v>231.67</v>
      </c>
      <c r="X13" s="51">
        <f t="shared" si="6"/>
        <v>16215.1</v>
      </c>
      <c r="Y13" s="35">
        <f t="shared" si="6"/>
        <v>0.19790000000000002</v>
      </c>
      <c r="Z13" s="52">
        <f t="shared" si="6"/>
        <v>0.18010689138617106</v>
      </c>
      <c r="AA13" s="53">
        <f t="shared" si="6"/>
        <v>0.8198931086138288</v>
      </c>
    </row>
  </sheetData>
  <mergeCells count="6">
    <mergeCell ref="A1:A2"/>
    <mergeCell ref="B1:E1"/>
    <mergeCell ref="G1:J1"/>
    <mergeCell ref="L1:O1"/>
    <mergeCell ref="P1:U1"/>
    <mergeCell ref="V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F7E7-B9E4-4489-910C-F0A177B59CF4}">
  <dimension ref="A1:O51"/>
  <sheetViews>
    <sheetView workbookViewId="0"/>
  </sheetViews>
  <sheetFormatPr defaultRowHeight="15" x14ac:dyDescent="0.25"/>
  <cols>
    <col min="1" max="1" width="15.5703125" bestFit="1" customWidth="1"/>
  </cols>
  <sheetData>
    <row r="1" spans="1:15" s="7" customForma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2</v>
      </c>
      <c r="F1" s="7" t="s">
        <v>5</v>
      </c>
      <c r="G1" s="7" t="s">
        <v>6</v>
      </c>
      <c r="H1" s="7" t="s">
        <v>11</v>
      </c>
      <c r="I1" s="8" t="s">
        <v>12</v>
      </c>
      <c r="J1" s="7" t="s">
        <v>13</v>
      </c>
      <c r="K1" s="7" t="s">
        <v>11</v>
      </c>
      <c r="L1" s="7" t="s">
        <v>12</v>
      </c>
      <c r="M1" s="7" t="s">
        <v>14</v>
      </c>
      <c r="N1" s="7" t="s">
        <v>15</v>
      </c>
      <c r="O1" s="7" t="s">
        <v>16</v>
      </c>
    </row>
    <row r="2" spans="1:15" x14ac:dyDescent="0.25">
      <c r="A2" t="s">
        <v>17</v>
      </c>
      <c r="B2">
        <v>211767.435</v>
      </c>
      <c r="C2">
        <v>2.7069999999999999</v>
      </c>
      <c r="D2">
        <v>211788.109</v>
      </c>
      <c r="E2">
        <v>4.3499999999999996</v>
      </c>
      <c r="F2">
        <v>16</v>
      </c>
      <c r="G2">
        <v>13</v>
      </c>
      <c r="H2">
        <v>21</v>
      </c>
      <c r="I2" s="1">
        <f>D2-10000*H2</f>
        <v>1788.1089999999967</v>
      </c>
      <c r="J2">
        <f>VLOOKUP(A2,literature!A:C,2,FALSE)</f>
        <v>211775</v>
      </c>
      <c r="K2">
        <f>VLOOKUP(A2,literature!A:C,3,FALSE)</f>
        <v>21</v>
      </c>
      <c r="L2">
        <f t="shared" ref="L2:L21" si="0">J2-10000*K2</f>
        <v>1775</v>
      </c>
      <c r="M2" s="2">
        <f>(D2-J2)/J2</f>
        <v>6.1900602054051429E-5</v>
      </c>
      <c r="N2" s="2">
        <f t="shared" ref="N2:O21" si="1">(H2-K2)/K2</f>
        <v>0</v>
      </c>
      <c r="O2" s="2">
        <f t="shared" si="1"/>
        <v>7.3853521126742202E-3</v>
      </c>
    </row>
    <row r="3" spans="1:15" x14ac:dyDescent="0.25">
      <c r="A3" t="s">
        <v>18</v>
      </c>
      <c r="B3">
        <v>181970.69699999999</v>
      </c>
      <c r="C3">
        <v>1.522</v>
      </c>
      <c r="D3">
        <v>192024.29500000001</v>
      </c>
      <c r="E3">
        <v>3.7650000000000001</v>
      </c>
      <c r="F3">
        <v>20</v>
      </c>
      <c r="G3">
        <v>17</v>
      </c>
      <c r="H3">
        <v>19</v>
      </c>
      <c r="I3" s="1">
        <f>D3-10000*H3</f>
        <v>2024.2950000000128</v>
      </c>
      <c r="J3">
        <f>VLOOKUP(A3,literature!A:C,2,FALSE)</f>
        <v>182178</v>
      </c>
      <c r="K3">
        <f>VLOOKUP(A3,literature!A:C,3,FALSE)</f>
        <v>18</v>
      </c>
      <c r="L3">
        <f t="shared" si="0"/>
        <v>2178</v>
      </c>
      <c r="M3" s="2">
        <f>(D3-J3)/J3</f>
        <v>5.4047662176552672E-2</v>
      </c>
      <c r="N3" s="2">
        <f t="shared" si="1"/>
        <v>5.5555555555555552E-2</v>
      </c>
      <c r="O3" s="2">
        <f t="shared" si="1"/>
        <v>-7.0571625344346731E-2</v>
      </c>
    </row>
    <row r="4" spans="1:15" x14ac:dyDescent="0.25">
      <c r="A4" t="s">
        <v>19</v>
      </c>
      <c r="B4">
        <v>182326.06099999999</v>
      </c>
      <c r="C4">
        <v>1.486</v>
      </c>
      <c r="D4">
        <v>182356.26</v>
      </c>
      <c r="E4">
        <v>3.056</v>
      </c>
      <c r="F4">
        <v>12</v>
      </c>
      <c r="G4">
        <v>9</v>
      </c>
      <c r="H4">
        <v>18</v>
      </c>
      <c r="I4" s="1">
        <f>D4-10000*H4</f>
        <v>2356.2600000000093</v>
      </c>
      <c r="J4">
        <f>VLOOKUP(A4,literature!A:C,2,FALSE)</f>
        <v>192230</v>
      </c>
      <c r="K4">
        <f>VLOOKUP(A4,literature!A:C,3,FALSE)</f>
        <v>19</v>
      </c>
      <c r="L4">
        <f t="shared" si="0"/>
        <v>2230</v>
      </c>
      <c r="M4" s="2">
        <f>(D4-J4)/J4</f>
        <v>-5.1364199136451079E-2</v>
      </c>
      <c r="N4" s="2">
        <f t="shared" si="1"/>
        <v>-5.2631578947368418E-2</v>
      </c>
      <c r="O4" s="2">
        <f t="shared" si="1"/>
        <v>5.6618834080721665E-2</v>
      </c>
    </row>
    <row r="5" spans="1:15" x14ac:dyDescent="0.25">
      <c r="A5" t="s">
        <v>20</v>
      </c>
      <c r="B5">
        <v>212171.136</v>
      </c>
      <c r="C5">
        <v>4.8710000000000004</v>
      </c>
      <c r="D5">
        <v>212177.859</v>
      </c>
      <c r="E5">
        <v>6.3040000000000003</v>
      </c>
      <c r="F5">
        <v>7</v>
      </c>
      <c r="G5">
        <v>4</v>
      </c>
      <c r="H5">
        <v>21</v>
      </c>
      <c r="I5" s="1">
        <f>D5-10000*H5</f>
        <v>2177.8589999999967</v>
      </c>
      <c r="J5">
        <f>VLOOKUP(A5,literature!A:C,2,FALSE)</f>
        <v>212231</v>
      </c>
      <c r="K5">
        <f>VLOOKUP(A5,literature!A:C,3,FALSE)</f>
        <v>21</v>
      </c>
      <c r="L5">
        <f t="shared" si="0"/>
        <v>2231</v>
      </c>
      <c r="M5" s="2">
        <f>(D5-J5)/J5</f>
        <v>-2.5039226126250766E-4</v>
      </c>
      <c r="N5" s="2">
        <f t="shared" si="1"/>
        <v>0</v>
      </c>
      <c r="O5" s="2">
        <f t="shared" si="1"/>
        <v>-2.381936351412069E-2</v>
      </c>
    </row>
    <row r="6" spans="1:15" x14ac:dyDescent="0.25">
      <c r="A6" t="s">
        <v>21</v>
      </c>
      <c r="B6">
        <v>181680.17600000001</v>
      </c>
      <c r="C6">
        <v>2.238</v>
      </c>
      <c r="D6">
        <v>181685.15400000001</v>
      </c>
      <c r="E6">
        <v>3.8029999999999999</v>
      </c>
      <c r="F6">
        <v>7</v>
      </c>
      <c r="G6">
        <v>4</v>
      </c>
      <c r="H6">
        <v>18</v>
      </c>
      <c r="I6" s="1">
        <f>D6-10000*H6</f>
        <v>1685.1540000000095</v>
      </c>
      <c r="J6">
        <f>VLOOKUP(A6,literature!A:C,2,FALSE)</f>
        <v>181882</v>
      </c>
      <c r="K6">
        <f>VLOOKUP(A6,literature!A:C,3,FALSE)</f>
        <v>18</v>
      </c>
      <c r="L6">
        <f t="shared" si="0"/>
        <v>1882</v>
      </c>
      <c r="M6" s="2">
        <f>(D6-J6)/J6</f>
        <v>-1.0822731221340784E-3</v>
      </c>
      <c r="N6" s="2">
        <f t="shared" si="1"/>
        <v>0</v>
      </c>
      <c r="O6" s="2">
        <f t="shared" si="1"/>
        <v>-0.10459404888416071</v>
      </c>
    </row>
    <row r="7" spans="1:15" x14ac:dyDescent="0.25">
      <c r="A7" t="s">
        <v>22</v>
      </c>
      <c r="B7">
        <v>191478.43100000001</v>
      </c>
      <c r="C7">
        <v>2.2879999999999998</v>
      </c>
      <c r="D7">
        <v>191499.77600000001</v>
      </c>
      <c r="E7">
        <v>4.32</v>
      </c>
      <c r="F7">
        <v>13</v>
      </c>
      <c r="G7">
        <v>10</v>
      </c>
      <c r="H7">
        <v>19</v>
      </c>
      <c r="I7" s="1">
        <f>D7-10000*H7</f>
        <v>1499.7760000000126</v>
      </c>
      <c r="J7">
        <f>VLOOKUP(A7,literature!A:C,2,FALSE)</f>
        <v>191600</v>
      </c>
      <c r="K7">
        <f>VLOOKUP(A7,literature!A:C,3,FALSE)</f>
        <v>19</v>
      </c>
      <c r="L7">
        <f t="shared" si="0"/>
        <v>1600</v>
      </c>
      <c r="M7" s="2">
        <f>(D7-J7)/J7</f>
        <v>-5.2308977035484048E-4</v>
      </c>
      <c r="N7" s="2">
        <f t="shared" si="1"/>
        <v>0</v>
      </c>
      <c r="O7" s="2">
        <f t="shared" si="1"/>
        <v>-6.2639999999992146E-2</v>
      </c>
    </row>
    <row r="8" spans="1:15" x14ac:dyDescent="0.25">
      <c r="A8" t="s">
        <v>23</v>
      </c>
      <c r="B8">
        <v>191964.88099999999</v>
      </c>
      <c r="C8">
        <v>2.129</v>
      </c>
      <c r="D8">
        <v>191985.527</v>
      </c>
      <c r="E8">
        <v>4.3970000000000002</v>
      </c>
      <c r="F8">
        <v>12</v>
      </c>
      <c r="G8">
        <v>9</v>
      </c>
      <c r="H8">
        <v>19</v>
      </c>
      <c r="I8" s="1">
        <f>D8-10000*H8</f>
        <v>1985.5270000000019</v>
      </c>
      <c r="J8">
        <f>VLOOKUP(A8,literature!A:C,2,FALSE)</f>
        <v>192097</v>
      </c>
      <c r="K8">
        <f>VLOOKUP(A8,literature!A:C,3,FALSE)</f>
        <v>19</v>
      </c>
      <c r="L8">
        <f t="shared" si="0"/>
        <v>2097</v>
      </c>
      <c r="M8" s="2">
        <f>(D8-J8)/J8</f>
        <v>-5.8029537160912529E-4</v>
      </c>
      <c r="N8" s="2">
        <f t="shared" si="1"/>
        <v>0</v>
      </c>
      <c r="O8" s="2">
        <f t="shared" si="1"/>
        <v>-5.3158321411539408E-2</v>
      </c>
    </row>
    <row r="9" spans="1:15" x14ac:dyDescent="0.25">
      <c r="A9" t="s">
        <v>24</v>
      </c>
      <c r="B9">
        <v>191399.024</v>
      </c>
      <c r="C9">
        <v>2.0569999999999999</v>
      </c>
      <c r="D9">
        <v>191412.28400000001</v>
      </c>
      <c r="E9">
        <v>3.8180000000000001</v>
      </c>
      <c r="F9">
        <v>9</v>
      </c>
      <c r="G9">
        <v>6</v>
      </c>
      <c r="H9">
        <v>19</v>
      </c>
      <c r="I9" s="1">
        <f>D9-10000*H9</f>
        <v>1412.2840000000142</v>
      </c>
      <c r="J9">
        <f>VLOOKUP(A9,literature!A:C,2,FALSE)</f>
        <v>191510</v>
      </c>
      <c r="K9">
        <f>VLOOKUP(A9,literature!A:C,3,FALSE)</f>
        <v>19</v>
      </c>
      <c r="L9">
        <f t="shared" si="0"/>
        <v>1510</v>
      </c>
      <c r="M9" s="2">
        <f>(D9-J9)/J9</f>
        <v>-5.1023967416837662E-4</v>
      </c>
      <c r="N9" s="2">
        <f t="shared" si="1"/>
        <v>0</v>
      </c>
      <c r="O9" s="2">
        <f t="shared" si="1"/>
        <v>-6.471258278144755E-2</v>
      </c>
    </row>
    <row r="10" spans="1:15" x14ac:dyDescent="0.25">
      <c r="A10" t="s">
        <v>25</v>
      </c>
      <c r="B10">
        <v>211517.35200000001</v>
      </c>
      <c r="C10">
        <v>2.5680000000000001</v>
      </c>
      <c r="D10">
        <v>211597.11600000001</v>
      </c>
      <c r="E10">
        <v>5.4749999999999996</v>
      </c>
      <c r="F10">
        <v>15</v>
      </c>
      <c r="G10">
        <v>12</v>
      </c>
      <c r="H10">
        <v>21</v>
      </c>
      <c r="I10" s="1">
        <f>D10-10000*H10</f>
        <v>1597.1160000000091</v>
      </c>
      <c r="J10">
        <f>VLOOKUP(A10,literature!A:C,2,FALSE)</f>
        <v>211612</v>
      </c>
      <c r="K10">
        <f>VLOOKUP(A10,literature!A:C,3,FALSE)</f>
        <v>21</v>
      </c>
      <c r="L10">
        <f t="shared" si="0"/>
        <v>1612</v>
      </c>
      <c r="M10" s="2">
        <f>(D10-J10)/J10</f>
        <v>-7.0336275825524637E-5</v>
      </c>
      <c r="N10" s="2">
        <f t="shared" si="1"/>
        <v>0</v>
      </c>
      <c r="O10" s="2">
        <f t="shared" si="1"/>
        <v>-9.2332506203417607E-3</v>
      </c>
    </row>
    <row r="11" spans="1:15" x14ac:dyDescent="0.25">
      <c r="A11" t="s">
        <v>26</v>
      </c>
      <c r="B11">
        <v>191612.31200000001</v>
      </c>
      <c r="C11">
        <v>2.573</v>
      </c>
      <c r="D11">
        <v>191628.44399999999</v>
      </c>
      <c r="E11">
        <v>4.6840000000000002</v>
      </c>
      <c r="F11">
        <v>14</v>
      </c>
      <c r="G11">
        <v>11</v>
      </c>
      <c r="H11">
        <v>19</v>
      </c>
      <c r="I11" s="1">
        <f>D11-10000*H11</f>
        <v>1628.4439999999886</v>
      </c>
      <c r="J11">
        <f>VLOOKUP(A11,literature!A:C,2,FALSE)</f>
        <v>191704</v>
      </c>
      <c r="K11">
        <f>VLOOKUP(A11,literature!A:C,3,FALSE)</f>
        <v>19</v>
      </c>
      <c r="L11">
        <f t="shared" si="0"/>
        <v>1704</v>
      </c>
      <c r="M11" s="2">
        <f>(D11-J11)/J11</f>
        <v>-3.9412844802409655E-4</v>
      </c>
      <c r="N11" s="2">
        <f t="shared" si="1"/>
        <v>0</v>
      </c>
      <c r="O11" s="2">
        <f t="shared" si="1"/>
        <v>-4.4340375586861158E-2</v>
      </c>
    </row>
    <row r="12" spans="1:15" x14ac:dyDescent="0.25">
      <c r="A12" t="s">
        <v>27</v>
      </c>
      <c r="B12">
        <v>835360.01300000004</v>
      </c>
      <c r="C12">
        <v>62.529000000000003</v>
      </c>
      <c r="D12">
        <v>835581.42</v>
      </c>
      <c r="E12">
        <v>549.29899999999998</v>
      </c>
      <c r="F12">
        <v>77</v>
      </c>
      <c r="G12">
        <v>74</v>
      </c>
      <c r="H12">
        <v>83</v>
      </c>
      <c r="I12" s="1">
        <f>D12-10000*H12</f>
        <v>5581.4200000000419</v>
      </c>
      <c r="J12">
        <f>VLOOKUP(A12,literature!A:C,2,FALSE)</f>
        <v>878650</v>
      </c>
      <c r="K12">
        <f>VLOOKUP(A12,literature!A:C,3,FALSE)</f>
        <v>87</v>
      </c>
      <c r="L12">
        <f t="shared" si="0"/>
        <v>8650</v>
      </c>
      <c r="M12" s="2">
        <f>(D12-J12)/J12</f>
        <v>-4.9016764354407279E-2</v>
      </c>
      <c r="N12" s="2">
        <f t="shared" si="1"/>
        <v>-4.5977011494252873E-2</v>
      </c>
      <c r="O12" s="2">
        <f t="shared" si="1"/>
        <v>-0.35474913294797206</v>
      </c>
    </row>
    <row r="13" spans="1:15" x14ac:dyDescent="0.25">
      <c r="A13" t="s">
        <v>28</v>
      </c>
      <c r="B13">
        <v>925875.22100000002</v>
      </c>
      <c r="C13">
        <v>40.994999999999997</v>
      </c>
      <c r="D13">
        <v>926034.33</v>
      </c>
      <c r="E13">
        <v>334.11700000000002</v>
      </c>
      <c r="F13">
        <v>80</v>
      </c>
      <c r="G13">
        <v>77</v>
      </c>
      <c r="H13">
        <v>92</v>
      </c>
      <c r="I13" s="1">
        <f>D13-10000*H13</f>
        <v>6034.3299999999581</v>
      </c>
      <c r="J13">
        <f>VLOOKUP(A13,literature!A:C,2,FALSE)</f>
        <v>940142</v>
      </c>
      <c r="K13">
        <f>VLOOKUP(A13,literature!A:C,3,FALSE)</f>
        <v>93</v>
      </c>
      <c r="L13">
        <f t="shared" si="0"/>
        <v>10142</v>
      </c>
      <c r="M13" s="2">
        <f>(D13-J13)/J13</f>
        <v>-1.5005892726843436E-2</v>
      </c>
      <c r="N13" s="2">
        <f t="shared" si="1"/>
        <v>-1.0752688172043012E-2</v>
      </c>
      <c r="O13" s="2">
        <f t="shared" si="1"/>
        <v>-0.40501577598107297</v>
      </c>
    </row>
    <row r="14" spans="1:15" x14ac:dyDescent="0.25">
      <c r="A14" t="s">
        <v>29</v>
      </c>
      <c r="B14">
        <v>766005.88300000003</v>
      </c>
      <c r="C14">
        <v>518.81100000000004</v>
      </c>
      <c r="D14">
        <v>766242.60800000001</v>
      </c>
      <c r="E14">
        <v>2472.453</v>
      </c>
      <c r="F14">
        <v>67</v>
      </c>
      <c r="G14">
        <v>64</v>
      </c>
      <c r="H14">
        <v>76</v>
      </c>
      <c r="I14" s="1">
        <f>D14-10000*H14</f>
        <v>6242.6080000000075</v>
      </c>
      <c r="J14">
        <f>VLOOKUP(A14,literature!A:C,2,FALSE)</f>
        <v>859788</v>
      </c>
      <c r="K14">
        <f>VLOOKUP(A14,literature!A:C,3,FALSE)</f>
        <v>85</v>
      </c>
      <c r="L14">
        <f t="shared" si="0"/>
        <v>9788</v>
      </c>
      <c r="M14" s="2">
        <f>(D14-J14)/J14</f>
        <v>-0.1088005322242227</v>
      </c>
      <c r="N14" s="2">
        <f t="shared" si="1"/>
        <v>-0.10588235294117647</v>
      </c>
      <c r="O14" s="2">
        <f t="shared" si="1"/>
        <v>-0.36221822639967233</v>
      </c>
    </row>
    <row r="15" spans="1:15" x14ac:dyDescent="0.25">
      <c r="A15" t="s">
        <v>30</v>
      </c>
      <c r="B15">
        <v>825946.39899999998</v>
      </c>
      <c r="C15">
        <v>1055.1859999999999</v>
      </c>
      <c r="D15">
        <v>826230.28</v>
      </c>
      <c r="E15">
        <v>1934.3009999999999</v>
      </c>
      <c r="F15">
        <v>77</v>
      </c>
      <c r="G15">
        <v>74</v>
      </c>
      <c r="H15">
        <v>82</v>
      </c>
      <c r="I15" s="1">
        <f>D15-10000*H15</f>
        <v>6230.2800000000279</v>
      </c>
      <c r="J15">
        <f>VLOOKUP(A15,literature!A:C,2,FALSE)</f>
        <v>870033</v>
      </c>
      <c r="K15">
        <f>VLOOKUP(A15,literature!A:C,3,FALSE)</f>
        <v>86</v>
      </c>
      <c r="L15">
        <f t="shared" si="0"/>
        <v>10033</v>
      </c>
      <c r="M15" s="2">
        <f>(D15-J15)/J15</f>
        <v>-5.0346044345444339E-2</v>
      </c>
      <c r="N15" s="2">
        <f t="shared" si="1"/>
        <v>-4.6511627906976744E-2</v>
      </c>
      <c r="O15" s="2">
        <f t="shared" si="1"/>
        <v>-0.37902122994119125</v>
      </c>
    </row>
    <row r="16" spans="1:15" x14ac:dyDescent="0.25">
      <c r="A16" t="s">
        <v>31</v>
      </c>
      <c r="B16">
        <v>786991.22199999995</v>
      </c>
      <c r="C16">
        <v>688.03200000000004</v>
      </c>
      <c r="D16">
        <v>787294.78799999994</v>
      </c>
      <c r="E16">
        <v>2778.6950000000002</v>
      </c>
      <c r="F16">
        <v>62</v>
      </c>
      <c r="G16">
        <v>59</v>
      </c>
      <c r="H16">
        <v>78</v>
      </c>
      <c r="I16" s="1">
        <f>D16-10000*H16</f>
        <v>7294.7879999999423</v>
      </c>
      <c r="J16">
        <f>VLOOKUP(A16,literature!A:C,2,FALSE)</f>
        <v>880386</v>
      </c>
      <c r="K16">
        <f>VLOOKUP(A16,literature!A:C,3,FALSE)</f>
        <v>87</v>
      </c>
      <c r="L16">
        <f t="shared" si="0"/>
        <v>10386</v>
      </c>
      <c r="M16" s="2">
        <f>(D16-J16)/J16</f>
        <v>-0.1057390871731264</v>
      </c>
      <c r="N16" s="2">
        <f t="shared" si="1"/>
        <v>-0.10344827586206896</v>
      </c>
      <c r="O16" s="2">
        <f t="shared" si="1"/>
        <v>-0.29763258232236256</v>
      </c>
    </row>
    <row r="17" spans="1:15" x14ac:dyDescent="0.25">
      <c r="A17" t="s">
        <v>32</v>
      </c>
      <c r="B17">
        <v>815116.821</v>
      </c>
      <c r="C17">
        <v>57.088000000000001</v>
      </c>
      <c r="D17">
        <v>815278.90500000003</v>
      </c>
      <c r="E17">
        <v>462.85300000000001</v>
      </c>
      <c r="F17">
        <v>70</v>
      </c>
      <c r="G17">
        <v>67</v>
      </c>
      <c r="H17">
        <v>81</v>
      </c>
      <c r="I17" s="1">
        <f>D17-10000*H17</f>
        <v>5278.9050000000279</v>
      </c>
      <c r="J17">
        <f>VLOOKUP(A17,literature!A:C,2,FALSE)</f>
        <v>869530</v>
      </c>
      <c r="K17">
        <f>VLOOKUP(A17,literature!A:C,3,FALSE)</f>
        <v>86</v>
      </c>
      <c r="L17">
        <f t="shared" si="0"/>
        <v>9530</v>
      </c>
      <c r="M17" s="2">
        <f>(D17-J17)/J17</f>
        <v>-6.2391286097086898E-2</v>
      </c>
      <c r="N17" s="2">
        <f t="shared" si="1"/>
        <v>-5.8139534883720929E-2</v>
      </c>
      <c r="O17" s="2">
        <f t="shared" si="1"/>
        <v>-0.44607502623294565</v>
      </c>
    </row>
    <row r="18" spans="1:15" x14ac:dyDescent="0.25">
      <c r="A18" t="s">
        <v>33</v>
      </c>
      <c r="B18">
        <v>825249.74600000004</v>
      </c>
      <c r="C18">
        <v>83.56</v>
      </c>
      <c r="D18">
        <v>825389.67700000003</v>
      </c>
      <c r="E18">
        <v>668.96400000000006</v>
      </c>
      <c r="F18">
        <v>68</v>
      </c>
      <c r="G18">
        <v>65</v>
      </c>
      <c r="H18">
        <v>82</v>
      </c>
      <c r="I18" s="1">
        <f>D18-10000*H18</f>
        <v>5389.6770000000251</v>
      </c>
      <c r="J18">
        <f>VLOOKUP(A18,literature!A:C,2,FALSE)</f>
        <v>869282</v>
      </c>
      <c r="K18">
        <f>VLOOKUP(A18,literature!A:C,3,FALSE)</f>
        <v>86</v>
      </c>
      <c r="L18">
        <f t="shared" si="0"/>
        <v>9282</v>
      </c>
      <c r="M18" s="2">
        <f>(D18-J18)/J18</f>
        <v>-5.0492616895322778E-2</v>
      </c>
      <c r="N18" s="2">
        <f t="shared" si="1"/>
        <v>-4.6511627906976744E-2</v>
      </c>
      <c r="O18" s="2">
        <f t="shared" si="1"/>
        <v>-0.4193409825468622</v>
      </c>
    </row>
    <row r="19" spans="1:15" x14ac:dyDescent="0.25">
      <c r="A19" t="s">
        <v>34</v>
      </c>
      <c r="B19">
        <v>874958.34100000001</v>
      </c>
      <c r="C19">
        <v>50.448</v>
      </c>
      <c r="D19">
        <v>875060.65500000003</v>
      </c>
      <c r="E19">
        <v>755.89800000000002</v>
      </c>
      <c r="F19">
        <v>80</v>
      </c>
      <c r="G19">
        <v>77</v>
      </c>
      <c r="H19">
        <v>87</v>
      </c>
      <c r="I19" s="1">
        <f>D19-10000*H19</f>
        <v>5060.6550000000279</v>
      </c>
      <c r="J19">
        <f>VLOOKUP(A19,literature!A:C,2,FALSE)</f>
        <v>877456</v>
      </c>
      <c r="K19">
        <f>VLOOKUP(A19,literature!A:C,3,FALSE)</f>
        <v>87</v>
      </c>
      <c r="L19">
        <f t="shared" si="0"/>
        <v>7456</v>
      </c>
      <c r="M19" s="2">
        <f>(D19-J19)/J19</f>
        <v>-2.7298747743476279E-3</v>
      </c>
      <c r="N19" s="2">
        <f t="shared" si="1"/>
        <v>0</v>
      </c>
      <c r="O19" s="2">
        <f t="shared" si="1"/>
        <v>-0.32126408261802203</v>
      </c>
    </row>
    <row r="20" spans="1:15" x14ac:dyDescent="0.25">
      <c r="A20" t="s">
        <v>35</v>
      </c>
      <c r="B20">
        <v>784655.57</v>
      </c>
      <c r="C20">
        <v>43.404000000000003</v>
      </c>
      <c r="D20">
        <v>784832.43200000003</v>
      </c>
      <c r="E20">
        <v>263.62599999999998</v>
      </c>
      <c r="F20">
        <v>67</v>
      </c>
      <c r="G20">
        <v>64</v>
      </c>
      <c r="H20">
        <v>78</v>
      </c>
      <c r="I20" s="1">
        <f>D20-10000*H20</f>
        <v>4832.4320000000298</v>
      </c>
      <c r="J20">
        <f>VLOOKUP(A20,literature!A:C,2,FALSE)</f>
        <v>828538</v>
      </c>
      <c r="K20">
        <f>VLOOKUP(A20,literature!A:C,3,FALSE)</f>
        <v>82</v>
      </c>
      <c r="L20">
        <f t="shared" si="0"/>
        <v>8538</v>
      </c>
      <c r="M20" s="2">
        <f>(D20-J20)/J20</f>
        <v>-5.2750227509178779E-2</v>
      </c>
      <c r="N20" s="2">
        <f t="shared" si="1"/>
        <v>-4.878048780487805E-2</v>
      </c>
      <c r="O20" s="2">
        <f t="shared" si="1"/>
        <v>-0.43400890138205322</v>
      </c>
    </row>
    <row r="21" spans="1:15" x14ac:dyDescent="0.25">
      <c r="A21" t="s">
        <v>36</v>
      </c>
      <c r="B21">
        <v>834995.16200000001</v>
      </c>
      <c r="C21">
        <v>102.191</v>
      </c>
      <c r="D21">
        <v>835129.12800000003</v>
      </c>
      <c r="E21">
        <v>611.553</v>
      </c>
      <c r="F21">
        <v>71</v>
      </c>
      <c r="G21">
        <v>68</v>
      </c>
      <c r="H21">
        <v>83</v>
      </c>
      <c r="I21" s="1">
        <f>D21-10000*H21</f>
        <v>5129.1280000000261</v>
      </c>
      <c r="J21">
        <f>VLOOKUP(A21,literature!A:C,2,FALSE)</f>
        <v>858816</v>
      </c>
      <c r="K21">
        <f>VLOOKUP(A21,literature!A:C,3,FALSE)</f>
        <v>85</v>
      </c>
      <c r="L21">
        <f t="shared" si="0"/>
        <v>8816</v>
      </c>
      <c r="M21" s="2">
        <f>(D21-J21)/J21</f>
        <v>-2.7580846188240523E-2</v>
      </c>
      <c r="N21" s="2">
        <f t="shared" si="1"/>
        <v>-2.3529411764705882E-2</v>
      </c>
      <c r="O21" s="2">
        <f t="shared" si="1"/>
        <v>-0.41820235934663952</v>
      </c>
    </row>
    <row r="22" spans="1:15" x14ac:dyDescent="0.25">
      <c r="A22" t="s">
        <v>40</v>
      </c>
      <c r="B22">
        <v>392498.94199999998</v>
      </c>
      <c r="C22">
        <v>5.319</v>
      </c>
      <c r="D22">
        <v>392543.09499999997</v>
      </c>
      <c r="E22">
        <v>16.396999999999998</v>
      </c>
      <c r="F22">
        <v>29</v>
      </c>
      <c r="G22">
        <v>26</v>
      </c>
      <c r="H22">
        <v>39</v>
      </c>
      <c r="I22" s="1">
        <f t="shared" ref="I22:I51" si="2">D22-10000*H22</f>
        <v>2543.0949999999721</v>
      </c>
      <c r="M22" s="2"/>
      <c r="N22" s="2"/>
      <c r="O22" s="2"/>
    </row>
    <row r="23" spans="1:15" x14ac:dyDescent="0.25">
      <c r="A23" t="s">
        <v>43</v>
      </c>
      <c r="B23">
        <v>422748.95699999999</v>
      </c>
      <c r="C23">
        <v>7.1139999999999999</v>
      </c>
      <c r="D23">
        <v>422799.45500000002</v>
      </c>
      <c r="E23">
        <v>21.204000000000001</v>
      </c>
      <c r="F23">
        <v>33</v>
      </c>
      <c r="G23">
        <v>30</v>
      </c>
      <c r="H23">
        <v>42</v>
      </c>
      <c r="I23" s="1">
        <f t="shared" si="2"/>
        <v>2799.4550000000163</v>
      </c>
      <c r="M23" s="2"/>
      <c r="N23" s="2"/>
      <c r="O23" s="2"/>
    </row>
    <row r="24" spans="1:15" x14ac:dyDescent="0.25">
      <c r="A24" t="s">
        <v>46</v>
      </c>
      <c r="B24">
        <v>322800.02600000001</v>
      </c>
      <c r="C24">
        <v>14.053000000000001</v>
      </c>
      <c r="D24">
        <v>322905.20699999999</v>
      </c>
      <c r="E24">
        <v>43.758000000000003</v>
      </c>
      <c r="F24">
        <v>23</v>
      </c>
      <c r="G24">
        <v>20</v>
      </c>
      <c r="H24">
        <v>32</v>
      </c>
      <c r="I24" s="1">
        <f t="shared" si="2"/>
        <v>2905.2069999999949</v>
      </c>
      <c r="M24" s="2"/>
      <c r="N24" s="2"/>
      <c r="O24" s="2"/>
    </row>
    <row r="25" spans="1:15" x14ac:dyDescent="0.25">
      <c r="A25" t="s">
        <v>49</v>
      </c>
      <c r="B25">
        <v>362774.60800000001</v>
      </c>
      <c r="C25">
        <v>12.114000000000001</v>
      </c>
      <c r="D25">
        <v>362907.50300000003</v>
      </c>
      <c r="E25">
        <v>33.384999999999998</v>
      </c>
      <c r="F25">
        <v>30</v>
      </c>
      <c r="G25">
        <v>27</v>
      </c>
      <c r="H25">
        <v>36</v>
      </c>
      <c r="I25" s="1">
        <f t="shared" si="2"/>
        <v>2907.5030000000261</v>
      </c>
      <c r="M25" s="2"/>
      <c r="N25" s="2"/>
      <c r="O25" s="2"/>
    </row>
    <row r="26" spans="1:15" x14ac:dyDescent="0.25">
      <c r="A26" t="s">
        <v>52</v>
      </c>
      <c r="B26">
        <v>402842.80300000001</v>
      </c>
      <c r="C26">
        <v>22.605</v>
      </c>
      <c r="D26">
        <v>402863.47700000001</v>
      </c>
      <c r="E26">
        <v>43.838999999999999</v>
      </c>
      <c r="F26">
        <v>30</v>
      </c>
      <c r="G26">
        <v>27</v>
      </c>
      <c r="H26">
        <v>40</v>
      </c>
      <c r="I26" s="1">
        <f t="shared" si="2"/>
        <v>2863.4770000000135</v>
      </c>
      <c r="M26" s="2"/>
      <c r="N26" s="2"/>
      <c r="O26" s="2"/>
    </row>
    <row r="27" spans="1:15" x14ac:dyDescent="0.25">
      <c r="A27" t="s">
        <v>55</v>
      </c>
      <c r="B27">
        <v>402607.11900000001</v>
      </c>
      <c r="C27">
        <v>7.8520000000000003</v>
      </c>
      <c r="D27">
        <v>402694.64</v>
      </c>
      <c r="E27">
        <v>34.558999999999997</v>
      </c>
      <c r="F27">
        <v>34</v>
      </c>
      <c r="G27">
        <v>31</v>
      </c>
      <c r="H27">
        <v>40</v>
      </c>
      <c r="I27" s="1">
        <f t="shared" si="2"/>
        <v>2694.640000000014</v>
      </c>
      <c r="M27" s="2"/>
      <c r="N27" s="2"/>
      <c r="O27" s="2"/>
    </row>
    <row r="28" spans="1:15" x14ac:dyDescent="0.25">
      <c r="A28" t="s">
        <v>58</v>
      </c>
      <c r="B28">
        <v>352544.38299999997</v>
      </c>
      <c r="C28">
        <v>9.61</v>
      </c>
      <c r="D28">
        <v>352630.44900000002</v>
      </c>
      <c r="E28">
        <v>37.494</v>
      </c>
      <c r="F28">
        <v>30</v>
      </c>
      <c r="G28">
        <v>27</v>
      </c>
      <c r="H28">
        <v>35</v>
      </c>
      <c r="I28" s="1">
        <f t="shared" si="2"/>
        <v>2630.4490000000224</v>
      </c>
      <c r="M28" s="2"/>
      <c r="N28" s="2"/>
      <c r="O28" s="2"/>
    </row>
    <row r="29" spans="1:15" x14ac:dyDescent="0.25">
      <c r="A29" t="s">
        <v>61</v>
      </c>
      <c r="B29">
        <v>382341.83799999999</v>
      </c>
      <c r="C29">
        <v>6.1470000000000002</v>
      </c>
      <c r="D29">
        <v>382466.08299999998</v>
      </c>
      <c r="E29">
        <v>33.155000000000001</v>
      </c>
      <c r="F29">
        <v>32</v>
      </c>
      <c r="G29">
        <v>29</v>
      </c>
      <c r="H29">
        <v>38</v>
      </c>
      <c r="I29" s="1">
        <f t="shared" si="2"/>
        <v>2466.0829999999842</v>
      </c>
      <c r="M29" s="2"/>
      <c r="N29" s="2"/>
      <c r="O29" s="2"/>
    </row>
    <row r="30" spans="1:15" x14ac:dyDescent="0.25">
      <c r="A30" t="s">
        <v>64</v>
      </c>
      <c r="B30">
        <v>332315.90600000002</v>
      </c>
      <c r="C30">
        <v>6.7649999999999997</v>
      </c>
      <c r="D30">
        <v>332364.65100000001</v>
      </c>
      <c r="E30">
        <v>24.251999999999999</v>
      </c>
      <c r="F30">
        <v>22</v>
      </c>
      <c r="G30">
        <v>19</v>
      </c>
      <c r="H30">
        <v>33</v>
      </c>
      <c r="I30" s="1">
        <f t="shared" si="2"/>
        <v>2364.6510000000126</v>
      </c>
      <c r="M30" s="2"/>
      <c r="N30" s="2"/>
      <c r="O30" s="2"/>
    </row>
    <row r="31" spans="1:15" x14ac:dyDescent="0.25">
      <c r="A31" t="s">
        <v>67</v>
      </c>
      <c r="B31">
        <v>362520.38799999998</v>
      </c>
      <c r="C31">
        <v>7.0910000000000002</v>
      </c>
      <c r="D31">
        <v>362580.43699999998</v>
      </c>
      <c r="E31">
        <v>26.516999999999999</v>
      </c>
      <c r="F31">
        <v>27</v>
      </c>
      <c r="G31">
        <v>24</v>
      </c>
      <c r="H31">
        <v>36</v>
      </c>
      <c r="I31" s="1">
        <f t="shared" si="2"/>
        <v>2580.4369999999763</v>
      </c>
      <c r="M31" s="2"/>
      <c r="N31" s="2"/>
      <c r="O31" s="2"/>
    </row>
    <row r="32" spans="1:15" x14ac:dyDescent="0.25">
      <c r="A32" t="s">
        <v>41</v>
      </c>
      <c r="B32">
        <v>583442.64399999997</v>
      </c>
      <c r="C32">
        <v>13.667</v>
      </c>
      <c r="D32">
        <v>583530.853</v>
      </c>
      <c r="E32">
        <v>55.661999999999999</v>
      </c>
      <c r="F32">
        <v>50</v>
      </c>
      <c r="G32">
        <v>47</v>
      </c>
      <c r="H32">
        <v>58</v>
      </c>
      <c r="I32" s="1">
        <f t="shared" si="2"/>
        <v>3530.8530000000028</v>
      </c>
      <c r="M32" s="2"/>
      <c r="N32" s="2"/>
      <c r="O32" s="2"/>
    </row>
    <row r="33" spans="1:15" x14ac:dyDescent="0.25">
      <c r="A33" t="s">
        <v>44</v>
      </c>
      <c r="B33">
        <v>613829.50899999996</v>
      </c>
      <c r="C33">
        <v>12.448</v>
      </c>
      <c r="D33">
        <v>613870.87199999997</v>
      </c>
      <c r="E33">
        <v>43.537999999999997</v>
      </c>
      <c r="F33">
        <v>46</v>
      </c>
      <c r="G33">
        <v>43</v>
      </c>
      <c r="H33">
        <v>61</v>
      </c>
      <c r="I33" s="1">
        <f t="shared" si="2"/>
        <v>3870.8719999999739</v>
      </c>
      <c r="M33" s="2"/>
      <c r="N33" s="2"/>
      <c r="O33" s="2"/>
    </row>
    <row r="34" spans="1:15" x14ac:dyDescent="0.25">
      <c r="A34" t="s">
        <v>47</v>
      </c>
      <c r="B34">
        <v>493798.16100000002</v>
      </c>
      <c r="C34">
        <v>23.358000000000001</v>
      </c>
      <c r="D34">
        <v>493882.73100000003</v>
      </c>
      <c r="E34">
        <v>75.325000000000003</v>
      </c>
      <c r="F34">
        <v>37</v>
      </c>
      <c r="G34">
        <v>34</v>
      </c>
      <c r="H34">
        <v>49</v>
      </c>
      <c r="I34" s="1">
        <f t="shared" si="2"/>
        <v>3882.7310000000289</v>
      </c>
      <c r="M34" s="2"/>
      <c r="N34" s="2"/>
      <c r="O34" s="2"/>
    </row>
    <row r="35" spans="1:15" x14ac:dyDescent="0.25">
      <c r="A35" t="s">
        <v>50</v>
      </c>
      <c r="B35">
        <v>484100.74800000002</v>
      </c>
      <c r="C35">
        <v>34.176000000000002</v>
      </c>
      <c r="D35">
        <v>484169.929</v>
      </c>
      <c r="E35">
        <v>169.68899999999999</v>
      </c>
      <c r="F35">
        <v>37</v>
      </c>
      <c r="G35">
        <v>34</v>
      </c>
      <c r="H35">
        <v>48</v>
      </c>
      <c r="I35" s="1">
        <f t="shared" si="2"/>
        <v>4169.9290000000037</v>
      </c>
      <c r="M35" s="2"/>
      <c r="N35" s="2"/>
      <c r="O35" s="2"/>
    </row>
    <row r="36" spans="1:15" x14ac:dyDescent="0.25">
      <c r="A36" t="s">
        <v>53</v>
      </c>
      <c r="B36">
        <v>533817.23300000001</v>
      </c>
      <c r="C36">
        <v>77.765000000000001</v>
      </c>
      <c r="D36">
        <v>533907.44499999995</v>
      </c>
      <c r="E36">
        <v>153.10900000000001</v>
      </c>
      <c r="F36">
        <v>44</v>
      </c>
      <c r="G36">
        <v>41</v>
      </c>
      <c r="H36">
        <v>53</v>
      </c>
      <c r="I36" s="1">
        <f t="shared" si="2"/>
        <v>3907.4449999999488</v>
      </c>
      <c r="M36" s="2"/>
      <c r="N36" s="2"/>
      <c r="O36" s="2"/>
    </row>
    <row r="37" spans="1:15" x14ac:dyDescent="0.25">
      <c r="A37" t="s">
        <v>56</v>
      </c>
      <c r="B37">
        <v>493629.364</v>
      </c>
      <c r="C37">
        <v>21.568000000000001</v>
      </c>
      <c r="D37">
        <v>493769.35800000001</v>
      </c>
      <c r="E37">
        <v>153.55500000000001</v>
      </c>
      <c r="F37">
        <v>44</v>
      </c>
      <c r="G37">
        <v>41</v>
      </c>
      <c r="H37">
        <v>49</v>
      </c>
      <c r="I37" s="1">
        <f t="shared" si="2"/>
        <v>3769.3580000000075</v>
      </c>
      <c r="M37" s="2"/>
      <c r="N37" s="2"/>
      <c r="O37" s="2"/>
    </row>
    <row r="38" spans="1:15" x14ac:dyDescent="0.25">
      <c r="A38" t="s">
        <v>59</v>
      </c>
      <c r="B38">
        <v>483433.516</v>
      </c>
      <c r="C38">
        <v>26.106999999999999</v>
      </c>
      <c r="D38">
        <v>483547.402</v>
      </c>
      <c r="E38">
        <v>104.221</v>
      </c>
      <c r="F38">
        <v>37</v>
      </c>
      <c r="G38">
        <v>34</v>
      </c>
      <c r="H38">
        <v>48</v>
      </c>
      <c r="I38" s="1">
        <f t="shared" si="2"/>
        <v>3547.4020000000019</v>
      </c>
      <c r="M38" s="2"/>
      <c r="N38" s="2"/>
      <c r="O38" s="2"/>
    </row>
    <row r="39" spans="1:15" x14ac:dyDescent="0.25">
      <c r="A39" t="s">
        <v>62</v>
      </c>
      <c r="B39">
        <v>563314.26899999997</v>
      </c>
      <c r="C39">
        <v>17.646000000000001</v>
      </c>
      <c r="D39">
        <v>563404.21400000004</v>
      </c>
      <c r="E39">
        <v>94.768000000000001</v>
      </c>
      <c r="F39">
        <v>47</v>
      </c>
      <c r="G39">
        <v>44</v>
      </c>
      <c r="H39">
        <v>56</v>
      </c>
      <c r="I39" s="1">
        <f t="shared" si="2"/>
        <v>3404.2140000000363</v>
      </c>
      <c r="M39" s="2"/>
      <c r="N39" s="2"/>
      <c r="O39" s="2"/>
    </row>
    <row r="40" spans="1:15" x14ac:dyDescent="0.25">
      <c r="A40" t="s">
        <v>65</v>
      </c>
      <c r="B40">
        <v>493056.91800000001</v>
      </c>
      <c r="C40">
        <v>16.434000000000001</v>
      </c>
      <c r="D40">
        <v>493184.74800000002</v>
      </c>
      <c r="E40">
        <v>73.158000000000001</v>
      </c>
      <c r="F40">
        <v>41</v>
      </c>
      <c r="G40">
        <v>38</v>
      </c>
      <c r="H40">
        <v>49</v>
      </c>
      <c r="I40" s="1">
        <f t="shared" si="2"/>
        <v>3184.7480000000214</v>
      </c>
      <c r="M40" s="2"/>
      <c r="N40" s="2"/>
      <c r="O40" s="2"/>
    </row>
    <row r="41" spans="1:15" x14ac:dyDescent="0.25">
      <c r="A41" t="s">
        <v>68</v>
      </c>
      <c r="B41">
        <v>533422.12800000003</v>
      </c>
      <c r="C41">
        <v>15.750999999999999</v>
      </c>
      <c r="D41">
        <v>533511.58700000006</v>
      </c>
      <c r="E41">
        <v>85.230999999999995</v>
      </c>
      <c r="F41">
        <v>47</v>
      </c>
      <c r="G41">
        <v>44</v>
      </c>
      <c r="H41">
        <v>53</v>
      </c>
      <c r="I41" s="1">
        <f t="shared" si="2"/>
        <v>3511.5870000000577</v>
      </c>
      <c r="M41" s="2"/>
      <c r="N41" s="2"/>
      <c r="O41" s="2"/>
    </row>
    <row r="42" spans="1:15" x14ac:dyDescent="0.25">
      <c r="A42" t="s">
        <v>42</v>
      </c>
      <c r="B42">
        <v>704513.804</v>
      </c>
      <c r="C42">
        <v>62.423000000000002</v>
      </c>
      <c r="D42">
        <v>704626.69799999997</v>
      </c>
      <c r="E42">
        <v>274.27499999999998</v>
      </c>
      <c r="F42">
        <v>60</v>
      </c>
      <c r="G42">
        <v>57</v>
      </c>
      <c r="H42">
        <v>70</v>
      </c>
      <c r="I42" s="1">
        <f t="shared" si="2"/>
        <v>4626.6979999999749</v>
      </c>
      <c r="M42" s="2"/>
      <c r="N42" s="2"/>
      <c r="O42" s="2"/>
    </row>
    <row r="43" spans="1:15" x14ac:dyDescent="0.25">
      <c r="A43" t="s">
        <v>45</v>
      </c>
      <c r="B43">
        <v>744691.67599999998</v>
      </c>
      <c r="C43">
        <v>23.004999999999999</v>
      </c>
      <c r="D43">
        <v>744793.84600000002</v>
      </c>
      <c r="E43">
        <v>193.511</v>
      </c>
      <c r="F43">
        <v>68</v>
      </c>
      <c r="G43">
        <v>65</v>
      </c>
      <c r="H43">
        <v>74</v>
      </c>
      <c r="I43" s="1">
        <f t="shared" si="2"/>
        <v>4793.8460000000196</v>
      </c>
      <c r="M43" s="2"/>
      <c r="N43" s="2"/>
      <c r="O43" s="2"/>
    </row>
    <row r="44" spans="1:15" x14ac:dyDescent="0.25">
      <c r="A44" t="s">
        <v>48</v>
      </c>
      <c r="B44">
        <v>644708.86600000004</v>
      </c>
      <c r="C44">
        <v>46.02</v>
      </c>
      <c r="D44">
        <v>644825.50899999996</v>
      </c>
      <c r="E44">
        <v>197.364</v>
      </c>
      <c r="F44">
        <v>50</v>
      </c>
      <c r="G44">
        <v>47</v>
      </c>
      <c r="H44">
        <v>64</v>
      </c>
      <c r="I44" s="1">
        <f t="shared" si="2"/>
        <v>4825.5089999999618</v>
      </c>
      <c r="M44" s="2"/>
      <c r="N44" s="2"/>
      <c r="O44" s="2"/>
    </row>
    <row r="45" spans="1:15" x14ac:dyDescent="0.25">
      <c r="A45" t="s">
        <v>51</v>
      </c>
      <c r="B45">
        <v>655016.19700000004</v>
      </c>
      <c r="C45">
        <v>80.454999999999998</v>
      </c>
      <c r="D45">
        <v>655210.52399999998</v>
      </c>
      <c r="E45">
        <v>409.78800000000001</v>
      </c>
      <c r="F45">
        <v>56</v>
      </c>
      <c r="G45">
        <v>53</v>
      </c>
      <c r="H45">
        <v>65</v>
      </c>
      <c r="I45" s="1">
        <f t="shared" si="2"/>
        <v>5210.5239999999758</v>
      </c>
      <c r="M45" s="2"/>
      <c r="N45" s="2"/>
      <c r="O45" s="2"/>
    </row>
    <row r="46" spans="1:15" x14ac:dyDescent="0.25">
      <c r="A46" t="s">
        <v>54</v>
      </c>
      <c r="B46">
        <v>665058.49399999995</v>
      </c>
      <c r="C46">
        <v>303.74799999999999</v>
      </c>
      <c r="D46">
        <v>665219.17700000003</v>
      </c>
      <c r="E46">
        <v>947.274</v>
      </c>
      <c r="F46">
        <v>56</v>
      </c>
      <c r="G46">
        <v>53</v>
      </c>
      <c r="H46">
        <v>66</v>
      </c>
      <c r="I46" s="1">
        <f t="shared" si="2"/>
        <v>5219.1770000000251</v>
      </c>
      <c r="M46" s="2"/>
      <c r="N46" s="2"/>
      <c r="O46" s="2"/>
    </row>
    <row r="47" spans="1:15" x14ac:dyDescent="0.25">
      <c r="A47" t="s">
        <v>57</v>
      </c>
      <c r="B47">
        <v>664200.88100000005</v>
      </c>
      <c r="C47">
        <v>35.838999999999999</v>
      </c>
      <c r="D47">
        <v>664348.201</v>
      </c>
      <c r="E47">
        <v>381.839</v>
      </c>
      <c r="F47">
        <v>62</v>
      </c>
      <c r="G47">
        <v>59</v>
      </c>
      <c r="H47">
        <v>66</v>
      </c>
      <c r="I47" s="1">
        <f t="shared" si="2"/>
        <v>4348.2010000000009</v>
      </c>
      <c r="M47" s="2"/>
      <c r="N47" s="2"/>
      <c r="O47" s="2"/>
    </row>
    <row r="48" spans="1:15" x14ac:dyDescent="0.25">
      <c r="A48" t="s">
        <v>60</v>
      </c>
      <c r="B48">
        <v>634367.41200000001</v>
      </c>
      <c r="C48">
        <v>45.378</v>
      </c>
      <c r="D48">
        <v>644530.755</v>
      </c>
      <c r="E48">
        <v>667.05200000000002</v>
      </c>
      <c r="F48">
        <v>61</v>
      </c>
      <c r="G48">
        <v>58</v>
      </c>
      <c r="H48">
        <v>64</v>
      </c>
      <c r="I48" s="1">
        <f t="shared" si="2"/>
        <v>4530.7550000000047</v>
      </c>
      <c r="M48" s="2"/>
      <c r="N48" s="2"/>
      <c r="O48" s="2"/>
    </row>
    <row r="49" spans="1:15" x14ac:dyDescent="0.25">
      <c r="A49" t="s">
        <v>63</v>
      </c>
      <c r="B49">
        <v>704208.13199999998</v>
      </c>
      <c r="C49">
        <v>25.6</v>
      </c>
      <c r="D49">
        <v>704296.08700000006</v>
      </c>
      <c r="E49">
        <v>148.75899999999999</v>
      </c>
      <c r="F49">
        <v>56</v>
      </c>
      <c r="G49">
        <v>53</v>
      </c>
      <c r="H49">
        <v>70</v>
      </c>
      <c r="I49" s="1">
        <f t="shared" si="2"/>
        <v>4296.0870000000577</v>
      </c>
      <c r="M49" s="2"/>
      <c r="N49" s="2"/>
      <c r="O49" s="2"/>
    </row>
    <row r="50" spans="1:15" x14ac:dyDescent="0.25">
      <c r="A50" t="s">
        <v>66</v>
      </c>
      <c r="B50">
        <v>653820.68299999996</v>
      </c>
      <c r="C50">
        <v>28.8</v>
      </c>
      <c r="D50">
        <v>653949.00300000003</v>
      </c>
      <c r="E50">
        <v>274.53100000000001</v>
      </c>
      <c r="F50">
        <v>59</v>
      </c>
      <c r="G50">
        <v>56</v>
      </c>
      <c r="H50">
        <v>65</v>
      </c>
      <c r="I50" s="1">
        <f t="shared" si="2"/>
        <v>3949.0030000000261</v>
      </c>
      <c r="M50" s="2"/>
      <c r="N50" s="2"/>
      <c r="O50" s="2"/>
    </row>
    <row r="51" spans="1:15" x14ac:dyDescent="0.25">
      <c r="A51" t="s">
        <v>69</v>
      </c>
      <c r="B51">
        <v>704086.54700000002</v>
      </c>
      <c r="C51">
        <v>26.323</v>
      </c>
      <c r="D51">
        <v>704179.46499999997</v>
      </c>
      <c r="E51">
        <v>185.19800000000001</v>
      </c>
      <c r="F51">
        <v>56</v>
      </c>
      <c r="G51">
        <v>53</v>
      </c>
      <c r="H51">
        <v>70</v>
      </c>
      <c r="I51" s="1">
        <f t="shared" si="2"/>
        <v>4179.4649999999674</v>
      </c>
      <c r="M51" s="2"/>
      <c r="N51" s="2"/>
      <c r="O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949D-2C38-4CF4-A046-4E67D545A6DA}">
  <dimension ref="A1:H42"/>
  <sheetViews>
    <sheetView workbookViewId="0"/>
  </sheetViews>
  <sheetFormatPr defaultRowHeight="15" x14ac:dyDescent="0.25"/>
  <cols>
    <col min="1" max="16384" width="9.140625" style="4"/>
  </cols>
  <sheetData>
    <row r="1" spans="1:8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37</v>
      </c>
      <c r="F1" s="4" t="s">
        <v>16</v>
      </c>
      <c r="G1" s="4" t="s">
        <v>15</v>
      </c>
      <c r="H1" s="4" t="s">
        <v>2</v>
      </c>
    </row>
    <row r="2" spans="1:8" x14ac:dyDescent="0.25">
      <c r="A2" s="4">
        <v>2</v>
      </c>
      <c r="B2" s="4">
        <v>3</v>
      </c>
      <c r="C2" s="4">
        <v>3</v>
      </c>
      <c r="D2" s="4" t="s">
        <v>38</v>
      </c>
      <c r="E2" s="4" t="str">
        <f t="shared" ref="E2:E42" si="0">"("&amp;A2&amp;","&amp;B2&amp;","&amp;C2&amp;","&amp;D2&amp;")"</f>
        <v>(2,3,3,T)</v>
      </c>
      <c r="F2" s="5">
        <v>-0.38243833372688235</v>
      </c>
      <c r="G2" s="5">
        <v>-4.546461530041393E-2</v>
      </c>
      <c r="H2" s="6">
        <v>1494.1865000000003</v>
      </c>
    </row>
    <row r="3" spans="1:8" x14ac:dyDescent="0.25">
      <c r="A3" s="4">
        <v>3</v>
      </c>
      <c r="B3" s="4">
        <v>3</v>
      </c>
      <c r="C3" s="4">
        <v>3</v>
      </c>
      <c r="D3" s="4" t="s">
        <v>38</v>
      </c>
      <c r="E3" s="4" t="str">
        <f t="shared" si="0"/>
        <v>(3,3,3,T)</v>
      </c>
      <c r="F3" s="5">
        <v>-0.38060660241764205</v>
      </c>
      <c r="G3" s="5">
        <v>-4.4245103105291977E-2</v>
      </c>
      <c r="H3" s="6">
        <v>1435.8216000000002</v>
      </c>
    </row>
    <row r="4" spans="1:8" x14ac:dyDescent="0.25">
      <c r="A4" s="4">
        <v>1</v>
      </c>
      <c r="B4" s="4">
        <v>3</v>
      </c>
      <c r="C4" s="4">
        <v>3</v>
      </c>
      <c r="D4" s="4" t="s">
        <v>38</v>
      </c>
      <c r="E4" s="4" t="str">
        <f t="shared" si="0"/>
        <v>(1,3,3,T)</v>
      </c>
      <c r="F4" s="5">
        <v>-0.38309504990345616</v>
      </c>
      <c r="G4" s="5">
        <v>-4.6654451298967323E-2</v>
      </c>
      <c r="H4" s="6">
        <v>1422.6543999999999</v>
      </c>
    </row>
    <row r="5" spans="1:8" x14ac:dyDescent="0.25">
      <c r="A5" s="4">
        <v>3</v>
      </c>
      <c r="B5" s="4">
        <v>2</v>
      </c>
      <c r="C5" s="4">
        <v>1</v>
      </c>
      <c r="D5" s="4" t="s">
        <v>38</v>
      </c>
      <c r="E5" s="4" t="str">
        <f t="shared" si="0"/>
        <v>(3,2,1,T)</v>
      </c>
      <c r="F5" s="5">
        <v>-0.37809611274265309</v>
      </c>
      <c r="G5" s="5">
        <v>-4.4285513816489055E-2</v>
      </c>
      <c r="H5" s="6">
        <v>1315.3102000000001</v>
      </c>
    </row>
    <row r="6" spans="1:8" x14ac:dyDescent="0.25">
      <c r="A6" s="4">
        <v>1</v>
      </c>
      <c r="B6" s="4">
        <v>2</v>
      </c>
      <c r="C6" s="4">
        <v>3</v>
      </c>
      <c r="D6" s="4" t="s">
        <v>38</v>
      </c>
      <c r="E6" s="4" t="str">
        <f t="shared" si="0"/>
        <v>(1,2,3,T)</v>
      </c>
      <c r="F6" s="5">
        <v>-0.38308079363723341</v>
      </c>
      <c r="G6" s="5">
        <v>-4.7803876586323645E-2</v>
      </c>
      <c r="H6" s="6">
        <v>1251.6888000000001</v>
      </c>
    </row>
    <row r="7" spans="1:8" x14ac:dyDescent="0.25">
      <c r="A7" s="4">
        <v>3</v>
      </c>
      <c r="B7" s="4">
        <v>2</v>
      </c>
      <c r="C7" s="4">
        <v>3</v>
      </c>
      <c r="D7" s="4" t="s">
        <v>38</v>
      </c>
      <c r="E7" s="4" t="str">
        <f t="shared" si="0"/>
        <v>(3,2,3,T)</v>
      </c>
      <c r="F7" s="5">
        <v>-0.3815153238957204</v>
      </c>
      <c r="G7" s="5">
        <v>-4.3166079205944063E-2</v>
      </c>
      <c r="H7" s="6">
        <v>1247.2740999999999</v>
      </c>
    </row>
    <row r="8" spans="1:8" x14ac:dyDescent="0.25">
      <c r="A8" s="4">
        <v>3</v>
      </c>
      <c r="B8" s="4">
        <v>2</v>
      </c>
      <c r="C8" s="4">
        <v>2</v>
      </c>
      <c r="D8" s="4" t="s">
        <v>38</v>
      </c>
      <c r="E8" s="4" t="str">
        <f t="shared" si="0"/>
        <v>(3,2,2,T)</v>
      </c>
      <c r="F8" s="5">
        <v>-0.38395682335606895</v>
      </c>
      <c r="G8" s="5">
        <v>-4.5491660601292908E-2</v>
      </c>
      <c r="H8" s="6">
        <v>1231.7453</v>
      </c>
    </row>
    <row r="9" spans="1:8" x14ac:dyDescent="0.25">
      <c r="A9" s="4">
        <v>1</v>
      </c>
      <c r="B9" s="4">
        <v>3</v>
      </c>
      <c r="C9" s="4">
        <v>2</v>
      </c>
      <c r="D9" s="4" t="s">
        <v>38</v>
      </c>
      <c r="E9" s="4" t="str">
        <f t="shared" si="0"/>
        <v>(1,3,2,T)</v>
      </c>
      <c r="F9" s="5">
        <v>-0.38212809065776704</v>
      </c>
      <c r="G9" s="5">
        <v>-4.5478295190974807E-2</v>
      </c>
      <c r="H9" s="6">
        <v>1231.0186000000001</v>
      </c>
    </row>
    <row r="10" spans="1:8" x14ac:dyDescent="0.25">
      <c r="A10" s="4">
        <v>2</v>
      </c>
      <c r="B10" s="4">
        <v>3</v>
      </c>
      <c r="C10" s="4">
        <v>2</v>
      </c>
      <c r="D10" s="4" t="s">
        <v>38</v>
      </c>
      <c r="E10" s="4" t="str">
        <f t="shared" si="0"/>
        <v>(2,3,2,T)</v>
      </c>
      <c r="F10" s="5">
        <v>-0.38248985688328918</v>
      </c>
      <c r="G10" s="5">
        <v>-4.5491660601292908E-2</v>
      </c>
      <c r="H10" s="6">
        <v>1174.2370999999998</v>
      </c>
    </row>
    <row r="11" spans="1:8" x14ac:dyDescent="0.25">
      <c r="A11" s="4">
        <v>1</v>
      </c>
      <c r="B11" s="4">
        <v>3</v>
      </c>
      <c r="C11" s="4">
        <v>2</v>
      </c>
      <c r="D11" s="4" t="s">
        <v>39</v>
      </c>
      <c r="E11" s="4" t="str">
        <f t="shared" si="0"/>
        <v>(1,3,2,F)</v>
      </c>
      <c r="F11" s="5">
        <v>-0.38078852420325815</v>
      </c>
      <c r="G11" s="5">
        <v>-4.5477980710732023E-2</v>
      </c>
      <c r="H11" s="6">
        <v>1173.5464999999999</v>
      </c>
    </row>
    <row r="12" spans="1:8" x14ac:dyDescent="0.25">
      <c r="A12" s="4">
        <v>1</v>
      </c>
      <c r="B12" s="4">
        <v>2</v>
      </c>
      <c r="C12" s="4">
        <v>3</v>
      </c>
      <c r="D12" s="4" t="s">
        <v>39</v>
      </c>
      <c r="E12" s="4" t="str">
        <f t="shared" si="0"/>
        <v>(1,2,3,F)</v>
      </c>
      <c r="F12" s="5">
        <v>-0.38461018542425435</v>
      </c>
      <c r="G12" s="5">
        <v>-4.5477980710732023E-2</v>
      </c>
      <c r="H12" s="6">
        <v>1170.2853</v>
      </c>
    </row>
    <row r="13" spans="1:8" x14ac:dyDescent="0.25">
      <c r="A13" s="4">
        <v>1</v>
      </c>
      <c r="B13" s="4">
        <v>3</v>
      </c>
      <c r="C13" s="4">
        <v>3</v>
      </c>
      <c r="D13" s="4" t="s">
        <v>39</v>
      </c>
      <c r="E13" s="4" t="str">
        <f t="shared" si="0"/>
        <v>(1,3,3,F)</v>
      </c>
      <c r="F13" s="5">
        <v>-0.38154011021941053</v>
      </c>
      <c r="G13" s="5">
        <v>-4.7803876586323645E-2</v>
      </c>
      <c r="H13" s="6">
        <v>1166.3969</v>
      </c>
    </row>
    <row r="14" spans="1:8" x14ac:dyDescent="0.25">
      <c r="A14" s="4">
        <v>3</v>
      </c>
      <c r="B14" s="4">
        <v>3</v>
      </c>
      <c r="C14" s="4">
        <v>2</v>
      </c>
      <c r="D14" s="4" t="s">
        <v>38</v>
      </c>
      <c r="E14" s="4" t="str">
        <f t="shared" si="0"/>
        <v>(3,3,2,T)</v>
      </c>
      <c r="F14" s="5">
        <v>-0.38481892725076383</v>
      </c>
      <c r="G14" s="5">
        <v>-4.6728607769119343E-2</v>
      </c>
      <c r="H14" s="6">
        <v>1137.3591999999999</v>
      </c>
    </row>
    <row r="15" spans="1:8" x14ac:dyDescent="0.25">
      <c r="A15" s="4">
        <v>1</v>
      </c>
      <c r="B15" s="4">
        <v>3</v>
      </c>
      <c r="C15" s="4">
        <v>1</v>
      </c>
      <c r="D15" s="4" t="s">
        <v>38</v>
      </c>
      <c r="E15" s="4" t="str">
        <f t="shared" si="0"/>
        <v>(1,3,1,T)</v>
      </c>
      <c r="F15" s="5">
        <v>-0.37911017912067602</v>
      </c>
      <c r="G15" s="5">
        <v>-4.4328869903618486E-2</v>
      </c>
      <c r="H15" s="6">
        <v>1124.7844</v>
      </c>
    </row>
    <row r="16" spans="1:8" x14ac:dyDescent="0.25">
      <c r="A16" s="4">
        <v>1</v>
      </c>
      <c r="B16" s="4">
        <v>2</v>
      </c>
      <c r="C16" s="4">
        <v>2</v>
      </c>
      <c r="D16" s="4" t="s">
        <v>39</v>
      </c>
      <c r="E16" s="4" t="str">
        <f t="shared" si="0"/>
        <v>(1,2,2,F)</v>
      </c>
      <c r="F16" s="5">
        <v>-0.38375282997187937</v>
      </c>
      <c r="G16" s="5">
        <v>-4.8953301873679966E-2</v>
      </c>
      <c r="H16" s="6">
        <v>1083.1758999999997</v>
      </c>
    </row>
    <row r="17" spans="1:8" x14ac:dyDescent="0.25">
      <c r="A17" s="4">
        <v>2</v>
      </c>
      <c r="B17" s="4">
        <v>0</v>
      </c>
      <c r="C17" s="4">
        <v>0</v>
      </c>
      <c r="D17" s="4" t="s">
        <v>38</v>
      </c>
      <c r="E17" s="4" t="str">
        <f t="shared" si="0"/>
        <v>(2,0,0,T)</v>
      </c>
      <c r="F17" s="5">
        <v>-0.38105357660130468</v>
      </c>
      <c r="G17" s="5">
        <v>-4.6627405998088345E-2</v>
      </c>
      <c r="H17" s="6">
        <v>1069.0658000000001</v>
      </c>
    </row>
    <row r="18" spans="1:8" x14ac:dyDescent="0.25">
      <c r="A18" s="4">
        <v>2</v>
      </c>
      <c r="B18" s="4">
        <v>2</v>
      </c>
      <c r="C18" s="4">
        <v>2</v>
      </c>
      <c r="D18" s="4" t="s">
        <v>38</v>
      </c>
      <c r="E18" s="4" t="str">
        <f t="shared" si="0"/>
        <v>(2,2,2,T)</v>
      </c>
      <c r="F18" s="5">
        <v>-0.38107759800470947</v>
      </c>
      <c r="G18" s="5">
        <v>-4.7803876586323645E-2</v>
      </c>
      <c r="H18" s="6">
        <v>1064.9663</v>
      </c>
    </row>
    <row r="19" spans="1:8" x14ac:dyDescent="0.25">
      <c r="A19" s="4">
        <v>3</v>
      </c>
      <c r="B19" s="4">
        <v>3</v>
      </c>
      <c r="C19" s="4">
        <v>1</v>
      </c>
      <c r="D19" s="4" t="s">
        <v>39</v>
      </c>
      <c r="E19" s="4" t="str">
        <f t="shared" si="0"/>
        <v>(3,3,1,F)</v>
      </c>
      <c r="F19" s="5">
        <v>-0.37723711265284987</v>
      </c>
      <c r="G19" s="5">
        <v>-3.8648920504503997E-2</v>
      </c>
      <c r="H19" s="6">
        <v>1064.634</v>
      </c>
    </row>
    <row r="20" spans="1:8" x14ac:dyDescent="0.25">
      <c r="A20" s="4">
        <v>1</v>
      </c>
      <c r="B20" s="4">
        <v>3</v>
      </c>
      <c r="C20" s="4">
        <v>1</v>
      </c>
      <c r="D20" s="4" t="s">
        <v>39</v>
      </c>
      <c r="E20" s="4" t="str">
        <f t="shared" si="0"/>
        <v>(1,3,1,F)</v>
      </c>
      <c r="F20" s="5">
        <v>-0.38375179493065487</v>
      </c>
      <c r="G20" s="5">
        <v>-4.7803876586323638E-2</v>
      </c>
      <c r="H20" s="6">
        <v>1063.4953</v>
      </c>
    </row>
    <row r="21" spans="1:8" x14ac:dyDescent="0.25">
      <c r="A21" s="4">
        <v>1</v>
      </c>
      <c r="B21" s="4">
        <v>2</v>
      </c>
      <c r="C21" s="4">
        <v>1</v>
      </c>
      <c r="D21" s="4" t="s">
        <v>39</v>
      </c>
      <c r="E21" s="4" t="str">
        <f t="shared" si="0"/>
        <v>(1,2,1,F)</v>
      </c>
      <c r="F21" s="5">
        <v>-0.38344873863870177</v>
      </c>
      <c r="G21" s="5">
        <v>-4.7803876586323638E-2</v>
      </c>
      <c r="H21" s="6">
        <v>1059.8184999999999</v>
      </c>
    </row>
    <row r="22" spans="1:8" x14ac:dyDescent="0.25">
      <c r="A22" s="4">
        <v>1</v>
      </c>
      <c r="B22" s="4">
        <v>2</v>
      </c>
      <c r="C22" s="4">
        <v>2</v>
      </c>
      <c r="D22" s="4" t="s">
        <v>38</v>
      </c>
      <c r="E22" s="4" t="str">
        <f t="shared" si="0"/>
        <v>(1,2,2,T)</v>
      </c>
      <c r="F22" s="5">
        <v>-0.38403485068677445</v>
      </c>
      <c r="G22" s="5">
        <v>-4.5478295190974807E-2</v>
      </c>
      <c r="H22" s="6">
        <v>1056.0328000000002</v>
      </c>
    </row>
    <row r="23" spans="1:8" x14ac:dyDescent="0.25">
      <c r="A23" s="4">
        <v>2</v>
      </c>
      <c r="B23" s="4">
        <v>3</v>
      </c>
      <c r="C23" s="4">
        <v>2</v>
      </c>
      <c r="D23" s="4" t="s">
        <v>39</v>
      </c>
      <c r="E23" s="4" t="str">
        <f t="shared" si="0"/>
        <v>(2,3,2,F)</v>
      </c>
      <c r="F23" s="5">
        <v>-0.381693254742557</v>
      </c>
      <c r="G23" s="5">
        <v>-4.0813452509716262E-2</v>
      </c>
      <c r="H23" s="6">
        <v>1021.1244</v>
      </c>
    </row>
    <row r="24" spans="1:8" x14ac:dyDescent="0.25">
      <c r="A24" s="4">
        <v>2</v>
      </c>
      <c r="B24" s="4">
        <v>3</v>
      </c>
      <c r="C24" s="4">
        <v>1</v>
      </c>
      <c r="D24" s="4" t="s">
        <v>38</v>
      </c>
      <c r="E24" s="4" t="str">
        <f t="shared" si="0"/>
        <v>(2,3,1,T)</v>
      </c>
      <c r="F24" s="5">
        <v>-0.3814453571697024</v>
      </c>
      <c r="G24" s="5">
        <v>-4.3152399315383186E-2</v>
      </c>
      <c r="H24" s="6">
        <v>1016.0491</v>
      </c>
    </row>
    <row r="25" spans="1:8" x14ac:dyDescent="0.25">
      <c r="A25" s="4">
        <v>3</v>
      </c>
      <c r="B25" s="4">
        <v>3</v>
      </c>
      <c r="C25" s="4">
        <v>3</v>
      </c>
      <c r="D25" s="4" t="s">
        <v>39</v>
      </c>
      <c r="E25" s="4" t="str">
        <f t="shared" si="0"/>
        <v>(3,3,3,F)</v>
      </c>
      <c r="F25" s="5">
        <v>-0.38061578546304142</v>
      </c>
      <c r="G25" s="5">
        <v>-3.9582262359237459E-2</v>
      </c>
      <c r="H25" s="6">
        <v>993.96530000000007</v>
      </c>
    </row>
    <row r="26" spans="1:8" x14ac:dyDescent="0.25">
      <c r="A26" s="4">
        <v>3</v>
      </c>
      <c r="B26" s="4">
        <v>0</v>
      </c>
      <c r="C26" s="4">
        <v>0</v>
      </c>
      <c r="D26" s="4" t="s">
        <v>38</v>
      </c>
      <c r="E26" s="4" t="str">
        <f t="shared" si="0"/>
        <v>(3,0,0,T)</v>
      </c>
      <c r="F26" s="5">
        <v>-0.38313750773009858</v>
      </c>
      <c r="G26" s="5">
        <v>-4.4301510122496737E-2</v>
      </c>
      <c r="H26" s="6">
        <v>975.61609999999985</v>
      </c>
    </row>
    <row r="27" spans="1:8" x14ac:dyDescent="0.25">
      <c r="A27" s="4">
        <v>2</v>
      </c>
      <c r="B27" s="4">
        <v>2</v>
      </c>
      <c r="C27" s="4">
        <v>3</v>
      </c>
      <c r="D27" s="4" t="s">
        <v>38</v>
      </c>
      <c r="E27" s="4" t="str">
        <f t="shared" si="0"/>
        <v>(2,2,3,T)</v>
      </c>
      <c r="F27" s="5">
        <v>-0.3827555776449712</v>
      </c>
      <c r="G27" s="5">
        <v>-4.064297353713088E-2</v>
      </c>
      <c r="H27" s="6">
        <v>972.08770000000004</v>
      </c>
    </row>
    <row r="28" spans="1:8" x14ac:dyDescent="0.25">
      <c r="A28" s="4">
        <v>2</v>
      </c>
      <c r="B28" s="4">
        <v>3</v>
      </c>
      <c r="C28" s="4">
        <v>3</v>
      </c>
      <c r="D28" s="4" t="s">
        <v>39</v>
      </c>
      <c r="E28" s="4" t="str">
        <f t="shared" si="0"/>
        <v>(2,3,3,F)</v>
      </c>
      <c r="F28" s="5">
        <v>-0.38155880612550103</v>
      </c>
      <c r="G28" s="5">
        <v>-4.3152399315383193E-2</v>
      </c>
      <c r="H28" s="6">
        <v>967.7903</v>
      </c>
    </row>
    <row r="29" spans="1:8" x14ac:dyDescent="0.25">
      <c r="A29" s="4">
        <v>2</v>
      </c>
      <c r="B29" s="4">
        <v>2</v>
      </c>
      <c r="C29" s="4">
        <v>3</v>
      </c>
      <c r="D29" s="4" t="s">
        <v>39</v>
      </c>
      <c r="E29" s="4" t="str">
        <f t="shared" si="0"/>
        <v>(2,2,3,F)</v>
      </c>
      <c r="F29" s="5">
        <v>-0.38177274936861838</v>
      </c>
      <c r="G29" s="5">
        <v>-4.6654451298967316E-2</v>
      </c>
      <c r="H29" s="6">
        <v>961.89660000000003</v>
      </c>
    </row>
    <row r="30" spans="1:8" x14ac:dyDescent="0.25">
      <c r="A30" s="4">
        <v>1</v>
      </c>
      <c r="B30" s="4">
        <v>0</v>
      </c>
      <c r="C30" s="4">
        <v>0</v>
      </c>
      <c r="D30" s="4" t="s">
        <v>39</v>
      </c>
      <c r="E30" s="4" t="str">
        <f t="shared" si="0"/>
        <v>(1,0,0,F)</v>
      </c>
      <c r="F30" s="5">
        <v>-0.38148807277959812</v>
      </c>
      <c r="G30" s="5">
        <v>-4.5464615300413937E-2</v>
      </c>
      <c r="H30" s="6">
        <v>961.65250000000015</v>
      </c>
    </row>
    <row r="31" spans="1:8" x14ac:dyDescent="0.25">
      <c r="A31" s="4">
        <v>1</v>
      </c>
      <c r="B31" s="4">
        <v>2</v>
      </c>
      <c r="C31" s="4">
        <v>1</v>
      </c>
      <c r="D31" s="4" t="s">
        <v>38</v>
      </c>
      <c r="E31" s="4" t="str">
        <f t="shared" si="0"/>
        <v>(1,2,1,T)</v>
      </c>
      <c r="F31" s="5">
        <v>-0.38455684310686655</v>
      </c>
      <c r="G31" s="5">
        <v>-4.7803876586323645E-2</v>
      </c>
      <c r="H31" s="6">
        <v>954.90280000000007</v>
      </c>
    </row>
    <row r="32" spans="1:8" x14ac:dyDescent="0.25">
      <c r="A32" s="4">
        <v>3</v>
      </c>
      <c r="B32" s="4">
        <v>3</v>
      </c>
      <c r="C32" s="4">
        <v>2</v>
      </c>
      <c r="D32" s="4" t="s">
        <v>39</v>
      </c>
      <c r="E32" s="4" t="str">
        <f t="shared" si="0"/>
        <v>(3,3,2,F)</v>
      </c>
      <c r="F32" s="5">
        <v>-0.38214063539449322</v>
      </c>
      <c r="G32" s="5">
        <v>-4.5505026011610994E-2</v>
      </c>
      <c r="H32" s="6">
        <v>923.05419999999992</v>
      </c>
    </row>
    <row r="33" spans="1:8" x14ac:dyDescent="0.25">
      <c r="A33" s="4">
        <v>1</v>
      </c>
      <c r="B33" s="4">
        <v>0</v>
      </c>
      <c r="C33" s="4">
        <v>0</v>
      </c>
      <c r="D33" s="4" t="s">
        <v>38</v>
      </c>
      <c r="E33" s="4" t="str">
        <f t="shared" si="0"/>
        <v>(1,0,0,T)</v>
      </c>
      <c r="F33" s="5">
        <v>-0.38653521344737674</v>
      </c>
      <c r="G33" s="5">
        <v>-4.6641085888649222E-2</v>
      </c>
      <c r="H33" s="6">
        <v>920.26930000000016</v>
      </c>
    </row>
    <row r="34" spans="1:8" x14ac:dyDescent="0.25">
      <c r="A34" s="4">
        <v>3</v>
      </c>
      <c r="B34" s="4">
        <v>2</v>
      </c>
      <c r="C34" s="4">
        <v>1</v>
      </c>
      <c r="D34" s="4" t="s">
        <v>39</v>
      </c>
      <c r="E34" s="4" t="str">
        <f t="shared" si="0"/>
        <v>(3,2,1,F)</v>
      </c>
      <c r="F34" s="5">
        <v>-0.38171797630289445</v>
      </c>
      <c r="G34" s="5">
        <v>-4.4258468515610071E-2</v>
      </c>
      <c r="H34" s="6">
        <v>917.10619999999994</v>
      </c>
    </row>
    <row r="35" spans="1:8" x14ac:dyDescent="0.25">
      <c r="A35" s="4">
        <v>3</v>
      </c>
      <c r="B35" s="4">
        <v>2</v>
      </c>
      <c r="C35" s="4">
        <v>3</v>
      </c>
      <c r="D35" s="4" t="s">
        <v>39</v>
      </c>
      <c r="E35" s="4" t="str">
        <f t="shared" si="0"/>
        <v>(3,2,3,F)</v>
      </c>
      <c r="F35" s="5">
        <v>-0.38449794587608349</v>
      </c>
      <c r="G35" s="5">
        <v>-4.4403026373770506E-2</v>
      </c>
      <c r="H35" s="6">
        <v>916.76840000000016</v>
      </c>
    </row>
    <row r="36" spans="1:8" x14ac:dyDescent="0.25">
      <c r="A36" s="4">
        <v>2</v>
      </c>
      <c r="B36" s="4">
        <v>3</v>
      </c>
      <c r="C36" s="4">
        <v>1</v>
      </c>
      <c r="D36" s="4" t="s">
        <v>39</v>
      </c>
      <c r="E36" s="4" t="str">
        <f t="shared" si="0"/>
        <v>(2,3,1,F)</v>
      </c>
      <c r="F36" s="5">
        <v>-0.38245224558721552</v>
      </c>
      <c r="G36" s="5">
        <v>-4.5491660601292908E-2</v>
      </c>
      <c r="H36" s="6">
        <v>909.36280000000011</v>
      </c>
    </row>
    <row r="37" spans="1:8" x14ac:dyDescent="0.25">
      <c r="A37" s="4">
        <v>2</v>
      </c>
      <c r="B37" s="4">
        <v>2</v>
      </c>
      <c r="C37" s="4">
        <v>1</v>
      </c>
      <c r="D37" s="4" t="s">
        <v>39</v>
      </c>
      <c r="E37" s="4" t="str">
        <f t="shared" si="0"/>
        <v>(2,2,1,F)</v>
      </c>
      <c r="F37" s="5">
        <v>-0.38322986420959643</v>
      </c>
      <c r="G37" s="5">
        <v>-4.6627720478331122E-2</v>
      </c>
      <c r="H37" s="6">
        <v>894.90629999999999</v>
      </c>
    </row>
    <row r="38" spans="1:8" x14ac:dyDescent="0.25">
      <c r="A38" s="4">
        <v>2</v>
      </c>
      <c r="B38" s="4">
        <v>2</v>
      </c>
      <c r="C38" s="4">
        <v>2</v>
      </c>
      <c r="D38" s="4" t="s">
        <v>39</v>
      </c>
      <c r="E38" s="4" t="str">
        <f t="shared" si="0"/>
        <v>(2,2,2,F)</v>
      </c>
      <c r="F38" s="5">
        <v>-0.38419508512907663</v>
      </c>
      <c r="G38" s="5">
        <v>-4.7803876586323638E-2</v>
      </c>
      <c r="H38" s="6">
        <v>894.56439999999998</v>
      </c>
    </row>
    <row r="39" spans="1:8" x14ac:dyDescent="0.25">
      <c r="A39" s="4">
        <v>3</v>
      </c>
      <c r="B39" s="4">
        <v>2</v>
      </c>
      <c r="C39" s="4">
        <v>2</v>
      </c>
      <c r="D39" s="4" t="s">
        <v>39</v>
      </c>
      <c r="E39" s="4" t="str">
        <f t="shared" si="0"/>
        <v>(3,2,2,F)</v>
      </c>
      <c r="F39" s="5">
        <v>-0.38314654503275791</v>
      </c>
      <c r="G39" s="5">
        <v>-4.4285513816489042E-2</v>
      </c>
      <c r="H39" s="6">
        <v>891.50360000000001</v>
      </c>
    </row>
    <row r="40" spans="1:8" x14ac:dyDescent="0.25">
      <c r="A40" s="4">
        <v>3</v>
      </c>
      <c r="B40" s="4">
        <v>0</v>
      </c>
      <c r="C40" s="4">
        <v>0</v>
      </c>
      <c r="D40" s="4" t="s">
        <v>39</v>
      </c>
      <c r="E40" s="4" t="str">
        <f t="shared" si="0"/>
        <v>(3,0,0,F)</v>
      </c>
      <c r="F40" s="5">
        <v>-0.38091641257958131</v>
      </c>
      <c r="G40" s="5">
        <v>-4.4288144712178637E-2</v>
      </c>
      <c r="H40" s="6">
        <v>879.95069999999998</v>
      </c>
    </row>
    <row r="41" spans="1:8" x14ac:dyDescent="0.25">
      <c r="A41" s="4">
        <v>2</v>
      </c>
      <c r="B41" s="4">
        <v>2</v>
      </c>
      <c r="C41" s="4">
        <v>1</v>
      </c>
      <c r="D41" s="4" t="s">
        <v>38</v>
      </c>
      <c r="E41" s="4" t="str">
        <f t="shared" si="0"/>
        <v>(2,2,1,T)</v>
      </c>
      <c r="F41" s="5">
        <v>-0.38442359498969048</v>
      </c>
      <c r="G41" s="5">
        <v>-4.5450935409853052E-2</v>
      </c>
      <c r="H41" s="6">
        <v>827.98670000000004</v>
      </c>
    </row>
    <row r="42" spans="1:8" x14ac:dyDescent="0.25">
      <c r="A42" s="4">
        <v>2</v>
      </c>
      <c r="B42" s="4">
        <v>0</v>
      </c>
      <c r="C42" s="4">
        <v>0</v>
      </c>
      <c r="D42" s="4" t="s">
        <v>39</v>
      </c>
      <c r="E42" s="4" t="str">
        <f t="shared" si="0"/>
        <v>(2,0,0,F)</v>
      </c>
      <c r="F42" s="5">
        <v>-0.38397376485007095</v>
      </c>
      <c r="G42" s="5">
        <v>-4.4315190013057615E-2</v>
      </c>
      <c r="H42" s="6">
        <v>773.49099999999999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D590-E12B-4C63-8DC0-EFC3956208B1}">
  <dimension ref="A1:C20"/>
  <sheetViews>
    <sheetView workbookViewId="0"/>
  </sheetViews>
  <sheetFormatPr defaultRowHeight="15" x14ac:dyDescent="0.25"/>
  <cols>
    <col min="1" max="1" width="15.5703125" bestFit="1" customWidth="1"/>
  </cols>
  <sheetData>
    <row r="1" spans="1:3" x14ac:dyDescent="0.25">
      <c r="A1" t="s">
        <v>17</v>
      </c>
      <c r="B1">
        <v>211775</v>
      </c>
      <c r="C1">
        <v>21</v>
      </c>
    </row>
    <row r="2" spans="1:3" x14ac:dyDescent="0.25">
      <c r="A2" t="s">
        <v>18</v>
      </c>
      <c r="B2">
        <v>182178</v>
      </c>
      <c r="C2">
        <v>18</v>
      </c>
    </row>
    <row r="3" spans="1:3" x14ac:dyDescent="0.25">
      <c r="A3" t="s">
        <v>19</v>
      </c>
      <c r="B3">
        <v>192230</v>
      </c>
      <c r="C3">
        <v>19</v>
      </c>
    </row>
    <row r="4" spans="1:3" x14ac:dyDescent="0.25">
      <c r="A4" t="s">
        <v>20</v>
      </c>
      <c r="B4">
        <v>212231</v>
      </c>
      <c r="C4">
        <v>21</v>
      </c>
    </row>
    <row r="5" spans="1:3" x14ac:dyDescent="0.25">
      <c r="A5" t="s">
        <v>21</v>
      </c>
      <c r="B5">
        <v>181882</v>
      </c>
      <c r="C5">
        <v>18</v>
      </c>
    </row>
    <row r="6" spans="1:3" x14ac:dyDescent="0.25">
      <c r="A6" t="s">
        <v>22</v>
      </c>
      <c r="B6">
        <v>191600</v>
      </c>
      <c r="C6">
        <v>19</v>
      </c>
    </row>
    <row r="7" spans="1:3" x14ac:dyDescent="0.25">
      <c r="A7" t="s">
        <v>23</v>
      </c>
      <c r="B7">
        <v>192097</v>
      </c>
      <c r="C7">
        <v>19</v>
      </c>
    </row>
    <row r="8" spans="1:3" x14ac:dyDescent="0.25">
      <c r="A8" t="s">
        <v>24</v>
      </c>
      <c r="B8">
        <v>191510</v>
      </c>
      <c r="C8">
        <v>19</v>
      </c>
    </row>
    <row r="9" spans="1:3" x14ac:dyDescent="0.25">
      <c r="A9" t="s">
        <v>25</v>
      </c>
      <c r="B9">
        <v>211612</v>
      </c>
      <c r="C9">
        <v>21</v>
      </c>
    </row>
    <row r="10" spans="1:3" x14ac:dyDescent="0.25">
      <c r="A10" t="s">
        <v>26</v>
      </c>
      <c r="B10">
        <v>191704</v>
      </c>
      <c r="C10">
        <v>19</v>
      </c>
    </row>
    <row r="11" spans="1:3" x14ac:dyDescent="0.25">
      <c r="A11" t="s">
        <v>27</v>
      </c>
      <c r="B11">
        <v>878650</v>
      </c>
      <c r="C11">
        <v>87</v>
      </c>
    </row>
    <row r="12" spans="1:3" x14ac:dyDescent="0.25">
      <c r="A12" t="s">
        <v>28</v>
      </c>
      <c r="B12">
        <v>940142</v>
      </c>
      <c r="C12">
        <v>93</v>
      </c>
    </row>
    <row r="13" spans="1:3" x14ac:dyDescent="0.25">
      <c r="A13" t="s">
        <v>29</v>
      </c>
      <c r="B13">
        <v>859788</v>
      </c>
      <c r="C13">
        <v>85</v>
      </c>
    </row>
    <row r="14" spans="1:3" x14ac:dyDescent="0.25">
      <c r="A14" t="s">
        <v>30</v>
      </c>
      <c r="B14">
        <v>870033</v>
      </c>
      <c r="C14">
        <v>86</v>
      </c>
    </row>
    <row r="15" spans="1:3" x14ac:dyDescent="0.25">
      <c r="A15" t="s">
        <v>31</v>
      </c>
      <c r="B15">
        <v>880386</v>
      </c>
      <c r="C15">
        <v>87</v>
      </c>
    </row>
    <row r="16" spans="1:3" x14ac:dyDescent="0.25">
      <c r="A16" t="s">
        <v>32</v>
      </c>
      <c r="B16">
        <v>869530</v>
      </c>
      <c r="C16">
        <v>86</v>
      </c>
    </row>
    <row r="17" spans="1:3" x14ac:dyDescent="0.25">
      <c r="A17" t="s">
        <v>33</v>
      </c>
      <c r="B17">
        <v>869282</v>
      </c>
      <c r="C17">
        <v>86</v>
      </c>
    </row>
    <row r="18" spans="1:3" x14ac:dyDescent="0.25">
      <c r="A18" t="s">
        <v>34</v>
      </c>
      <c r="B18">
        <v>877456</v>
      </c>
      <c r="C18">
        <v>87</v>
      </c>
    </row>
    <row r="19" spans="1:3" x14ac:dyDescent="0.25">
      <c r="A19" t="s">
        <v>35</v>
      </c>
      <c r="B19">
        <v>828538</v>
      </c>
      <c r="C19">
        <v>82</v>
      </c>
    </row>
    <row r="20" spans="1:3" x14ac:dyDescent="0.25">
      <c r="A20" t="s">
        <v>36</v>
      </c>
      <c r="B20">
        <v>858816</v>
      </c>
      <c r="C20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bp-100</vt:lpstr>
      <vt:lpstr>bp-500</vt:lpstr>
      <vt:lpstr>dive</vt:lpstr>
      <vt:lpstr>chart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Martinelli</dc:creator>
  <cp:lastModifiedBy>Rafael Martinelli</cp:lastModifiedBy>
  <dcterms:created xsi:type="dcterms:W3CDTF">2023-01-18T19:03:30Z</dcterms:created>
  <dcterms:modified xsi:type="dcterms:W3CDTF">2023-01-18T19:21:04Z</dcterms:modified>
</cp:coreProperties>
</file>