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 parameters" sheetId="1" r:id="rId1"/>
    <sheet name="Variations" sheetId="2" r:id="rId2"/>
    <sheet name="epsilon" sheetId="3" r:id="rId3"/>
    <sheet name="F_drive" sheetId="4" r:id="rId4"/>
    <sheet name="conduction_velocity" sheetId="5" r:id="rId5"/>
    <sheet name="Normalization" sheetId="6" r:id="rId6"/>
  </sheets>
  <calcPr calcId="152511"/>
</workbook>
</file>

<file path=xl/calcChain.xml><?xml version="1.0" encoding="utf-8"?>
<calcChain xmlns="http://schemas.openxmlformats.org/spreadsheetml/2006/main">
  <c r="F23" i="6" l="1"/>
  <c r="F22" i="6"/>
  <c r="F21" i="6"/>
  <c r="F20" i="6"/>
  <c r="F19" i="6"/>
  <c r="M8" i="6"/>
  <c r="M7" i="6"/>
  <c r="B13" i="6" l="1"/>
  <c r="F13" i="6" s="1"/>
  <c r="F9" i="6"/>
  <c r="F10" i="6"/>
  <c r="F11" i="6"/>
  <c r="F12" i="6"/>
  <c r="F14" i="6"/>
  <c r="F15" i="6"/>
  <c r="F16" i="6"/>
  <c r="F17" i="6"/>
  <c r="F18" i="6"/>
  <c r="F8" i="6"/>
  <c r="F7" i="6"/>
  <c r="C9" i="3" l="1"/>
  <c r="C10" i="3"/>
  <c r="C8" i="3"/>
  <c r="C7" i="3"/>
  <c r="C6" i="3"/>
</calcChain>
</file>

<file path=xl/sharedStrings.xml><?xml version="1.0" encoding="utf-8"?>
<sst xmlns="http://schemas.openxmlformats.org/spreadsheetml/2006/main" count="193" uniqueCount="126">
  <si>
    <t>Cellular properties</t>
  </si>
  <si>
    <t>Leak conductance</t>
  </si>
  <si>
    <t>Leak reversal potential</t>
  </si>
  <si>
    <t>Membrane capacitance</t>
  </si>
  <si>
    <t>AP threshold</t>
  </si>
  <si>
    <t>Excitatory cell</t>
  </si>
  <si>
    <t>Addaptation time constant</t>
  </si>
  <si>
    <t>Adaptation current increment</t>
  </si>
  <si>
    <t>Adaptation conductance</t>
  </si>
  <si>
    <t>Inhibitory cell</t>
  </si>
  <si>
    <t>Synaptic properties</t>
  </si>
  <si>
    <t>Excitatory reversal potential</t>
  </si>
  <si>
    <t>Inhibitory reversal potential</t>
  </si>
  <si>
    <t>Excitatory quantal conductance</t>
  </si>
  <si>
    <t>Inhibitory quantal conductance</t>
  </si>
  <si>
    <t>Excitatory decay</t>
  </si>
  <si>
    <t>Inhibitory decay</t>
  </si>
  <si>
    <t>Network</t>
  </si>
  <si>
    <t>Cell number</t>
  </si>
  <si>
    <t>Connectivity probability</t>
  </si>
  <si>
    <t>Fraction of inhibitory cells</t>
  </si>
  <si>
    <t>External drive</t>
  </si>
  <si>
    <t>Models</t>
  </si>
  <si>
    <t>Extent in x</t>
  </si>
  <si>
    <t>Extent in z</t>
  </si>
  <si>
    <t>Excitatory connectivity radius</t>
  </si>
  <si>
    <t>Inhibitory connectivity radius</t>
  </si>
  <si>
    <t>g_L</t>
  </si>
  <si>
    <t>E_L</t>
  </si>
  <si>
    <t>C_m</t>
  </si>
  <si>
    <t>V_thre</t>
  </si>
  <si>
    <t>Refractory period</t>
  </si>
  <si>
    <t>t_refrac</t>
  </si>
  <si>
    <t>t_w</t>
  </si>
  <si>
    <t>b</t>
  </si>
  <si>
    <t>a</t>
  </si>
  <si>
    <t>E_e</t>
  </si>
  <si>
    <t>E_i</t>
  </si>
  <si>
    <t>Q_e</t>
  </si>
  <si>
    <t>Q_i</t>
  </si>
  <si>
    <t>t_e</t>
  </si>
  <si>
    <t>t_i</t>
  </si>
  <si>
    <t>N_tot</t>
  </si>
  <si>
    <t>epsilon</t>
  </si>
  <si>
    <t>drive</t>
  </si>
  <si>
    <t>X_extent</t>
  </si>
  <si>
    <t>Z_extent</t>
  </si>
  <si>
    <t>l_exc</t>
  </si>
  <si>
    <t>l_inh</t>
  </si>
  <si>
    <t>v_c</t>
  </si>
  <si>
    <t>nS</t>
  </si>
  <si>
    <t>mV</t>
  </si>
  <si>
    <t>pF</t>
  </si>
  <si>
    <t>ms</t>
  </si>
  <si>
    <t>pA</t>
  </si>
  <si>
    <t>Hz</t>
  </si>
  <si>
    <t>mm</t>
  </si>
  <si>
    <t>mm/s</t>
  </si>
  <si>
    <t>'Microscopic parameters'</t>
  </si>
  <si>
    <t>'Numerical parameters'</t>
  </si>
  <si>
    <t>Basic Parameters</t>
  </si>
  <si>
    <t>Propagation delay</t>
  </si>
  <si>
    <t>Variations in values</t>
  </si>
  <si>
    <t>Other parameters</t>
  </si>
  <si>
    <t>Stimulation parameters</t>
  </si>
  <si>
    <t>Connectivity normalization</t>
  </si>
  <si>
    <t>sX</t>
  </si>
  <si>
    <t>sZ</t>
  </si>
  <si>
    <t>dt</t>
  </si>
  <si>
    <t>BIN</t>
  </si>
  <si>
    <t>tstart</t>
  </si>
  <si>
    <t>tstop</t>
  </si>
  <si>
    <t>amp</t>
  </si>
  <si>
    <t>Tau1</t>
  </si>
  <si>
    <t>Tau2</t>
  </si>
  <si>
    <t>mu_V0</t>
  </si>
  <si>
    <t>dmu_V0</t>
  </si>
  <si>
    <t>sigma_V0</t>
  </si>
  <si>
    <t>dsigma_V0</t>
  </si>
  <si>
    <t>tau_V0</t>
  </si>
  <si>
    <t>dtau_V0</t>
  </si>
  <si>
    <t>Threshold function</t>
  </si>
  <si>
    <t>Parameters variations</t>
  </si>
  <si>
    <t>DiVolo</t>
  </si>
  <si>
    <t>Me</t>
  </si>
  <si>
    <t>Zerlaut (article)</t>
  </si>
  <si>
    <t>Zerlaut (code)</t>
  </si>
  <si>
    <t>P4=1</t>
  </si>
  <si>
    <t>Figure</t>
  </si>
  <si>
    <t>Result</t>
  </si>
  <si>
    <t>Sheet model</t>
  </si>
  <si>
    <t>Nothing interesting when both epsilons for excitatory and inhibitory populations are modified.</t>
  </si>
  <si>
    <t>eps_exc</t>
  </si>
  <si>
    <t>eps_inh</t>
  </si>
  <si>
    <t>Increasing eps_inh isn't sufficient to have fi at the same amplitude as fe</t>
  </si>
  <si>
    <t>Same results as with eps_inh = 1,25%: eps_inh connectivity has little influence on fi and fe amplitudes</t>
  </si>
  <si>
    <t>F_drive (Hz)</t>
  </si>
  <si>
    <t>Default</t>
  </si>
  <si>
    <t>1-2Hz seems good</t>
  </si>
  <si>
    <t>cond. veloc. (mm/s)</t>
  </si>
  <si>
    <t>Anything above 50 can be used. Can therefore be adapted to different axon conduction speeds</t>
  </si>
  <si>
    <t>Norm. Exc</t>
  </si>
  <si>
    <t>Norm. Inh</t>
  </si>
  <si>
    <t>Torus model</t>
  </si>
  <si>
    <t>Default (torus_norm_base)</t>
  </si>
  <si>
    <t>torus_norm_1</t>
  </si>
  <si>
    <t>torus_norm_2</t>
  </si>
  <si>
    <t>torus_norm_3</t>
  </si>
  <si>
    <t>torus_norm_4</t>
  </si>
  <si>
    <t>torus_norm_5</t>
  </si>
  <si>
    <t>torus_norm_6</t>
  </si>
  <si>
    <t>torus_norm_7</t>
  </si>
  <si>
    <t>torus_norm_8</t>
  </si>
  <si>
    <t>torus_norm_9</t>
  </si>
  <si>
    <t>torus_norm_10</t>
  </si>
  <si>
    <t>torus_norm_11</t>
  </si>
  <si>
    <t>Ratio inh/exc</t>
  </si>
  <si>
    <t>Default (sheet_norm_base)</t>
  </si>
  <si>
    <t>sheet_norm_1</t>
  </si>
  <si>
    <t>torus_norm_12</t>
  </si>
  <si>
    <t>torus_norm_13</t>
  </si>
  <si>
    <t>torus_norm_14</t>
  </si>
  <si>
    <t>torus_norm_15</t>
  </si>
  <si>
    <t>torus_norm_16</t>
  </si>
  <si>
    <t>Two pairs of normalization values seem correct</t>
  </si>
  <si>
    <t>See 'Normalization' Excel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</si>
</sst>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E+00"/>
    <numFmt numFmtId="165" formatCode="0E+00"/>
    <numFmt numFmtId="166" formatCode="0.0%"/>
    <numFmt numFmtId="167" formatCode="0.0"/>
    <numFmt numFmtId="168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1"/>
      <color rgb="FFFFC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gray0625"/>
    </fill>
    <fill>
      <patternFill patternType="gray0625">
        <bgColor theme="4" tint="0.79998168889431442"/>
      </patternFill>
    </fill>
    <fill>
      <patternFill patternType="gray0625">
        <bgColor theme="7" tint="0.5999938962981048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B51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9" xfId="0" applyNumberFormat="1" applyBorder="1"/>
    <xf numFmtId="165" fontId="0" fillId="0" borderId="8" xfId="0" applyNumberFormat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0" xfId="0" applyFont="1"/>
    <xf numFmtId="0" fontId="0" fillId="6" borderId="9" xfId="0" applyFill="1" applyBorder="1"/>
    <xf numFmtId="0" fontId="0" fillId="7" borderId="10" xfId="0" applyFill="1" applyBorder="1"/>
    <xf numFmtId="0" fontId="0" fillId="2" borderId="1" xfId="0" applyFill="1" applyBorder="1"/>
    <xf numFmtId="0" fontId="0" fillId="4" borderId="2" xfId="0" applyFill="1" applyBorder="1"/>
    <xf numFmtId="0" fontId="0" fillId="5" borderId="3" xfId="0" applyFill="1" applyBorder="1"/>
    <xf numFmtId="0" fontId="1" fillId="0" borderId="5" xfId="0" quotePrefix="1" applyFont="1" applyBorder="1"/>
    <xf numFmtId="0" fontId="1" fillId="0" borderId="6" xfId="0" quotePrefix="1" applyFont="1" applyBorder="1"/>
    <xf numFmtId="0" fontId="1" fillId="0" borderId="7" xfId="0" applyFont="1" applyBorder="1"/>
    <xf numFmtId="164" fontId="0" fillId="0" borderId="9" xfId="0" applyNumberFormat="1" applyBorder="1"/>
    <xf numFmtId="164" fontId="0" fillId="0" borderId="10" xfId="0" applyNumberFormat="1" applyBorder="1"/>
    <xf numFmtId="0" fontId="1" fillId="0" borderId="4" xfId="0" applyFont="1" applyBorder="1"/>
    <xf numFmtId="0" fontId="0" fillId="5" borderId="1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6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8" borderId="0" xfId="0" applyFill="1"/>
    <xf numFmtId="0" fontId="0" fillId="0" borderId="0" xfId="0" applyFill="1"/>
    <xf numFmtId="0" fontId="1" fillId="0" borderId="22" xfId="0" applyFont="1" applyBorder="1"/>
    <xf numFmtId="9" fontId="0" fillId="0" borderId="23" xfId="1" applyNumberFormat="1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/>
    </xf>
    <xf numFmtId="0" fontId="0" fillId="0" borderId="23" xfId="0" applyBorder="1"/>
    <xf numFmtId="9" fontId="0" fillId="0" borderId="24" xfId="1" applyNumberFormat="1" applyFont="1" applyBorder="1" applyAlignment="1">
      <alignment horizontal="center" vertical="center" textRotation="90"/>
    </xf>
    <xf numFmtId="0" fontId="0" fillId="0" borderId="24" xfId="0" applyBorder="1"/>
    <xf numFmtId="0" fontId="0" fillId="10" borderId="24" xfId="0" applyFill="1" applyBorder="1"/>
    <xf numFmtId="166" fontId="0" fillId="0" borderId="25" xfId="1" applyNumberFormat="1" applyFont="1" applyBorder="1" applyAlignment="1">
      <alignment horizontal="center" vertical="center" textRotation="90"/>
    </xf>
    <xf numFmtId="0" fontId="0" fillId="0" borderId="25" xfId="0" applyBorder="1"/>
    <xf numFmtId="0" fontId="0" fillId="10" borderId="25" xfId="0" applyFill="1" applyBorder="1"/>
    <xf numFmtId="10" fontId="0" fillId="0" borderId="26" xfId="1" applyNumberFormat="1" applyFont="1" applyBorder="1" applyAlignment="1">
      <alignment horizontal="center" vertical="center" textRotation="90"/>
    </xf>
    <xf numFmtId="0" fontId="0" fillId="0" borderId="26" xfId="0" applyBorder="1"/>
    <xf numFmtId="0" fontId="0" fillId="9" borderId="26" xfId="0" applyFill="1" applyBorder="1"/>
    <xf numFmtId="9" fontId="0" fillId="0" borderId="26" xfId="1" applyNumberFormat="1" applyFont="1" applyBorder="1" applyAlignment="1">
      <alignment horizontal="center" vertical="center" textRotation="90"/>
    </xf>
    <xf numFmtId="0" fontId="0" fillId="10" borderId="26" xfId="0" applyFill="1" applyBorder="1"/>
    <xf numFmtId="166" fontId="0" fillId="0" borderId="26" xfId="1" applyNumberFormat="1" applyFont="1" applyBorder="1" applyAlignment="1">
      <alignment horizontal="center" vertical="center" textRotation="90"/>
    </xf>
    <xf numFmtId="0" fontId="1" fillId="0" borderId="12" xfId="0" applyFont="1" applyBorder="1" applyAlignment="1"/>
    <xf numFmtId="0" fontId="1" fillId="0" borderId="14" xfId="0" applyFont="1" applyBorder="1" applyAlignment="1"/>
    <xf numFmtId="10" fontId="0" fillId="0" borderId="12" xfId="1" applyNumberFormat="1" applyFont="1" applyBorder="1" applyAlignment="1">
      <alignment horizontal="center" vertical="center" textRotation="90"/>
    </xf>
    <xf numFmtId="9" fontId="0" fillId="0" borderId="14" xfId="1" applyNumberFormat="1" applyFont="1" applyBorder="1" applyAlignment="1">
      <alignment horizontal="center" vertical="center" textRotation="90"/>
    </xf>
    <xf numFmtId="0" fontId="0" fillId="0" borderId="13" xfId="0" applyBorder="1"/>
    <xf numFmtId="0" fontId="0" fillId="10" borderId="22" xfId="0" applyFill="1" applyBorder="1"/>
    <xf numFmtId="1" fontId="0" fillId="0" borderId="24" xfId="1" applyNumberFormat="1" applyFont="1" applyBorder="1" applyAlignment="1">
      <alignment horizontal="center" vertical="center" textRotation="90"/>
    </xf>
    <xf numFmtId="1" fontId="0" fillId="0" borderId="26" xfId="1" applyNumberFormat="1" applyFont="1" applyBorder="1" applyAlignment="1">
      <alignment horizontal="center" vertical="center" textRotation="90"/>
    </xf>
    <xf numFmtId="1" fontId="0" fillId="0" borderId="25" xfId="1" applyNumberFormat="1" applyFont="1" applyBorder="1" applyAlignment="1">
      <alignment horizontal="center" vertical="center" textRotation="90"/>
    </xf>
    <xf numFmtId="1" fontId="0" fillId="8" borderId="25" xfId="1" applyNumberFormat="1" applyFont="1" applyFill="1" applyBorder="1" applyAlignment="1">
      <alignment horizontal="center" vertical="center" textRotation="90"/>
    </xf>
    <xf numFmtId="0" fontId="0" fillId="9" borderId="25" xfId="0" applyFill="1" applyBorder="1"/>
    <xf numFmtId="0" fontId="0" fillId="11" borderId="26" xfId="0" applyFill="1" applyBorder="1"/>
    <xf numFmtId="1" fontId="0" fillId="12" borderId="25" xfId="1" applyNumberFormat="1" applyFont="1" applyFill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0" fillId="9" borderId="22" xfId="0" applyFill="1" applyBorder="1"/>
    <xf numFmtId="1" fontId="0" fillId="0" borderId="25" xfId="1" applyNumberFormat="1" applyFont="1" applyFill="1" applyBorder="1" applyAlignment="1">
      <alignment horizontal="center" vertical="center" textRotation="90"/>
    </xf>
    <xf numFmtId="0" fontId="0" fillId="11" borderId="22" xfId="0" applyFill="1" applyBorder="1"/>
    <xf numFmtId="167" fontId="0" fillId="0" borderId="14" xfId="1" applyNumberFormat="1" applyFont="1" applyBorder="1" applyAlignment="1">
      <alignment horizontal="center" vertical="center" textRotation="90"/>
    </xf>
    <xf numFmtId="0" fontId="0" fillId="10" borderId="23" xfId="0" applyFill="1" applyBorder="1"/>
    <xf numFmtId="2" fontId="0" fillId="0" borderId="14" xfId="1" applyNumberFormat="1" applyFont="1" applyBorder="1" applyAlignment="1">
      <alignment horizontal="center" vertical="center" textRotation="90"/>
    </xf>
    <xf numFmtId="11" fontId="0" fillId="0" borderId="14" xfId="1" applyNumberFormat="1" applyFont="1" applyBorder="1" applyAlignment="1">
      <alignment horizontal="center" vertical="center" textRotation="90"/>
    </xf>
    <xf numFmtId="168" fontId="0" fillId="0" borderId="14" xfId="1" applyNumberFormat="1" applyFont="1" applyBorder="1" applyAlignment="1">
      <alignment horizontal="center" vertical="center" textRotation="90"/>
    </xf>
    <xf numFmtId="0" fontId="5" fillId="11" borderId="22" xfId="0" applyFont="1" applyFill="1" applyBorder="1"/>
    <xf numFmtId="167" fontId="0" fillId="0" borderId="30" xfId="0" applyNumberFormat="1" applyBorder="1"/>
    <xf numFmtId="167" fontId="0" fillId="0" borderId="23" xfId="0" applyNumberFormat="1" applyBorder="1"/>
    <xf numFmtId="0" fontId="1" fillId="0" borderId="22" xfId="0" applyFont="1" applyFill="1" applyBorder="1"/>
    <xf numFmtId="0" fontId="1" fillId="0" borderId="22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colors>
    <mruColors>
      <color rgb="FFFB5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19" Type="http://schemas.openxmlformats.org/officeDocument/2006/relationships/image" Target="../media/image37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2160000</xdr:colOff>
      <xdr:row>4</xdr:row>
      <xdr:rowOff>2160000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96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2160000</xdr:colOff>
      <xdr:row>7</xdr:row>
      <xdr:rowOff>2160000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41" y="7138147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2160000</xdr:colOff>
      <xdr:row>5</xdr:row>
      <xdr:rowOff>2160000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643" y="2789464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2160000</xdr:colOff>
      <xdr:row>6</xdr:row>
      <xdr:rowOff>2160000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643" y="4966607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2160000</xdr:colOff>
      <xdr:row>9</xdr:row>
      <xdr:rowOff>2160000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643" y="9320893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2160000</xdr:colOff>
      <xdr:row>10</xdr:row>
      <xdr:rowOff>2160000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1" y="13659971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2160000</xdr:colOff>
      <xdr:row>8</xdr:row>
      <xdr:rowOff>2160000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1" y="9312088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2160000</xdr:colOff>
      <xdr:row>11</xdr:row>
      <xdr:rowOff>2160000</xdr:rowOff>
    </xdr:to>
    <xdr:pic>
      <xdr:nvPicPr>
        <xdr:cNvPr id="9" name="Image 8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6464" y="1647825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2160000</xdr:colOff>
      <xdr:row>4</xdr:row>
      <xdr:rowOff>2160000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8714" y="1238250"/>
          <a:ext cx="2160000" cy="21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2160000</xdr:colOff>
      <xdr:row>6</xdr:row>
      <xdr:rowOff>2160000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811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2160000</xdr:colOff>
      <xdr:row>7</xdr:row>
      <xdr:rowOff>2160000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3528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2160000</xdr:colOff>
      <xdr:row>8</xdr:row>
      <xdr:rowOff>2160000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55245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2160000</xdr:colOff>
      <xdr:row>9</xdr:row>
      <xdr:rowOff>2160000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76962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2160000</xdr:colOff>
      <xdr:row>10</xdr:row>
      <xdr:rowOff>2160000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9867900"/>
          <a:ext cx="2160000" cy="21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2885035</xdr:colOff>
      <xdr:row>5</xdr:row>
      <xdr:rowOff>2160000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735" y="1378324"/>
          <a:ext cx="2885035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2885035</xdr:colOff>
      <xdr:row>6</xdr:row>
      <xdr:rowOff>2160000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735" y="3552265"/>
          <a:ext cx="2885035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2885035</xdr:colOff>
      <xdr:row>8</xdr:row>
      <xdr:rowOff>2160000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735" y="7900147"/>
          <a:ext cx="2885035" cy="216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2885035</xdr:colOff>
      <xdr:row>7</xdr:row>
      <xdr:rowOff>2160000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735" y="6118412"/>
          <a:ext cx="2885035" cy="216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2160000</xdr:colOff>
      <xdr:row>6</xdr:row>
      <xdr:rowOff>2160000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893" y="1197429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2160000</xdr:colOff>
      <xdr:row>7</xdr:row>
      <xdr:rowOff>2160000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893" y="3374571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2160000</xdr:colOff>
      <xdr:row>8</xdr:row>
      <xdr:rowOff>2160000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245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2160000</xdr:colOff>
      <xdr:row>9</xdr:row>
      <xdr:rowOff>2160000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76962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2160000</xdr:colOff>
      <xdr:row>10</xdr:row>
      <xdr:rowOff>2160000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8679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2160000</xdr:colOff>
      <xdr:row>11</xdr:row>
      <xdr:rowOff>2160000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20396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2160000</xdr:colOff>
      <xdr:row>12</xdr:row>
      <xdr:rowOff>2160000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2113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2160000</xdr:colOff>
      <xdr:row>13</xdr:row>
      <xdr:rowOff>2160000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63830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2160000</xdr:colOff>
      <xdr:row>14</xdr:row>
      <xdr:rowOff>2160000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5547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2160000</xdr:colOff>
      <xdr:row>15</xdr:row>
      <xdr:rowOff>2160000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07264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2160000</xdr:colOff>
      <xdr:row>16</xdr:row>
      <xdr:rowOff>2160000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28981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2160000</xdr:colOff>
      <xdr:row>17</xdr:row>
      <xdr:rowOff>2160000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50698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2160000</xdr:colOff>
      <xdr:row>19</xdr:row>
      <xdr:rowOff>2160000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94132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2160000</xdr:colOff>
      <xdr:row>20</xdr:row>
      <xdr:rowOff>2160000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15849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2160000</xdr:colOff>
      <xdr:row>21</xdr:row>
      <xdr:rowOff>2160000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37566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2160000</xdr:colOff>
      <xdr:row>22</xdr:row>
      <xdr:rowOff>2160000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59283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2160000</xdr:colOff>
      <xdr:row>6</xdr:row>
      <xdr:rowOff>2160000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11811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2160000</xdr:colOff>
      <xdr:row>7</xdr:row>
      <xdr:rowOff>2160000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3352800"/>
          <a:ext cx="2160000" cy="216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2160000</xdr:colOff>
      <xdr:row>18</xdr:row>
      <xdr:rowOff>2160000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7241500"/>
          <a:ext cx="2160000" cy="21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3"/>
  <sheetViews>
    <sheetView tabSelected="1" topLeftCell="A4" zoomScale="85" zoomScaleNormal="85" workbookViewId="0">
      <selection activeCell="O13" sqref="O13"/>
    </sheetView>
  </sheetViews>
  <sheetFormatPr baseColWidth="10" defaultColWidth="9.140625" defaultRowHeight="15" x14ac:dyDescent="0.25"/>
  <cols>
    <col min="3" max="3" width="14.7109375" customWidth="1"/>
    <col min="4" max="4" width="28.85546875" bestFit="1" customWidth="1"/>
    <col min="5" max="5" width="9" bestFit="1" customWidth="1"/>
    <col min="6" max="6" width="6" bestFit="1" customWidth="1"/>
    <col min="7" max="7" width="6.140625" bestFit="1" customWidth="1"/>
    <col min="8" max="8" width="23.5703125" bestFit="1" customWidth="1"/>
    <col min="10" max="10" width="18" customWidth="1"/>
    <col min="11" max="11" width="10.5703125" bestFit="1" customWidth="1"/>
    <col min="12" max="12" width="7.28515625" bestFit="1" customWidth="1"/>
    <col min="13" max="13" width="4" bestFit="1" customWidth="1"/>
    <col min="14" max="14" width="18.42578125" bestFit="1" customWidth="1"/>
  </cols>
  <sheetData>
    <row r="2" spans="3:13" ht="15.75" thickBot="1" x14ac:dyDescent="0.3"/>
    <row r="3" spans="3:13" ht="16.5" thickBot="1" x14ac:dyDescent="0.3">
      <c r="C3" s="89" t="s">
        <v>60</v>
      </c>
      <c r="D3" s="90"/>
      <c r="E3" s="90"/>
      <c r="F3" s="90"/>
      <c r="G3" s="91"/>
      <c r="J3" s="89" t="s">
        <v>63</v>
      </c>
      <c r="K3" s="90"/>
      <c r="L3" s="90"/>
      <c r="M3" s="91"/>
    </row>
    <row r="4" spans="3:13" ht="15" customHeight="1" x14ac:dyDescent="0.25">
      <c r="C4" s="86" t="s">
        <v>0</v>
      </c>
      <c r="D4" s="11" t="s">
        <v>1</v>
      </c>
      <c r="E4" s="11" t="s">
        <v>27</v>
      </c>
      <c r="F4" s="4">
        <v>10</v>
      </c>
      <c r="G4" s="1" t="s">
        <v>50</v>
      </c>
      <c r="J4" s="86" t="s">
        <v>64</v>
      </c>
      <c r="K4" s="4" t="s">
        <v>66</v>
      </c>
      <c r="L4" s="4">
        <v>1.5</v>
      </c>
      <c r="M4" s="1"/>
    </row>
    <row r="5" spans="3:13" x14ac:dyDescent="0.25">
      <c r="C5" s="87"/>
      <c r="D5" s="12" t="s">
        <v>2</v>
      </c>
      <c r="E5" s="12" t="s">
        <v>28</v>
      </c>
      <c r="F5" s="5">
        <v>-65</v>
      </c>
      <c r="G5" s="2" t="s">
        <v>51</v>
      </c>
      <c r="J5" s="87"/>
      <c r="K5" s="5" t="s">
        <v>67</v>
      </c>
      <c r="L5" s="5">
        <v>1.5</v>
      </c>
      <c r="M5" s="2"/>
    </row>
    <row r="6" spans="3:13" x14ac:dyDescent="0.25">
      <c r="C6" s="87"/>
      <c r="D6" s="12" t="s">
        <v>3</v>
      </c>
      <c r="E6" s="12" t="s">
        <v>29</v>
      </c>
      <c r="F6" s="5">
        <v>150</v>
      </c>
      <c r="G6" s="2" t="s">
        <v>52</v>
      </c>
      <c r="J6" s="87"/>
      <c r="K6" s="5" t="s">
        <v>68</v>
      </c>
      <c r="L6" s="26">
        <v>5.0000000000000001E-4</v>
      </c>
      <c r="M6" s="2" t="s">
        <v>53</v>
      </c>
    </row>
    <row r="7" spans="3:13" x14ac:dyDescent="0.25">
      <c r="C7" s="87"/>
      <c r="D7" s="18" t="s">
        <v>4</v>
      </c>
      <c r="E7" s="18" t="s">
        <v>30</v>
      </c>
      <c r="F7" s="5">
        <v>-50</v>
      </c>
      <c r="G7" s="2" t="s">
        <v>51</v>
      </c>
      <c r="J7" s="87"/>
      <c r="K7" s="5" t="s">
        <v>69</v>
      </c>
      <c r="L7" s="26">
        <v>5.0000000000000001E-3</v>
      </c>
      <c r="M7" s="2" t="s">
        <v>53</v>
      </c>
    </row>
    <row r="8" spans="3:13" ht="15.75" thickBot="1" x14ac:dyDescent="0.3">
      <c r="C8" s="88"/>
      <c r="D8" s="13" t="s">
        <v>31</v>
      </c>
      <c r="E8" s="13" t="s">
        <v>32</v>
      </c>
      <c r="F8" s="6">
        <v>5</v>
      </c>
      <c r="G8" s="3" t="s">
        <v>53</v>
      </c>
      <c r="J8" s="87"/>
      <c r="K8" s="5" t="s">
        <v>70</v>
      </c>
      <c r="L8" s="9">
        <v>0.6</v>
      </c>
      <c r="M8" s="2"/>
    </row>
    <row r="9" spans="3:13" x14ac:dyDescent="0.25">
      <c r="C9" s="86" t="s">
        <v>5</v>
      </c>
      <c r="D9" s="11" t="s">
        <v>6</v>
      </c>
      <c r="E9" s="11" t="s">
        <v>33</v>
      </c>
      <c r="F9" s="4">
        <v>500</v>
      </c>
      <c r="G9" s="1" t="s">
        <v>53</v>
      </c>
      <c r="J9" s="87"/>
      <c r="K9" s="5" t="s">
        <v>71</v>
      </c>
      <c r="L9" s="9">
        <v>0.4</v>
      </c>
      <c r="M9" s="2"/>
    </row>
    <row r="10" spans="3:13" x14ac:dyDescent="0.25">
      <c r="C10" s="87"/>
      <c r="D10" s="18" t="s">
        <v>7</v>
      </c>
      <c r="E10" s="18" t="s">
        <v>34</v>
      </c>
      <c r="F10" s="5">
        <v>40</v>
      </c>
      <c r="G10" s="2" t="s">
        <v>54</v>
      </c>
      <c r="J10" s="87"/>
      <c r="K10" s="5" t="s">
        <v>72</v>
      </c>
      <c r="L10" s="9">
        <v>15</v>
      </c>
      <c r="M10" s="2"/>
    </row>
    <row r="11" spans="3:13" ht="15.75" thickBot="1" x14ac:dyDescent="0.3">
      <c r="C11" s="88"/>
      <c r="D11" s="13" t="s">
        <v>8</v>
      </c>
      <c r="E11" s="13" t="s">
        <v>35</v>
      </c>
      <c r="F11" s="6">
        <v>5</v>
      </c>
      <c r="G11" s="3" t="s">
        <v>50</v>
      </c>
      <c r="J11" s="87"/>
      <c r="K11" s="5" t="s">
        <v>73</v>
      </c>
      <c r="L11" s="26">
        <v>0.05</v>
      </c>
      <c r="M11" s="2" t="s">
        <v>53</v>
      </c>
    </row>
    <row r="12" spans="3:13" ht="15.75" thickBot="1" x14ac:dyDescent="0.3">
      <c r="C12" s="86" t="s">
        <v>9</v>
      </c>
      <c r="D12" s="11" t="s">
        <v>6</v>
      </c>
      <c r="E12" s="11" t="s">
        <v>33</v>
      </c>
      <c r="F12" s="10">
        <v>10000000000</v>
      </c>
      <c r="G12" s="1" t="s">
        <v>53</v>
      </c>
      <c r="J12" s="88"/>
      <c r="K12" s="6" t="s">
        <v>74</v>
      </c>
      <c r="L12" s="27">
        <v>0.15</v>
      </c>
      <c r="M12" s="3" t="s">
        <v>53</v>
      </c>
    </row>
    <row r="13" spans="3:13" x14ac:dyDescent="0.25">
      <c r="C13" s="87"/>
      <c r="D13" s="12" t="s">
        <v>7</v>
      </c>
      <c r="E13" s="12" t="s">
        <v>34</v>
      </c>
      <c r="F13" s="5">
        <v>0</v>
      </c>
      <c r="G13" s="2" t="s">
        <v>54</v>
      </c>
      <c r="J13" s="86" t="s">
        <v>65</v>
      </c>
      <c r="K13" s="92" t="s">
        <v>125</v>
      </c>
      <c r="L13" s="93"/>
      <c r="M13" s="94"/>
    </row>
    <row r="14" spans="3:13" ht="15.75" thickBot="1" x14ac:dyDescent="0.3">
      <c r="C14" s="88"/>
      <c r="D14" s="13" t="s">
        <v>8</v>
      </c>
      <c r="E14" s="13" t="s">
        <v>35</v>
      </c>
      <c r="F14" s="6">
        <v>0</v>
      </c>
      <c r="G14" s="3" t="s">
        <v>50</v>
      </c>
      <c r="J14" s="88"/>
      <c r="K14" s="95"/>
      <c r="L14" s="96"/>
      <c r="M14" s="97"/>
    </row>
    <row r="15" spans="3:13" x14ac:dyDescent="0.25">
      <c r="C15" s="86" t="s">
        <v>10</v>
      </c>
      <c r="D15" s="11" t="s">
        <v>11</v>
      </c>
      <c r="E15" s="11" t="s">
        <v>36</v>
      </c>
      <c r="F15" s="4">
        <v>0</v>
      </c>
      <c r="G15" s="1" t="s">
        <v>51</v>
      </c>
      <c r="J15" s="86" t="s">
        <v>81</v>
      </c>
      <c r="K15" s="5" t="s">
        <v>75</v>
      </c>
      <c r="L15" s="5">
        <v>-60</v>
      </c>
      <c r="M15" s="2" t="s">
        <v>51</v>
      </c>
    </row>
    <row r="16" spans="3:13" x14ac:dyDescent="0.25">
      <c r="C16" s="87"/>
      <c r="D16" s="12" t="s">
        <v>12</v>
      </c>
      <c r="E16" s="12" t="s">
        <v>37</v>
      </c>
      <c r="F16" s="5">
        <v>-80</v>
      </c>
      <c r="G16" s="2" t="s">
        <v>51</v>
      </c>
      <c r="J16" s="87"/>
      <c r="K16" s="5" t="s">
        <v>76</v>
      </c>
      <c r="L16" s="5">
        <v>10</v>
      </c>
      <c r="M16" s="2" t="s">
        <v>51</v>
      </c>
    </row>
    <row r="17" spans="3:15" x14ac:dyDescent="0.25">
      <c r="C17" s="87"/>
      <c r="D17" s="18" t="s">
        <v>13</v>
      </c>
      <c r="E17" s="18" t="s">
        <v>38</v>
      </c>
      <c r="F17" s="5">
        <v>1.5</v>
      </c>
      <c r="G17" s="2" t="s">
        <v>50</v>
      </c>
      <c r="J17" s="87"/>
      <c r="K17" s="5" t="s">
        <v>77</v>
      </c>
      <c r="L17" s="5">
        <v>4</v>
      </c>
      <c r="M17" s="2" t="s">
        <v>51</v>
      </c>
    </row>
    <row r="18" spans="3:15" x14ac:dyDescent="0.25">
      <c r="C18" s="87"/>
      <c r="D18" s="12" t="s">
        <v>14</v>
      </c>
      <c r="E18" s="12" t="s">
        <v>39</v>
      </c>
      <c r="F18" s="5">
        <v>5</v>
      </c>
      <c r="G18" s="2" t="s">
        <v>50</v>
      </c>
      <c r="J18" s="87"/>
      <c r="K18" s="5" t="s">
        <v>78</v>
      </c>
      <c r="L18" s="5">
        <v>6</v>
      </c>
      <c r="M18" s="2" t="s">
        <v>51</v>
      </c>
    </row>
    <row r="19" spans="3:15" x14ac:dyDescent="0.25">
      <c r="C19" s="87"/>
      <c r="D19" s="12" t="s">
        <v>15</v>
      </c>
      <c r="E19" s="12" t="s">
        <v>40</v>
      </c>
      <c r="F19" s="5">
        <v>5</v>
      </c>
      <c r="G19" s="2" t="s">
        <v>53</v>
      </c>
      <c r="J19" s="87"/>
      <c r="K19" s="30" t="s">
        <v>79</v>
      </c>
      <c r="L19" s="30">
        <v>10</v>
      </c>
      <c r="M19" s="2" t="s">
        <v>53</v>
      </c>
    </row>
    <row r="20" spans="3:15" ht="15.75" thickBot="1" x14ac:dyDescent="0.3">
      <c r="C20" s="88"/>
      <c r="D20" s="13" t="s">
        <v>16</v>
      </c>
      <c r="E20" s="13" t="s">
        <v>41</v>
      </c>
      <c r="F20" s="6">
        <v>5</v>
      </c>
      <c r="G20" s="3" t="s">
        <v>53</v>
      </c>
      <c r="J20" s="88"/>
      <c r="K20" s="31" t="s">
        <v>80</v>
      </c>
      <c r="L20" s="31">
        <v>20</v>
      </c>
      <c r="M20" s="3" t="s">
        <v>53</v>
      </c>
    </row>
    <row r="21" spans="3:15" ht="15.75" thickBot="1" x14ac:dyDescent="0.3">
      <c r="C21" s="86" t="s">
        <v>17</v>
      </c>
      <c r="D21" s="14" t="s">
        <v>18</v>
      </c>
      <c r="E21" s="14" t="s">
        <v>42</v>
      </c>
      <c r="F21" s="10">
        <v>10000</v>
      </c>
      <c r="G21" s="1"/>
      <c r="N21" s="28" t="s">
        <v>62</v>
      </c>
      <c r="O21" s="29"/>
    </row>
    <row r="22" spans="3:15" x14ac:dyDescent="0.25">
      <c r="C22" s="87"/>
      <c r="D22" s="15" t="s">
        <v>19</v>
      </c>
      <c r="E22" s="15" t="s">
        <v>43</v>
      </c>
      <c r="F22" s="9">
        <v>0.05</v>
      </c>
      <c r="G22" s="2"/>
    </row>
    <row r="23" spans="3:15" x14ac:dyDescent="0.25">
      <c r="C23" s="87"/>
      <c r="D23" s="15" t="s">
        <v>20</v>
      </c>
      <c r="E23" s="15" t="s">
        <v>27</v>
      </c>
      <c r="F23" s="5">
        <v>0.2</v>
      </c>
      <c r="G23" s="2"/>
    </row>
    <row r="24" spans="3:15" ht="15.75" thickBot="1" x14ac:dyDescent="0.3">
      <c r="C24" s="88"/>
      <c r="D24" s="19" t="s">
        <v>21</v>
      </c>
      <c r="E24" s="19" t="s">
        <v>44</v>
      </c>
      <c r="F24" s="6">
        <v>3</v>
      </c>
      <c r="G24" s="3" t="s">
        <v>55</v>
      </c>
    </row>
    <row r="25" spans="3:15" x14ac:dyDescent="0.25">
      <c r="C25" s="86" t="s">
        <v>22</v>
      </c>
      <c r="D25" s="14" t="s">
        <v>23</v>
      </c>
      <c r="E25" s="14" t="s">
        <v>45</v>
      </c>
      <c r="F25" s="4">
        <v>36</v>
      </c>
      <c r="G25" s="1" t="s">
        <v>56</v>
      </c>
    </row>
    <row r="26" spans="3:15" x14ac:dyDescent="0.25">
      <c r="C26" s="87"/>
      <c r="D26" s="15" t="s">
        <v>24</v>
      </c>
      <c r="E26" s="15" t="s">
        <v>46</v>
      </c>
      <c r="F26" s="5">
        <v>36</v>
      </c>
      <c r="G26" s="2" t="s">
        <v>56</v>
      </c>
    </row>
    <row r="27" spans="3:15" x14ac:dyDescent="0.25">
      <c r="C27" s="87"/>
      <c r="D27" s="15" t="s">
        <v>25</v>
      </c>
      <c r="E27" s="15" t="s">
        <v>47</v>
      </c>
      <c r="F27" s="5">
        <v>5</v>
      </c>
      <c r="G27" s="2" t="s">
        <v>56</v>
      </c>
    </row>
    <row r="28" spans="3:15" x14ac:dyDescent="0.25">
      <c r="C28" s="87"/>
      <c r="D28" s="15" t="s">
        <v>26</v>
      </c>
      <c r="E28" s="15" t="s">
        <v>48</v>
      </c>
      <c r="F28" s="5">
        <v>1</v>
      </c>
      <c r="G28" s="2" t="s">
        <v>56</v>
      </c>
    </row>
    <row r="29" spans="3:15" ht="15.75" thickBot="1" x14ac:dyDescent="0.3">
      <c r="C29" s="88"/>
      <c r="D29" s="16" t="s">
        <v>61</v>
      </c>
      <c r="E29" s="16" t="s">
        <v>49</v>
      </c>
      <c r="F29" s="6">
        <v>300</v>
      </c>
      <c r="G29" s="3" t="s">
        <v>57</v>
      </c>
    </row>
    <row r="30" spans="3:15" x14ac:dyDescent="0.25">
      <c r="H30" s="23" t="s">
        <v>58</v>
      </c>
      <c r="I30" s="20"/>
    </row>
    <row r="31" spans="3:15" x14ac:dyDescent="0.25">
      <c r="H31" s="24" t="s">
        <v>59</v>
      </c>
      <c r="I31" s="21"/>
    </row>
    <row r="32" spans="3:15" ht="15.75" thickBot="1" x14ac:dyDescent="0.3">
      <c r="H32" s="25" t="s">
        <v>62</v>
      </c>
      <c r="I32" s="22"/>
    </row>
    <row r="33" spans="8:8" x14ac:dyDescent="0.25">
      <c r="H33" s="17"/>
    </row>
  </sheetData>
  <mergeCells count="12">
    <mergeCell ref="C21:C24"/>
    <mergeCell ref="C25:C29"/>
    <mergeCell ref="C4:C8"/>
    <mergeCell ref="C3:G3"/>
    <mergeCell ref="J4:J12"/>
    <mergeCell ref="J13:J14"/>
    <mergeCell ref="J15:J20"/>
    <mergeCell ref="J3:M3"/>
    <mergeCell ref="C9:C11"/>
    <mergeCell ref="C12:C14"/>
    <mergeCell ref="C15:C20"/>
    <mergeCell ref="K13:M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H9" sqref="H9"/>
    </sheetView>
  </sheetViews>
  <sheetFormatPr baseColWidth="10" defaultRowHeight="15" x14ac:dyDescent="0.25"/>
  <cols>
    <col min="2" max="2" width="28.85546875" bestFit="1" customWidth="1"/>
    <col min="3" max="3" width="8.28515625" bestFit="1" customWidth="1"/>
    <col min="4" max="4" width="14.7109375" bestFit="1" customWidth="1"/>
    <col min="5" max="5" width="13.42578125" bestFit="1" customWidth="1"/>
    <col min="6" max="6" width="7" bestFit="1" customWidth="1"/>
    <col min="7" max="7" width="5.140625" bestFit="1" customWidth="1"/>
  </cols>
  <sheetData>
    <row r="2" spans="2:7" ht="15.75" thickBot="1" x14ac:dyDescent="0.3"/>
    <row r="3" spans="2:7" ht="16.5" thickBot="1" x14ac:dyDescent="0.3">
      <c r="B3" s="89" t="s">
        <v>82</v>
      </c>
      <c r="C3" s="90"/>
      <c r="D3" s="90"/>
      <c r="E3" s="90"/>
      <c r="F3" s="90"/>
      <c r="G3" s="91"/>
    </row>
    <row r="4" spans="2:7" x14ac:dyDescent="0.25">
      <c r="B4" s="32"/>
      <c r="C4" s="39"/>
      <c r="D4" s="33" t="s">
        <v>85</v>
      </c>
      <c r="E4" s="33" t="s">
        <v>86</v>
      </c>
      <c r="F4" s="33" t="s">
        <v>83</v>
      </c>
      <c r="G4" s="34" t="s">
        <v>84</v>
      </c>
    </row>
    <row r="5" spans="2:7" x14ac:dyDescent="0.25">
      <c r="B5" s="35" t="s">
        <v>4</v>
      </c>
      <c r="C5" s="37" t="s">
        <v>30</v>
      </c>
      <c r="D5" s="7" t="s">
        <v>87</v>
      </c>
      <c r="E5" s="7" t="s">
        <v>87</v>
      </c>
      <c r="F5" s="7" t="s">
        <v>87</v>
      </c>
      <c r="G5" s="2" t="s">
        <v>87</v>
      </c>
    </row>
    <row r="6" spans="2:7" x14ac:dyDescent="0.25">
      <c r="B6" s="36" t="s">
        <v>7</v>
      </c>
      <c r="C6" s="37" t="s">
        <v>34</v>
      </c>
      <c r="D6" s="7">
        <v>20</v>
      </c>
      <c r="E6" s="7">
        <v>20</v>
      </c>
      <c r="F6" s="7">
        <v>20</v>
      </c>
      <c r="G6" s="2">
        <v>20</v>
      </c>
    </row>
    <row r="7" spans="2:7" x14ac:dyDescent="0.25">
      <c r="B7" s="36" t="s">
        <v>13</v>
      </c>
      <c r="C7" s="37" t="s">
        <v>38</v>
      </c>
      <c r="D7" s="7">
        <v>1</v>
      </c>
      <c r="E7" s="7">
        <v>1</v>
      </c>
      <c r="F7" s="7">
        <v>1</v>
      </c>
      <c r="G7" s="2">
        <v>1</v>
      </c>
    </row>
    <row r="8" spans="2:7" x14ac:dyDescent="0.25">
      <c r="B8" s="36" t="s">
        <v>21</v>
      </c>
      <c r="C8" s="37" t="s">
        <v>44</v>
      </c>
      <c r="D8" s="7">
        <v>4</v>
      </c>
      <c r="E8" s="7">
        <v>4</v>
      </c>
      <c r="F8" s="7">
        <v>2.5</v>
      </c>
      <c r="G8" s="2">
        <v>2</v>
      </c>
    </row>
    <row r="9" spans="2:7" x14ac:dyDescent="0.25">
      <c r="B9" s="36" t="s">
        <v>81</v>
      </c>
      <c r="C9" s="37" t="s">
        <v>79</v>
      </c>
      <c r="D9" s="7">
        <v>10</v>
      </c>
      <c r="E9" s="7">
        <v>0.5</v>
      </c>
      <c r="F9" s="7">
        <v>0.5</v>
      </c>
      <c r="G9" s="2">
        <v>0.5</v>
      </c>
    </row>
    <row r="10" spans="2:7" ht="15.75" thickBot="1" x14ac:dyDescent="0.3">
      <c r="B10" s="25" t="s">
        <v>81</v>
      </c>
      <c r="C10" s="38" t="s">
        <v>80</v>
      </c>
      <c r="D10" s="8">
        <v>20</v>
      </c>
      <c r="E10" s="8">
        <v>1</v>
      </c>
      <c r="F10" s="8">
        <v>1</v>
      </c>
      <c r="G10" s="3">
        <v>1</v>
      </c>
    </row>
  </sheetData>
  <mergeCells count="1">
    <mergeCell ref="B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opLeftCell="A10" zoomScale="70" zoomScaleNormal="70" workbookViewId="0">
      <selection activeCell="E12" sqref="E12"/>
    </sheetView>
  </sheetViews>
  <sheetFormatPr baseColWidth="10" defaultRowHeight="15" x14ac:dyDescent="0.25"/>
  <cols>
    <col min="2" max="2" width="3.28515625" customWidth="1"/>
    <col min="3" max="3" width="10" bestFit="1" customWidth="1"/>
    <col min="4" max="4" width="32.5703125" customWidth="1"/>
    <col min="5" max="5" width="8.85546875" bestFit="1" customWidth="1"/>
    <col min="10" max="10" width="32.5703125" customWidth="1"/>
  </cols>
  <sheetData>
    <row r="1" spans="2:11" ht="34.5" customHeight="1" x14ac:dyDescent="0.25">
      <c r="C1" s="101" t="s">
        <v>91</v>
      </c>
      <c r="D1" s="102"/>
      <c r="E1" s="103"/>
      <c r="H1" s="101" t="s">
        <v>94</v>
      </c>
      <c r="I1" s="102"/>
      <c r="J1" s="102"/>
      <c r="K1" s="103"/>
    </row>
    <row r="2" spans="2:11" ht="30.75" customHeight="1" thickBot="1" x14ac:dyDescent="0.3">
      <c r="C2" s="104"/>
      <c r="D2" s="105"/>
      <c r="E2" s="106"/>
      <c r="H2" s="104"/>
      <c r="I2" s="105"/>
      <c r="J2" s="105"/>
      <c r="K2" s="106"/>
    </row>
    <row r="3" spans="2:11" ht="15.75" thickBot="1" x14ac:dyDescent="0.3">
      <c r="C3" s="98" t="s">
        <v>90</v>
      </c>
      <c r="D3" s="99"/>
      <c r="E3" s="100"/>
      <c r="H3" s="98" t="s">
        <v>90</v>
      </c>
      <c r="I3" s="99"/>
      <c r="J3" s="99"/>
      <c r="K3" s="100"/>
    </row>
    <row r="4" spans="2:11" ht="16.5" customHeight="1" thickBot="1" x14ac:dyDescent="0.3">
      <c r="C4" s="42" t="s">
        <v>43</v>
      </c>
      <c r="D4" s="44" t="s">
        <v>88</v>
      </c>
      <c r="E4" s="42" t="s">
        <v>89</v>
      </c>
      <c r="H4" s="58" t="s">
        <v>92</v>
      </c>
      <c r="I4" s="59" t="s">
        <v>93</v>
      </c>
      <c r="J4" s="44" t="s">
        <v>88</v>
      </c>
      <c r="K4" s="42" t="s">
        <v>89</v>
      </c>
    </row>
    <row r="5" spans="2:11" ht="171" customHeight="1" thickBot="1" x14ac:dyDescent="0.3">
      <c r="C5" s="46">
        <v>0</v>
      </c>
      <c r="D5" s="47"/>
      <c r="E5" s="48"/>
      <c r="H5" s="60">
        <v>1.2500000000000001E-2</v>
      </c>
      <c r="I5" s="61">
        <v>0.05</v>
      </c>
      <c r="J5" s="62"/>
      <c r="K5" s="63"/>
    </row>
    <row r="6" spans="2:11" ht="171" customHeight="1" thickBot="1" x14ac:dyDescent="0.3">
      <c r="C6" s="57">
        <f>0.05/50</f>
        <v>1E-3</v>
      </c>
      <c r="D6" s="53"/>
      <c r="E6" s="56"/>
      <c r="H6" s="107" t="s">
        <v>95</v>
      </c>
      <c r="I6" s="108"/>
      <c r="J6" s="108"/>
      <c r="K6" s="109"/>
    </row>
    <row r="7" spans="2:11" ht="171" customHeight="1" x14ac:dyDescent="0.25">
      <c r="C7" s="49">
        <f>0.05/10</f>
        <v>5.0000000000000001E-3</v>
      </c>
      <c r="D7" s="50"/>
      <c r="E7" s="51"/>
    </row>
    <row r="8" spans="2:11" ht="171" customHeight="1" x14ac:dyDescent="0.25">
      <c r="B8" s="40"/>
      <c r="C8" s="52">
        <f>0.05/4</f>
        <v>1.2500000000000001E-2</v>
      </c>
      <c r="D8" s="53"/>
      <c r="E8" s="54"/>
    </row>
    <row r="9" spans="2:11" ht="171" customHeight="1" x14ac:dyDescent="0.25">
      <c r="B9" s="41"/>
      <c r="C9" s="52">
        <f>0.05/3</f>
        <v>1.6666666666666666E-2</v>
      </c>
      <c r="D9" s="53"/>
      <c r="E9" s="56"/>
    </row>
    <row r="10" spans="2:11" ht="171" customHeight="1" x14ac:dyDescent="0.25">
      <c r="C10" s="49">
        <f>0.05/2</f>
        <v>2.5000000000000001E-2</v>
      </c>
      <c r="D10" s="50"/>
      <c r="E10" s="51"/>
    </row>
    <row r="11" spans="2:11" ht="171" customHeight="1" x14ac:dyDescent="0.25">
      <c r="C11" s="55">
        <v>0.05</v>
      </c>
      <c r="D11" s="53"/>
      <c r="E11" s="56"/>
    </row>
    <row r="12" spans="2:11" ht="171" customHeight="1" thickBot="1" x14ac:dyDescent="0.3">
      <c r="C12" s="43">
        <v>0.1</v>
      </c>
      <c r="D12" s="45"/>
      <c r="E12" s="77"/>
    </row>
  </sheetData>
  <mergeCells count="5">
    <mergeCell ref="C3:E3"/>
    <mergeCell ref="C1:E2"/>
    <mergeCell ref="H3:K3"/>
    <mergeCell ref="H1:K2"/>
    <mergeCell ref="H6:K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opLeftCell="A9" workbookViewId="0">
      <selection activeCell="F11" sqref="F11"/>
    </sheetView>
  </sheetViews>
  <sheetFormatPr baseColWidth="10" defaultRowHeight="15" x14ac:dyDescent="0.25"/>
  <cols>
    <col min="1" max="1" width="6.7109375" customWidth="1"/>
    <col min="3" max="3" width="32.5703125" customWidth="1"/>
  </cols>
  <sheetData>
    <row r="2" spans="1:4" ht="15.75" thickBot="1" x14ac:dyDescent="0.3"/>
    <row r="3" spans="1:4" x14ac:dyDescent="0.25">
      <c r="B3" s="101" t="s">
        <v>98</v>
      </c>
      <c r="C3" s="102"/>
      <c r="D3" s="103"/>
    </row>
    <row r="4" spans="1:4" ht="15.75" thickBot="1" x14ac:dyDescent="0.3">
      <c r="B4" s="104"/>
      <c r="C4" s="105"/>
      <c r="D4" s="106"/>
    </row>
    <row r="5" spans="1:4" ht="15.75" thickBot="1" x14ac:dyDescent="0.3">
      <c r="B5" s="98" t="s">
        <v>90</v>
      </c>
      <c r="C5" s="99"/>
      <c r="D5" s="100"/>
    </row>
    <row r="6" spans="1:4" ht="15.75" thickBot="1" x14ac:dyDescent="0.3">
      <c r="B6" s="42" t="s">
        <v>96</v>
      </c>
      <c r="C6" s="44" t="s">
        <v>88</v>
      </c>
      <c r="D6" s="42" t="s">
        <v>89</v>
      </c>
    </row>
    <row r="7" spans="1:4" ht="171" customHeight="1" x14ac:dyDescent="0.25">
      <c r="B7" s="64">
        <v>0</v>
      </c>
      <c r="C7" s="47"/>
      <c r="D7" s="48"/>
    </row>
    <row r="8" spans="1:4" ht="171" customHeight="1" x14ac:dyDescent="0.25">
      <c r="B8" s="65">
        <v>1</v>
      </c>
      <c r="C8" s="53"/>
      <c r="D8" s="69"/>
    </row>
    <row r="9" spans="1:4" ht="171" customHeight="1" x14ac:dyDescent="0.25">
      <c r="A9" s="67" t="s">
        <v>97</v>
      </c>
      <c r="B9" s="66">
        <v>2</v>
      </c>
      <c r="C9" s="50"/>
      <c r="D9" s="68"/>
    </row>
    <row r="10" spans="1:4" ht="171" customHeight="1" x14ac:dyDescent="0.25">
      <c r="B10" s="66">
        <v>3</v>
      </c>
      <c r="C10" s="50"/>
      <c r="D10" s="51"/>
    </row>
    <row r="11" spans="1:4" ht="171" customHeight="1" x14ac:dyDescent="0.25">
      <c r="B11" s="66">
        <v>5</v>
      </c>
      <c r="C11" s="50"/>
      <c r="D11" s="51"/>
    </row>
  </sheetData>
  <mergeCells count="2">
    <mergeCell ref="B3:D4"/>
    <mergeCell ref="B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85" zoomScaleNormal="85" workbookViewId="0">
      <selection activeCell="F6" sqref="F6"/>
    </sheetView>
  </sheetViews>
  <sheetFormatPr baseColWidth="10" defaultRowHeight="15" x14ac:dyDescent="0.25"/>
  <cols>
    <col min="2" max="2" width="9.5703125" customWidth="1"/>
    <col min="3" max="3" width="43.28515625" customWidth="1"/>
  </cols>
  <sheetData>
    <row r="1" spans="1:3" ht="15.75" thickBot="1" x14ac:dyDescent="0.3"/>
    <row r="2" spans="1:3" ht="30" customHeight="1" x14ac:dyDescent="0.25">
      <c r="B2" s="101" t="s">
        <v>100</v>
      </c>
      <c r="C2" s="103"/>
    </row>
    <row r="3" spans="1:3" ht="31.5" customHeight="1" thickBot="1" x14ac:dyDescent="0.3">
      <c r="B3" s="104"/>
      <c r="C3" s="106"/>
    </row>
    <row r="4" spans="1:3" ht="15.75" thickBot="1" x14ac:dyDescent="0.3">
      <c r="B4" s="98" t="s">
        <v>90</v>
      </c>
      <c r="C4" s="100"/>
    </row>
    <row r="5" spans="1:3" ht="45.75" thickBot="1" x14ac:dyDescent="0.3">
      <c r="B5" s="71" t="s">
        <v>99</v>
      </c>
      <c r="C5" s="72" t="s">
        <v>88</v>
      </c>
    </row>
    <row r="6" spans="1:3" ht="171" customHeight="1" x14ac:dyDescent="0.25">
      <c r="B6" s="64">
        <v>1</v>
      </c>
      <c r="C6" s="47"/>
    </row>
    <row r="7" spans="1:3" ht="171" customHeight="1" x14ac:dyDescent="0.25">
      <c r="B7" s="65">
        <v>50</v>
      </c>
      <c r="C7" s="53"/>
    </row>
    <row r="8" spans="1:3" ht="171" customHeight="1" x14ac:dyDescent="0.25">
      <c r="A8" s="70" t="s">
        <v>97</v>
      </c>
      <c r="B8" s="66">
        <v>300</v>
      </c>
      <c r="C8" s="50"/>
    </row>
    <row r="9" spans="1:3" ht="171" customHeight="1" x14ac:dyDescent="0.25">
      <c r="B9" s="66">
        <v>1000</v>
      </c>
      <c r="C9" s="50"/>
    </row>
    <row r="10" spans="1:3" ht="15" customHeight="1" x14ac:dyDescent="0.25"/>
    <row r="11" spans="1:3" ht="15.75" customHeight="1" x14ac:dyDescent="0.25"/>
  </sheetData>
  <mergeCells count="2">
    <mergeCell ref="B2:C3"/>
    <mergeCell ref="B4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zoomScaleNormal="100" workbookViewId="0">
      <selection activeCell="I7" sqref="I7"/>
    </sheetView>
  </sheetViews>
  <sheetFormatPr baseColWidth="10" defaultRowHeight="15" x14ac:dyDescent="0.25"/>
  <cols>
    <col min="1" max="1" width="6" customWidth="1"/>
    <col min="2" max="3" width="9.85546875" bestFit="1" customWidth="1"/>
    <col min="4" max="4" width="32.5703125" customWidth="1"/>
    <col min="5" max="5" width="6.5703125" bestFit="1" customWidth="1"/>
    <col min="6" max="6" width="12.7109375" bestFit="1" customWidth="1"/>
    <col min="9" max="10" width="9.85546875" bestFit="1" customWidth="1"/>
    <col min="11" max="11" width="32.5703125" customWidth="1"/>
    <col min="12" max="12" width="6.5703125" bestFit="1" customWidth="1"/>
    <col min="13" max="13" width="12.7109375" bestFit="1" customWidth="1"/>
  </cols>
  <sheetData>
    <row r="2" spans="1:13" ht="15.75" thickBot="1" x14ac:dyDescent="0.3"/>
    <row r="3" spans="1:13" ht="15" customHeight="1" x14ac:dyDescent="0.25">
      <c r="B3" s="101" t="s">
        <v>124</v>
      </c>
      <c r="C3" s="102"/>
      <c r="D3" s="102"/>
      <c r="E3" s="103"/>
      <c r="I3" s="101" t="s">
        <v>124</v>
      </c>
      <c r="J3" s="102"/>
      <c r="K3" s="102"/>
      <c r="L3" s="103"/>
    </row>
    <row r="4" spans="1:13" ht="15.75" customHeight="1" thickBot="1" x14ac:dyDescent="0.3">
      <c r="B4" s="104"/>
      <c r="C4" s="105"/>
      <c r="D4" s="105"/>
      <c r="E4" s="106"/>
      <c r="I4" s="104"/>
      <c r="J4" s="105"/>
      <c r="K4" s="105"/>
      <c r="L4" s="106"/>
    </row>
    <row r="5" spans="1:13" ht="15.75" thickBot="1" x14ac:dyDescent="0.3">
      <c r="B5" s="98" t="s">
        <v>103</v>
      </c>
      <c r="C5" s="99"/>
      <c r="D5" s="99"/>
      <c r="E5" s="100"/>
      <c r="I5" s="98" t="s">
        <v>90</v>
      </c>
      <c r="J5" s="99"/>
      <c r="K5" s="99"/>
      <c r="L5" s="100"/>
    </row>
    <row r="6" spans="1:13" ht="15.75" thickBot="1" x14ac:dyDescent="0.3">
      <c r="B6" s="85" t="s">
        <v>101</v>
      </c>
      <c r="C6" s="59" t="s">
        <v>102</v>
      </c>
      <c r="D6" s="44" t="s">
        <v>88</v>
      </c>
      <c r="E6" s="42" t="s">
        <v>89</v>
      </c>
      <c r="F6" s="84" t="s">
        <v>116</v>
      </c>
      <c r="I6" s="85" t="s">
        <v>101</v>
      </c>
      <c r="J6" s="59" t="s">
        <v>102</v>
      </c>
      <c r="K6" s="44" t="s">
        <v>88</v>
      </c>
      <c r="L6" s="42" t="s">
        <v>89</v>
      </c>
      <c r="M6" s="84" t="s">
        <v>116</v>
      </c>
    </row>
    <row r="7" spans="1:13" ht="171" customHeight="1" thickBot="1" x14ac:dyDescent="0.3">
      <c r="A7" s="70" t="s">
        <v>104</v>
      </c>
      <c r="B7" s="80">
        <v>6.3100000000000003E-2</v>
      </c>
      <c r="C7" s="80">
        <v>0.30769999999999997</v>
      </c>
      <c r="D7" s="62"/>
      <c r="E7" s="73"/>
      <c r="F7" s="82">
        <f>C7/B7</f>
        <v>4.8763866877971465</v>
      </c>
      <c r="H7" s="70" t="s">
        <v>117</v>
      </c>
      <c r="I7" s="80">
        <v>6.3100000000000003E-2</v>
      </c>
      <c r="J7" s="80">
        <v>0.30769999999999997</v>
      </c>
      <c r="K7" s="62"/>
      <c r="L7" s="73"/>
      <c r="M7" s="82">
        <f>J7/I7</f>
        <v>4.8763866877971465</v>
      </c>
    </row>
    <row r="8" spans="1:13" ht="171" customHeight="1" thickBot="1" x14ac:dyDescent="0.3">
      <c r="A8" s="74" t="s">
        <v>105</v>
      </c>
      <c r="B8" s="80">
        <v>3.2000000000000002E-3</v>
      </c>
      <c r="C8" s="78">
        <v>7.6899999999999996E-2</v>
      </c>
      <c r="D8" s="44"/>
      <c r="E8" s="63"/>
      <c r="F8" s="82">
        <f>C8/B8</f>
        <v>24.031249999999996</v>
      </c>
      <c r="H8" s="74" t="s">
        <v>118</v>
      </c>
      <c r="I8" s="76">
        <v>0.5</v>
      </c>
      <c r="J8" s="76">
        <v>0.8</v>
      </c>
      <c r="K8" s="44"/>
      <c r="L8" s="73"/>
      <c r="M8" s="83">
        <f>J8/I8</f>
        <v>1.6</v>
      </c>
    </row>
    <row r="9" spans="1:13" ht="171" customHeight="1" thickBot="1" x14ac:dyDescent="0.3">
      <c r="A9" s="74" t="s">
        <v>106</v>
      </c>
      <c r="B9" s="80">
        <v>3.2000000000000002E-3</v>
      </c>
      <c r="C9" s="80">
        <v>0.30769999999999997</v>
      </c>
      <c r="D9" s="62"/>
      <c r="E9" s="63"/>
      <c r="F9" s="82">
        <f t="shared" ref="F9:F23" si="0">C9/B9</f>
        <v>96.156249999999986</v>
      </c>
    </row>
    <row r="10" spans="1:13" ht="171" customHeight="1" thickBot="1" x14ac:dyDescent="0.3">
      <c r="A10" s="74" t="s">
        <v>107</v>
      </c>
      <c r="B10" s="80">
        <v>6.3100000000000003E-2</v>
      </c>
      <c r="C10" s="80">
        <v>7.6899999999999996E-2</v>
      </c>
      <c r="E10" s="75"/>
      <c r="F10" s="82">
        <f t="shared" si="0"/>
        <v>1.2187004754358159</v>
      </c>
    </row>
    <row r="11" spans="1:13" ht="171" customHeight="1" thickBot="1" x14ac:dyDescent="0.3">
      <c r="A11" s="74" t="s">
        <v>108</v>
      </c>
      <c r="B11" s="80">
        <v>6.3100000000000003E-2</v>
      </c>
      <c r="C11" s="78">
        <v>5</v>
      </c>
      <c r="E11" s="63"/>
      <c r="F11" s="82">
        <f t="shared" si="0"/>
        <v>79.239302694136285</v>
      </c>
    </row>
    <row r="12" spans="1:13" ht="171" customHeight="1" thickBot="1" x14ac:dyDescent="0.3">
      <c r="A12" s="74" t="s">
        <v>109</v>
      </c>
      <c r="B12" s="80">
        <v>6.3100000000000003E-2</v>
      </c>
      <c r="C12" s="76">
        <v>1</v>
      </c>
      <c r="E12" s="63"/>
      <c r="F12" s="82">
        <f t="shared" si="0"/>
        <v>15.847860538827257</v>
      </c>
    </row>
    <row r="13" spans="1:13" ht="171" customHeight="1" thickBot="1" x14ac:dyDescent="0.3">
      <c r="A13" s="74" t="s">
        <v>110</v>
      </c>
      <c r="B13" s="79">
        <f xml:space="preserve"> 9.9513*0.00001</f>
        <v>9.9513000000000008E-5</v>
      </c>
      <c r="C13" s="76">
        <v>5.8999999999999999E-3</v>
      </c>
      <c r="E13" s="63"/>
      <c r="F13" s="82">
        <f t="shared" si="0"/>
        <v>59.28873614502627</v>
      </c>
    </row>
    <row r="14" spans="1:13" ht="171" customHeight="1" thickBot="1" x14ac:dyDescent="0.3">
      <c r="A14" s="74" t="s">
        <v>111</v>
      </c>
      <c r="B14" s="76">
        <v>1</v>
      </c>
      <c r="C14" s="76">
        <v>1</v>
      </c>
      <c r="E14" s="63"/>
      <c r="F14" s="82">
        <f t="shared" si="0"/>
        <v>1</v>
      </c>
    </row>
    <row r="15" spans="1:13" ht="171" customHeight="1" thickBot="1" x14ac:dyDescent="0.3">
      <c r="A15" s="74" t="s">
        <v>112</v>
      </c>
      <c r="B15" s="76">
        <v>1</v>
      </c>
      <c r="C15" s="76">
        <v>5</v>
      </c>
      <c r="E15" s="63"/>
      <c r="F15" s="82">
        <f t="shared" si="0"/>
        <v>5</v>
      </c>
    </row>
    <row r="16" spans="1:13" ht="171" customHeight="1" thickBot="1" x14ac:dyDescent="0.3">
      <c r="A16" s="74" t="s">
        <v>113</v>
      </c>
      <c r="B16" s="76">
        <v>1</v>
      </c>
      <c r="C16" s="76">
        <v>0.1</v>
      </c>
      <c r="E16" s="63"/>
      <c r="F16" s="82">
        <f t="shared" si="0"/>
        <v>0.1</v>
      </c>
    </row>
    <row r="17" spans="1:6" ht="171" customHeight="1" thickBot="1" x14ac:dyDescent="0.3">
      <c r="A17" s="74" t="s">
        <v>114</v>
      </c>
      <c r="B17" s="76">
        <v>1</v>
      </c>
      <c r="C17" s="76">
        <v>0.5</v>
      </c>
      <c r="E17" s="63"/>
      <c r="F17" s="82">
        <f t="shared" si="0"/>
        <v>0.5</v>
      </c>
    </row>
    <row r="18" spans="1:6" ht="171" customHeight="1" thickBot="1" x14ac:dyDescent="0.3">
      <c r="A18" s="74" t="s">
        <v>115</v>
      </c>
      <c r="B18" s="76">
        <v>1</v>
      </c>
      <c r="C18" s="76">
        <v>2</v>
      </c>
      <c r="E18" s="63"/>
      <c r="F18" s="82">
        <f t="shared" si="0"/>
        <v>2</v>
      </c>
    </row>
    <row r="19" spans="1:6" ht="171" customHeight="1" thickBot="1" x14ac:dyDescent="0.3">
      <c r="A19" s="74" t="s">
        <v>119</v>
      </c>
      <c r="B19" s="76">
        <v>4</v>
      </c>
      <c r="C19" s="76">
        <v>8</v>
      </c>
      <c r="E19" s="63"/>
      <c r="F19" s="82">
        <f t="shared" si="0"/>
        <v>2</v>
      </c>
    </row>
    <row r="20" spans="1:6" ht="171" customHeight="1" thickBot="1" x14ac:dyDescent="0.3">
      <c r="A20" s="74" t="s">
        <v>120</v>
      </c>
      <c r="B20" s="76">
        <v>0.5</v>
      </c>
      <c r="C20" s="76">
        <v>0.5</v>
      </c>
      <c r="E20" s="63"/>
      <c r="F20" s="82">
        <f t="shared" si="0"/>
        <v>1</v>
      </c>
    </row>
    <row r="21" spans="1:6" ht="171" customHeight="1" thickBot="1" x14ac:dyDescent="0.3">
      <c r="A21" s="74" t="s">
        <v>121</v>
      </c>
      <c r="B21" s="76">
        <v>0.5</v>
      </c>
      <c r="C21" s="76">
        <v>0.5</v>
      </c>
      <c r="E21" s="63"/>
      <c r="F21" s="82">
        <f t="shared" si="0"/>
        <v>1</v>
      </c>
    </row>
    <row r="22" spans="1:6" ht="171" customHeight="1" thickBot="1" x14ac:dyDescent="0.3">
      <c r="A22" s="74" t="s">
        <v>122</v>
      </c>
      <c r="B22" s="76">
        <v>0.5</v>
      </c>
      <c r="C22" s="76">
        <v>0.7</v>
      </c>
      <c r="E22" s="81"/>
      <c r="F22" s="82">
        <f t="shared" si="0"/>
        <v>1.4</v>
      </c>
    </row>
    <row r="23" spans="1:6" ht="171" customHeight="1" thickBot="1" x14ac:dyDescent="0.3">
      <c r="A23" s="74" t="s">
        <v>123</v>
      </c>
      <c r="B23" s="76">
        <v>0.5</v>
      </c>
      <c r="C23" s="76">
        <v>0.8</v>
      </c>
      <c r="E23" s="73"/>
      <c r="F23" s="83">
        <f t="shared" si="0"/>
        <v>1.6</v>
      </c>
    </row>
  </sheetData>
  <mergeCells count="4">
    <mergeCell ref="B3:E4"/>
    <mergeCell ref="B5:E5"/>
    <mergeCell ref="I3:L4"/>
    <mergeCell ref="I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 parameters</vt:lpstr>
      <vt:lpstr>Variations</vt:lpstr>
      <vt:lpstr>epsilon</vt:lpstr>
      <vt:lpstr>F_drive</vt:lpstr>
      <vt:lpstr>conduction_velocity</vt:lpstr>
      <vt:lpstr>Normalization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2020-08-09T16:52:01Z</dcterms:modified>
</cp:coreProperties>
</file>