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Route\Trunk\Analisis\EspecificacionRequerimientos\Pantallas\WEB\"/>
    </mc:Choice>
  </mc:AlternateContent>
  <bookViews>
    <workbookView xWindow="0" yWindow="0" windowWidth="19200" windowHeight="7635"/>
  </bookViews>
  <sheets>
    <sheet name="Comparativo de Ventas Mensual" sheetId="1" r:id="rId1"/>
  </sheets>
  <definedNames>
    <definedName name="_xlnm._FilterDatabase" localSheetId="0" hidden="1">'Comparativo de Ventas Mensual'!#REF!</definedName>
  </definedNames>
  <calcPr calcId="152511"/>
  <fileRecoveryPr repairLoad="1"/>
</workbook>
</file>

<file path=xl/calcChain.xml><?xml version="1.0" encoding="utf-8"?>
<calcChain xmlns="http://schemas.openxmlformats.org/spreadsheetml/2006/main">
  <c r="AF32" i="1" l="1"/>
  <c r="AF33" i="1"/>
  <c r="AF34" i="1"/>
  <c r="AF31" i="1"/>
  <c r="AF30" i="1"/>
  <c r="AF25" i="1"/>
  <c r="AF24" i="1"/>
  <c r="AF23" i="1"/>
  <c r="AF22" i="1"/>
  <c r="AF18" i="1"/>
  <c r="AF19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B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B22" i="1"/>
  <c r="C14" i="1" l="1"/>
  <c r="D14" i="1"/>
  <c r="E14" i="1"/>
  <c r="H14" i="1"/>
  <c r="Q14" i="1"/>
  <c r="U14" i="1"/>
  <c r="V14" i="1"/>
  <c r="X14" i="1"/>
  <c r="AP14" i="1"/>
  <c r="BH14" i="1"/>
  <c r="B15" i="1"/>
  <c r="C15" i="1"/>
  <c r="D15" i="1"/>
  <c r="F15" i="1"/>
  <c r="L15" i="1"/>
  <c r="Q15" i="1"/>
  <c r="T15" i="1"/>
  <c r="U15" i="1"/>
  <c r="X15" i="1"/>
  <c r="AP15" i="1"/>
  <c r="AZ15" i="1"/>
  <c r="BF15" i="1"/>
  <c r="BG15" i="1"/>
  <c r="BG11" i="1"/>
  <c r="BF11" i="1"/>
  <c r="BD11" i="1"/>
  <c r="BC11" i="1"/>
  <c r="AZ11" i="1"/>
  <c r="AY11" i="1"/>
  <c r="AX11" i="1"/>
  <c r="AO11" i="1"/>
  <c r="AL11" i="1"/>
  <c r="AP11" i="1" s="1"/>
  <c r="X11" i="1"/>
  <c r="U11" i="1"/>
  <c r="T11" i="1"/>
  <c r="S11" i="1"/>
  <c r="Q11" i="1"/>
  <c r="L11" i="1"/>
  <c r="D11" i="1"/>
  <c r="C11" i="1"/>
  <c r="B11" i="1"/>
  <c r="BH10" i="1"/>
  <c r="AP10" i="1"/>
  <c r="X10" i="1"/>
  <c r="V10" i="1"/>
  <c r="U10" i="1"/>
  <c r="Q10" i="1"/>
  <c r="L10" i="1"/>
  <c r="K10" i="1"/>
  <c r="H10" i="1"/>
  <c r="E10" i="1"/>
  <c r="D10" i="1"/>
  <c r="C10" i="1"/>
  <c r="B10" i="1"/>
  <c r="AF10" i="1" l="1"/>
  <c r="AF11" i="1"/>
  <c r="BH11" i="1"/>
  <c r="BH15" i="1"/>
  <c r="AF15" i="1"/>
  <c r="AF14" i="1"/>
</calcChain>
</file>

<file path=xl/sharedStrings.xml><?xml version="1.0" encoding="utf-8"?>
<sst xmlns="http://schemas.openxmlformats.org/spreadsheetml/2006/main" count="166" uniqueCount="73">
  <si>
    <t>Agencia Corona en Moroleón, S.A. de C.V.</t>
  </si>
  <si>
    <t>Agencia: Todas</t>
  </si>
  <si>
    <t>Unidad: Cartones</t>
  </si>
  <si>
    <t>Reporte Comparativo de Ventas Mensual</t>
  </si>
  <si>
    <t>Periodo: 01/05/15 - 15/05/15</t>
  </si>
  <si>
    <t>MOROLEON</t>
  </si>
  <si>
    <t>CORONA 12/1</t>
  </si>
  <si>
    <t>CORONA MEGA</t>
  </si>
  <si>
    <t>CORONA 24/2</t>
  </si>
  <si>
    <t>CORONA 24/2 CLARA</t>
  </si>
  <si>
    <t>CORONA 24/4 210</t>
  </si>
  <si>
    <t>CORONA 24/4 210 CLARA</t>
  </si>
  <si>
    <t>VICTORIA 24/2</t>
  </si>
  <si>
    <t xml:space="preserve">BARRIL </t>
  </si>
  <si>
    <t>NEGRA</t>
  </si>
  <si>
    <t>CRISTAL</t>
  </si>
  <si>
    <t>M.BOTE 6 PACK</t>
  </si>
  <si>
    <t>M.BOTE 12PACK</t>
  </si>
  <si>
    <t>VICTORIA 24/4 210</t>
  </si>
  <si>
    <t>VICTORIA NR</t>
  </si>
  <si>
    <t>PACIFICO 24/2</t>
  </si>
  <si>
    <t>VICTORIA MEGA</t>
  </si>
  <si>
    <t>VICTORIA PACK LATA 473</t>
  </si>
  <si>
    <t>LEON 24/2</t>
  </si>
  <si>
    <t>PACIFICO BOTE</t>
  </si>
  <si>
    <t>CORONA BOTE</t>
  </si>
  <si>
    <t>CORONA LIGHT 24/2</t>
  </si>
  <si>
    <t>CORONA LIGHT 24/4</t>
  </si>
  <si>
    <t>CORONA LIGHT BOTE</t>
  </si>
  <si>
    <t>BUDWEISER</t>
  </si>
  <si>
    <t>BUD LIGHT</t>
  </si>
  <si>
    <t>ODUOLS</t>
  </si>
  <si>
    <t>RITA FRESA</t>
  </si>
  <si>
    <t>RITA MORA</t>
  </si>
  <si>
    <t>RITA LIMA</t>
  </si>
  <si>
    <t>BARRIL 30 LTS.</t>
  </si>
  <si>
    <t>TOTAL CERVEZA</t>
  </si>
  <si>
    <t>G.C. A.M. 24/2</t>
  </si>
  <si>
    <t>SURT. 24/2</t>
  </si>
  <si>
    <t>A.M. 2 LT.</t>
  </si>
  <si>
    <t>SURT. 2.5 LTS</t>
  </si>
  <si>
    <t>LATA 24/2</t>
  </si>
  <si>
    <t>mineral LATA 24/2</t>
  </si>
  <si>
    <t>SURT. 600</t>
  </si>
  <si>
    <t>A.M. 600</t>
  </si>
  <si>
    <t>TOTAL REFRESCO</t>
  </si>
  <si>
    <t>GATORAIDE</t>
  </si>
  <si>
    <t>manzana 330 ml</t>
  </si>
  <si>
    <t>naranja 330 ml 12 BOTELLAS</t>
  </si>
  <si>
    <t>uva 330 ml</t>
  </si>
  <si>
    <t>MANGO 330 ML.</t>
  </si>
  <si>
    <t>JAMAICA 600 ml. 12 BOT.</t>
  </si>
  <si>
    <t>naranja 600 ml. 12 BOT.</t>
  </si>
  <si>
    <t>jamaica 1,5 lt.</t>
  </si>
  <si>
    <t>naranja 1,5 lt</t>
  </si>
  <si>
    <t>agua nestle 330 ml.</t>
  </si>
  <si>
    <t>agua nestle .5 lts.</t>
  </si>
  <si>
    <t>agua nestle .6 lts.</t>
  </si>
  <si>
    <t>AGUA NESTLE 1 LT.</t>
  </si>
  <si>
    <t>AGUA NESTLE 1.5 LTS. Prom</t>
  </si>
  <si>
    <t>AGUA NESTLE 1.5 LTS.</t>
  </si>
  <si>
    <t>AGUA NESTLE 4 LTS.</t>
  </si>
  <si>
    <t>TOTAL AGUA NESTLE</t>
  </si>
  <si>
    <t>YURIRIA</t>
  </si>
  <si>
    <t>AGENCIA</t>
  </si>
  <si>
    <t>CERANO</t>
  </si>
  <si>
    <t>TOTAL FRANQUICIA</t>
  </si>
  <si>
    <t>Acumulado Junio 2015</t>
  </si>
  <si>
    <t>Acumulado Junio 2014</t>
  </si>
  <si>
    <t>Venta 2015</t>
  </si>
  <si>
    <t>Venta 2014</t>
  </si>
  <si>
    <t>VENTA POR DÍA</t>
  </si>
  <si>
    <t>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</si>
</sst>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3" fontId="3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 vertical="justify"/>
    </xf>
    <xf numFmtId="3" fontId="4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3" fontId="4" fillId="0" borderId="0" xfId="0" applyNumberFormat="1" applyFont="1" applyFill="1" applyBorder="1" applyAlignment="1"/>
    <xf numFmtId="3" fontId="4" fillId="0" borderId="0" xfId="0" applyNumberFormat="1" applyFont="1" applyFill="1" applyBorder="1"/>
    <xf numFmtId="165" fontId="4" fillId="0" borderId="0" xfId="0" applyNumberFormat="1" applyFont="1" applyFill="1" applyBorder="1"/>
    <xf numFmtId="0" fontId="4" fillId="0" borderId="0" xfId="0" applyFont="1" applyFill="1" applyBorder="1"/>
    <xf numFmtId="164" fontId="3" fillId="0" borderId="0" xfId="0" applyNumberFormat="1" applyFont="1" applyFill="1" applyBorder="1" applyAlignment="1">
      <alignment horizontal="center" vertical="justify"/>
    </xf>
    <xf numFmtId="3" fontId="3" fillId="0" borderId="0" xfId="0" applyNumberFormat="1" applyFont="1" applyFill="1" applyBorder="1" applyAlignment="1">
      <alignment horizontal="left"/>
    </xf>
    <xf numFmtId="3" fontId="3" fillId="0" borderId="0" xfId="0" applyNumberFormat="1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left" wrapText="1"/>
    </xf>
    <xf numFmtId="3" fontId="3" fillId="0" borderId="0" xfId="0" applyNumberFormat="1" applyFont="1" applyFill="1" applyBorder="1" applyAlignment="1">
      <alignment horizontal="right" wrapText="1"/>
    </xf>
    <xf numFmtId="0" fontId="5" fillId="0" borderId="0" xfId="0" applyFont="1"/>
    <xf numFmtId="0" fontId="6" fillId="0" borderId="0" xfId="0" applyFont="1"/>
    <xf numFmtId="14" fontId="0" fillId="0" borderId="0" xfId="0" applyNumberForma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4"/>
  <sheetViews>
    <sheetView tabSelected="1" workbookViewId="0"/>
  </sheetViews>
  <sheetFormatPr baseColWidth="10" defaultRowHeight="15" x14ac:dyDescent="0.25"/>
  <cols>
    <col min="1" max="1" width="14" customWidth="1"/>
    <col min="2" max="2" width="13.140625" customWidth="1"/>
    <col min="3" max="3" width="11.42578125" customWidth="1"/>
    <col min="4" max="5" width="12.85546875" customWidth="1"/>
    <col min="6" max="7" width="12.42578125" customWidth="1"/>
    <col min="8" max="8" width="10.42578125" customWidth="1"/>
    <col min="9" max="11" width="12" customWidth="1"/>
    <col min="12" max="13" width="11.42578125" customWidth="1"/>
    <col min="14" max="14" width="13.5703125" customWidth="1"/>
    <col min="15" max="15" width="12" customWidth="1"/>
    <col min="16" max="16" width="12.7109375" customWidth="1"/>
    <col min="17" max="18" width="12.5703125" customWidth="1"/>
    <col min="19" max="19" width="9.7109375" customWidth="1"/>
    <col min="20" max="20" width="10.7109375" customWidth="1"/>
    <col min="21" max="21" width="11.140625" customWidth="1"/>
    <col min="22" max="22" width="10.140625" customWidth="1"/>
    <col min="23" max="23" width="9.85546875" customWidth="1"/>
    <col min="24" max="24" width="10.85546875" customWidth="1"/>
    <col min="25" max="25" width="11.140625" customWidth="1"/>
    <col min="26" max="26" width="10.140625" customWidth="1"/>
    <col min="27" max="27" width="9.85546875" customWidth="1"/>
    <col min="28" max="29" width="10.5703125" customWidth="1"/>
    <col min="30" max="30" width="10.140625" customWidth="1"/>
    <col min="31" max="31" width="10.28515625" customWidth="1"/>
    <col min="32" max="32" width="16.85546875" customWidth="1"/>
    <col min="33" max="33" width="17.5703125" customWidth="1"/>
    <col min="34" max="34" width="16.5703125" customWidth="1"/>
    <col min="35" max="35" width="10.28515625" customWidth="1"/>
    <col min="36" max="36" width="10.7109375" customWidth="1"/>
    <col min="37" max="41" width="12.7109375" customWidth="1"/>
    <col min="42" max="42" width="13.7109375" customWidth="1"/>
    <col min="43" max="44" width="15.7109375" customWidth="1"/>
    <col min="45" max="46" width="11.7109375" customWidth="1"/>
    <col min="47" max="47" width="11.42578125" customWidth="1"/>
    <col min="48" max="54" width="0" hidden="1" customWidth="1"/>
    <col min="55" max="55" width="14.5703125" customWidth="1"/>
    <col min="56" max="56" width="13.7109375" customWidth="1"/>
    <col min="57" max="57" width="12" customWidth="1"/>
    <col min="58" max="58" width="10.5703125" customWidth="1"/>
    <col min="59" max="59" width="10.140625" customWidth="1"/>
    <col min="60" max="60" width="11.42578125" customWidth="1"/>
    <col min="65" max="66" width="12.5703125" bestFit="1" customWidth="1"/>
    <col min="257" max="257" width="14" customWidth="1"/>
    <col min="258" max="258" width="13.140625" customWidth="1"/>
    <col min="259" max="259" width="11.42578125" customWidth="1"/>
    <col min="260" max="261" width="12.85546875" customWidth="1"/>
    <col min="262" max="263" width="12.42578125" customWidth="1"/>
    <col min="264" max="264" width="10.42578125" customWidth="1"/>
    <col min="265" max="267" width="12" customWidth="1"/>
    <col min="268" max="269" width="11.42578125" customWidth="1"/>
    <col min="270" max="270" width="13.5703125" customWidth="1"/>
    <col min="271" max="271" width="12" customWidth="1"/>
    <col min="272" max="272" width="12.7109375" customWidth="1"/>
    <col min="273" max="274" width="12.5703125" customWidth="1"/>
    <col min="275" max="275" width="9.7109375" customWidth="1"/>
    <col min="276" max="276" width="10.7109375" customWidth="1"/>
    <col min="277" max="277" width="11.140625" customWidth="1"/>
    <col min="278" max="278" width="10.140625" customWidth="1"/>
    <col min="279" max="279" width="9.85546875" customWidth="1"/>
    <col min="280" max="280" width="10.85546875" customWidth="1"/>
    <col min="281" max="281" width="11.140625" customWidth="1"/>
    <col min="282" max="282" width="10.140625" customWidth="1"/>
    <col min="283" max="283" width="9.85546875" customWidth="1"/>
    <col min="284" max="285" width="10.5703125" customWidth="1"/>
    <col min="286" max="286" width="10.140625" customWidth="1"/>
    <col min="287" max="287" width="10.28515625" customWidth="1"/>
    <col min="288" max="288" width="16.85546875" customWidth="1"/>
    <col min="289" max="289" width="17.5703125" customWidth="1"/>
    <col min="290" max="290" width="16.5703125" customWidth="1"/>
    <col min="291" max="291" width="10.28515625" customWidth="1"/>
    <col min="292" max="292" width="10.7109375" customWidth="1"/>
    <col min="293" max="297" width="12.7109375" customWidth="1"/>
    <col min="298" max="298" width="13.7109375" customWidth="1"/>
    <col min="299" max="300" width="15.7109375" customWidth="1"/>
    <col min="301" max="302" width="11.7109375" customWidth="1"/>
    <col min="303" max="303" width="11.42578125" customWidth="1"/>
    <col min="304" max="310" width="0" hidden="1" customWidth="1"/>
    <col min="311" max="311" width="14.5703125" customWidth="1"/>
    <col min="312" max="312" width="13.7109375" customWidth="1"/>
    <col min="313" max="313" width="12" customWidth="1"/>
    <col min="314" max="314" width="10.5703125" customWidth="1"/>
    <col min="315" max="315" width="10.140625" customWidth="1"/>
    <col min="316" max="316" width="11.42578125" customWidth="1"/>
    <col min="321" max="322" width="12.5703125" bestFit="1" customWidth="1"/>
    <col min="513" max="513" width="14" customWidth="1"/>
    <col min="514" max="514" width="13.140625" customWidth="1"/>
    <col min="515" max="515" width="11.42578125" customWidth="1"/>
    <col min="516" max="517" width="12.85546875" customWidth="1"/>
    <col min="518" max="519" width="12.42578125" customWidth="1"/>
    <col min="520" max="520" width="10.42578125" customWidth="1"/>
    <col min="521" max="523" width="12" customWidth="1"/>
    <col min="524" max="525" width="11.42578125" customWidth="1"/>
    <col min="526" max="526" width="13.5703125" customWidth="1"/>
    <col min="527" max="527" width="12" customWidth="1"/>
    <col min="528" max="528" width="12.7109375" customWidth="1"/>
    <col min="529" max="530" width="12.5703125" customWidth="1"/>
    <col min="531" max="531" width="9.7109375" customWidth="1"/>
    <col min="532" max="532" width="10.7109375" customWidth="1"/>
    <col min="533" max="533" width="11.140625" customWidth="1"/>
    <col min="534" max="534" width="10.140625" customWidth="1"/>
    <col min="535" max="535" width="9.85546875" customWidth="1"/>
    <col min="536" max="536" width="10.85546875" customWidth="1"/>
    <col min="537" max="537" width="11.140625" customWidth="1"/>
    <col min="538" max="538" width="10.140625" customWidth="1"/>
    <col min="539" max="539" width="9.85546875" customWidth="1"/>
    <col min="540" max="541" width="10.5703125" customWidth="1"/>
    <col min="542" max="542" width="10.140625" customWidth="1"/>
    <col min="543" max="543" width="10.28515625" customWidth="1"/>
    <col min="544" max="544" width="16.85546875" customWidth="1"/>
    <col min="545" max="545" width="17.5703125" customWidth="1"/>
    <col min="546" max="546" width="16.5703125" customWidth="1"/>
    <col min="547" max="547" width="10.28515625" customWidth="1"/>
    <col min="548" max="548" width="10.7109375" customWidth="1"/>
    <col min="549" max="553" width="12.7109375" customWidth="1"/>
    <col min="554" max="554" width="13.7109375" customWidth="1"/>
    <col min="555" max="556" width="15.7109375" customWidth="1"/>
    <col min="557" max="558" width="11.7109375" customWidth="1"/>
    <col min="559" max="559" width="11.42578125" customWidth="1"/>
    <col min="560" max="566" width="0" hidden="1" customWidth="1"/>
    <col min="567" max="567" width="14.5703125" customWidth="1"/>
    <col min="568" max="568" width="13.7109375" customWidth="1"/>
    <col min="569" max="569" width="12" customWidth="1"/>
    <col min="570" max="570" width="10.5703125" customWidth="1"/>
    <col min="571" max="571" width="10.140625" customWidth="1"/>
    <col min="572" max="572" width="11.42578125" customWidth="1"/>
    <col min="577" max="578" width="12.5703125" bestFit="1" customWidth="1"/>
    <col min="769" max="769" width="14" customWidth="1"/>
    <col min="770" max="770" width="13.140625" customWidth="1"/>
    <col min="771" max="771" width="11.42578125" customWidth="1"/>
    <col min="772" max="773" width="12.85546875" customWidth="1"/>
    <col min="774" max="775" width="12.42578125" customWidth="1"/>
    <col min="776" max="776" width="10.42578125" customWidth="1"/>
    <col min="777" max="779" width="12" customWidth="1"/>
    <col min="780" max="781" width="11.42578125" customWidth="1"/>
    <col min="782" max="782" width="13.5703125" customWidth="1"/>
    <col min="783" max="783" width="12" customWidth="1"/>
    <col min="784" max="784" width="12.7109375" customWidth="1"/>
    <col min="785" max="786" width="12.5703125" customWidth="1"/>
    <col min="787" max="787" width="9.7109375" customWidth="1"/>
    <col min="788" max="788" width="10.7109375" customWidth="1"/>
    <col min="789" max="789" width="11.140625" customWidth="1"/>
    <col min="790" max="790" width="10.140625" customWidth="1"/>
    <col min="791" max="791" width="9.85546875" customWidth="1"/>
    <col min="792" max="792" width="10.85546875" customWidth="1"/>
    <col min="793" max="793" width="11.140625" customWidth="1"/>
    <col min="794" max="794" width="10.140625" customWidth="1"/>
    <col min="795" max="795" width="9.85546875" customWidth="1"/>
    <col min="796" max="797" width="10.5703125" customWidth="1"/>
    <col min="798" max="798" width="10.140625" customWidth="1"/>
    <col min="799" max="799" width="10.28515625" customWidth="1"/>
    <col min="800" max="800" width="16.85546875" customWidth="1"/>
    <col min="801" max="801" width="17.5703125" customWidth="1"/>
    <col min="802" max="802" width="16.5703125" customWidth="1"/>
    <col min="803" max="803" width="10.28515625" customWidth="1"/>
    <col min="804" max="804" width="10.7109375" customWidth="1"/>
    <col min="805" max="809" width="12.7109375" customWidth="1"/>
    <col min="810" max="810" width="13.7109375" customWidth="1"/>
    <col min="811" max="812" width="15.7109375" customWidth="1"/>
    <col min="813" max="814" width="11.7109375" customWidth="1"/>
    <col min="815" max="815" width="11.42578125" customWidth="1"/>
    <col min="816" max="822" width="0" hidden="1" customWidth="1"/>
    <col min="823" max="823" width="14.5703125" customWidth="1"/>
    <col min="824" max="824" width="13.7109375" customWidth="1"/>
    <col min="825" max="825" width="12" customWidth="1"/>
    <col min="826" max="826" width="10.5703125" customWidth="1"/>
    <col min="827" max="827" width="10.140625" customWidth="1"/>
    <col min="828" max="828" width="11.42578125" customWidth="1"/>
    <col min="833" max="834" width="12.5703125" bestFit="1" customWidth="1"/>
    <col min="1025" max="1025" width="14" customWidth="1"/>
    <col min="1026" max="1026" width="13.140625" customWidth="1"/>
    <col min="1027" max="1027" width="11.42578125" customWidth="1"/>
    <col min="1028" max="1029" width="12.85546875" customWidth="1"/>
    <col min="1030" max="1031" width="12.42578125" customWidth="1"/>
    <col min="1032" max="1032" width="10.42578125" customWidth="1"/>
    <col min="1033" max="1035" width="12" customWidth="1"/>
    <col min="1036" max="1037" width="11.42578125" customWidth="1"/>
    <col min="1038" max="1038" width="13.5703125" customWidth="1"/>
    <col min="1039" max="1039" width="12" customWidth="1"/>
    <col min="1040" max="1040" width="12.7109375" customWidth="1"/>
    <col min="1041" max="1042" width="12.5703125" customWidth="1"/>
    <col min="1043" max="1043" width="9.7109375" customWidth="1"/>
    <col min="1044" max="1044" width="10.7109375" customWidth="1"/>
    <col min="1045" max="1045" width="11.140625" customWidth="1"/>
    <col min="1046" max="1046" width="10.140625" customWidth="1"/>
    <col min="1047" max="1047" width="9.85546875" customWidth="1"/>
    <col min="1048" max="1048" width="10.85546875" customWidth="1"/>
    <col min="1049" max="1049" width="11.140625" customWidth="1"/>
    <col min="1050" max="1050" width="10.140625" customWidth="1"/>
    <col min="1051" max="1051" width="9.85546875" customWidth="1"/>
    <col min="1052" max="1053" width="10.5703125" customWidth="1"/>
    <col min="1054" max="1054" width="10.140625" customWidth="1"/>
    <col min="1055" max="1055" width="10.28515625" customWidth="1"/>
    <col min="1056" max="1056" width="16.85546875" customWidth="1"/>
    <col min="1057" max="1057" width="17.5703125" customWidth="1"/>
    <col min="1058" max="1058" width="16.5703125" customWidth="1"/>
    <col min="1059" max="1059" width="10.28515625" customWidth="1"/>
    <col min="1060" max="1060" width="10.7109375" customWidth="1"/>
    <col min="1061" max="1065" width="12.7109375" customWidth="1"/>
    <col min="1066" max="1066" width="13.7109375" customWidth="1"/>
    <col min="1067" max="1068" width="15.7109375" customWidth="1"/>
    <col min="1069" max="1070" width="11.7109375" customWidth="1"/>
    <col min="1071" max="1071" width="11.42578125" customWidth="1"/>
    <col min="1072" max="1078" width="0" hidden="1" customWidth="1"/>
    <col min="1079" max="1079" width="14.5703125" customWidth="1"/>
    <col min="1080" max="1080" width="13.7109375" customWidth="1"/>
    <col min="1081" max="1081" width="12" customWidth="1"/>
    <col min="1082" max="1082" width="10.5703125" customWidth="1"/>
    <col min="1083" max="1083" width="10.140625" customWidth="1"/>
    <col min="1084" max="1084" width="11.42578125" customWidth="1"/>
    <col min="1089" max="1090" width="12.5703125" bestFit="1" customWidth="1"/>
    <col min="1281" max="1281" width="14" customWidth="1"/>
    <col min="1282" max="1282" width="13.140625" customWidth="1"/>
    <col min="1283" max="1283" width="11.42578125" customWidth="1"/>
    <col min="1284" max="1285" width="12.85546875" customWidth="1"/>
    <col min="1286" max="1287" width="12.42578125" customWidth="1"/>
    <col min="1288" max="1288" width="10.42578125" customWidth="1"/>
    <col min="1289" max="1291" width="12" customWidth="1"/>
    <col min="1292" max="1293" width="11.42578125" customWidth="1"/>
    <col min="1294" max="1294" width="13.5703125" customWidth="1"/>
    <col min="1295" max="1295" width="12" customWidth="1"/>
    <col min="1296" max="1296" width="12.7109375" customWidth="1"/>
    <col min="1297" max="1298" width="12.5703125" customWidth="1"/>
    <col min="1299" max="1299" width="9.7109375" customWidth="1"/>
    <col min="1300" max="1300" width="10.7109375" customWidth="1"/>
    <col min="1301" max="1301" width="11.140625" customWidth="1"/>
    <col min="1302" max="1302" width="10.140625" customWidth="1"/>
    <col min="1303" max="1303" width="9.85546875" customWidth="1"/>
    <col min="1304" max="1304" width="10.85546875" customWidth="1"/>
    <col min="1305" max="1305" width="11.140625" customWidth="1"/>
    <col min="1306" max="1306" width="10.140625" customWidth="1"/>
    <col min="1307" max="1307" width="9.85546875" customWidth="1"/>
    <col min="1308" max="1309" width="10.5703125" customWidth="1"/>
    <col min="1310" max="1310" width="10.140625" customWidth="1"/>
    <col min="1311" max="1311" width="10.28515625" customWidth="1"/>
    <col min="1312" max="1312" width="16.85546875" customWidth="1"/>
    <col min="1313" max="1313" width="17.5703125" customWidth="1"/>
    <col min="1314" max="1314" width="16.5703125" customWidth="1"/>
    <col min="1315" max="1315" width="10.28515625" customWidth="1"/>
    <col min="1316" max="1316" width="10.7109375" customWidth="1"/>
    <col min="1317" max="1321" width="12.7109375" customWidth="1"/>
    <col min="1322" max="1322" width="13.7109375" customWidth="1"/>
    <col min="1323" max="1324" width="15.7109375" customWidth="1"/>
    <col min="1325" max="1326" width="11.7109375" customWidth="1"/>
    <col min="1327" max="1327" width="11.42578125" customWidth="1"/>
    <col min="1328" max="1334" width="0" hidden="1" customWidth="1"/>
    <col min="1335" max="1335" width="14.5703125" customWidth="1"/>
    <col min="1336" max="1336" width="13.7109375" customWidth="1"/>
    <col min="1337" max="1337" width="12" customWidth="1"/>
    <col min="1338" max="1338" width="10.5703125" customWidth="1"/>
    <col min="1339" max="1339" width="10.140625" customWidth="1"/>
    <col min="1340" max="1340" width="11.42578125" customWidth="1"/>
    <col min="1345" max="1346" width="12.5703125" bestFit="1" customWidth="1"/>
    <col min="1537" max="1537" width="14" customWidth="1"/>
    <col min="1538" max="1538" width="13.140625" customWidth="1"/>
    <col min="1539" max="1539" width="11.42578125" customWidth="1"/>
    <col min="1540" max="1541" width="12.85546875" customWidth="1"/>
    <col min="1542" max="1543" width="12.42578125" customWidth="1"/>
    <col min="1544" max="1544" width="10.42578125" customWidth="1"/>
    <col min="1545" max="1547" width="12" customWidth="1"/>
    <col min="1548" max="1549" width="11.42578125" customWidth="1"/>
    <col min="1550" max="1550" width="13.5703125" customWidth="1"/>
    <col min="1551" max="1551" width="12" customWidth="1"/>
    <col min="1552" max="1552" width="12.7109375" customWidth="1"/>
    <col min="1553" max="1554" width="12.5703125" customWidth="1"/>
    <col min="1555" max="1555" width="9.7109375" customWidth="1"/>
    <col min="1556" max="1556" width="10.7109375" customWidth="1"/>
    <col min="1557" max="1557" width="11.140625" customWidth="1"/>
    <col min="1558" max="1558" width="10.140625" customWidth="1"/>
    <col min="1559" max="1559" width="9.85546875" customWidth="1"/>
    <col min="1560" max="1560" width="10.85546875" customWidth="1"/>
    <col min="1561" max="1561" width="11.140625" customWidth="1"/>
    <col min="1562" max="1562" width="10.140625" customWidth="1"/>
    <col min="1563" max="1563" width="9.85546875" customWidth="1"/>
    <col min="1564" max="1565" width="10.5703125" customWidth="1"/>
    <col min="1566" max="1566" width="10.140625" customWidth="1"/>
    <col min="1567" max="1567" width="10.28515625" customWidth="1"/>
    <col min="1568" max="1568" width="16.85546875" customWidth="1"/>
    <col min="1569" max="1569" width="17.5703125" customWidth="1"/>
    <col min="1570" max="1570" width="16.5703125" customWidth="1"/>
    <col min="1571" max="1571" width="10.28515625" customWidth="1"/>
    <col min="1572" max="1572" width="10.7109375" customWidth="1"/>
    <col min="1573" max="1577" width="12.7109375" customWidth="1"/>
    <col min="1578" max="1578" width="13.7109375" customWidth="1"/>
    <col min="1579" max="1580" width="15.7109375" customWidth="1"/>
    <col min="1581" max="1582" width="11.7109375" customWidth="1"/>
    <col min="1583" max="1583" width="11.42578125" customWidth="1"/>
    <col min="1584" max="1590" width="0" hidden="1" customWidth="1"/>
    <col min="1591" max="1591" width="14.5703125" customWidth="1"/>
    <col min="1592" max="1592" width="13.7109375" customWidth="1"/>
    <col min="1593" max="1593" width="12" customWidth="1"/>
    <col min="1594" max="1594" width="10.5703125" customWidth="1"/>
    <col min="1595" max="1595" width="10.140625" customWidth="1"/>
    <col min="1596" max="1596" width="11.42578125" customWidth="1"/>
    <col min="1601" max="1602" width="12.5703125" bestFit="1" customWidth="1"/>
    <col min="1793" max="1793" width="14" customWidth="1"/>
    <col min="1794" max="1794" width="13.140625" customWidth="1"/>
    <col min="1795" max="1795" width="11.42578125" customWidth="1"/>
    <col min="1796" max="1797" width="12.85546875" customWidth="1"/>
    <col min="1798" max="1799" width="12.42578125" customWidth="1"/>
    <col min="1800" max="1800" width="10.42578125" customWidth="1"/>
    <col min="1801" max="1803" width="12" customWidth="1"/>
    <col min="1804" max="1805" width="11.42578125" customWidth="1"/>
    <col min="1806" max="1806" width="13.5703125" customWidth="1"/>
    <col min="1807" max="1807" width="12" customWidth="1"/>
    <col min="1808" max="1808" width="12.7109375" customWidth="1"/>
    <col min="1809" max="1810" width="12.5703125" customWidth="1"/>
    <col min="1811" max="1811" width="9.7109375" customWidth="1"/>
    <col min="1812" max="1812" width="10.7109375" customWidth="1"/>
    <col min="1813" max="1813" width="11.140625" customWidth="1"/>
    <col min="1814" max="1814" width="10.140625" customWidth="1"/>
    <col min="1815" max="1815" width="9.85546875" customWidth="1"/>
    <col min="1816" max="1816" width="10.85546875" customWidth="1"/>
    <col min="1817" max="1817" width="11.140625" customWidth="1"/>
    <col min="1818" max="1818" width="10.140625" customWidth="1"/>
    <col min="1819" max="1819" width="9.85546875" customWidth="1"/>
    <col min="1820" max="1821" width="10.5703125" customWidth="1"/>
    <col min="1822" max="1822" width="10.140625" customWidth="1"/>
    <col min="1823" max="1823" width="10.28515625" customWidth="1"/>
    <col min="1824" max="1824" width="16.85546875" customWidth="1"/>
    <col min="1825" max="1825" width="17.5703125" customWidth="1"/>
    <col min="1826" max="1826" width="16.5703125" customWidth="1"/>
    <col min="1827" max="1827" width="10.28515625" customWidth="1"/>
    <col min="1828" max="1828" width="10.7109375" customWidth="1"/>
    <col min="1829" max="1833" width="12.7109375" customWidth="1"/>
    <col min="1834" max="1834" width="13.7109375" customWidth="1"/>
    <col min="1835" max="1836" width="15.7109375" customWidth="1"/>
    <col min="1837" max="1838" width="11.7109375" customWidth="1"/>
    <col min="1839" max="1839" width="11.42578125" customWidth="1"/>
    <col min="1840" max="1846" width="0" hidden="1" customWidth="1"/>
    <col min="1847" max="1847" width="14.5703125" customWidth="1"/>
    <col min="1848" max="1848" width="13.7109375" customWidth="1"/>
    <col min="1849" max="1849" width="12" customWidth="1"/>
    <col min="1850" max="1850" width="10.5703125" customWidth="1"/>
    <col min="1851" max="1851" width="10.140625" customWidth="1"/>
    <col min="1852" max="1852" width="11.42578125" customWidth="1"/>
    <col min="1857" max="1858" width="12.5703125" bestFit="1" customWidth="1"/>
    <col min="2049" max="2049" width="14" customWidth="1"/>
    <col min="2050" max="2050" width="13.140625" customWidth="1"/>
    <col min="2051" max="2051" width="11.42578125" customWidth="1"/>
    <col min="2052" max="2053" width="12.85546875" customWidth="1"/>
    <col min="2054" max="2055" width="12.42578125" customWidth="1"/>
    <col min="2056" max="2056" width="10.42578125" customWidth="1"/>
    <col min="2057" max="2059" width="12" customWidth="1"/>
    <col min="2060" max="2061" width="11.42578125" customWidth="1"/>
    <col min="2062" max="2062" width="13.5703125" customWidth="1"/>
    <col min="2063" max="2063" width="12" customWidth="1"/>
    <col min="2064" max="2064" width="12.7109375" customWidth="1"/>
    <col min="2065" max="2066" width="12.5703125" customWidth="1"/>
    <col min="2067" max="2067" width="9.7109375" customWidth="1"/>
    <col min="2068" max="2068" width="10.7109375" customWidth="1"/>
    <col min="2069" max="2069" width="11.140625" customWidth="1"/>
    <col min="2070" max="2070" width="10.140625" customWidth="1"/>
    <col min="2071" max="2071" width="9.85546875" customWidth="1"/>
    <col min="2072" max="2072" width="10.85546875" customWidth="1"/>
    <col min="2073" max="2073" width="11.140625" customWidth="1"/>
    <col min="2074" max="2074" width="10.140625" customWidth="1"/>
    <col min="2075" max="2075" width="9.85546875" customWidth="1"/>
    <col min="2076" max="2077" width="10.5703125" customWidth="1"/>
    <col min="2078" max="2078" width="10.140625" customWidth="1"/>
    <col min="2079" max="2079" width="10.28515625" customWidth="1"/>
    <col min="2080" max="2080" width="16.85546875" customWidth="1"/>
    <col min="2081" max="2081" width="17.5703125" customWidth="1"/>
    <col min="2082" max="2082" width="16.5703125" customWidth="1"/>
    <col min="2083" max="2083" width="10.28515625" customWidth="1"/>
    <col min="2084" max="2084" width="10.7109375" customWidth="1"/>
    <col min="2085" max="2089" width="12.7109375" customWidth="1"/>
    <col min="2090" max="2090" width="13.7109375" customWidth="1"/>
    <col min="2091" max="2092" width="15.7109375" customWidth="1"/>
    <col min="2093" max="2094" width="11.7109375" customWidth="1"/>
    <col min="2095" max="2095" width="11.42578125" customWidth="1"/>
    <col min="2096" max="2102" width="0" hidden="1" customWidth="1"/>
    <col min="2103" max="2103" width="14.5703125" customWidth="1"/>
    <col min="2104" max="2104" width="13.7109375" customWidth="1"/>
    <col min="2105" max="2105" width="12" customWidth="1"/>
    <col min="2106" max="2106" width="10.5703125" customWidth="1"/>
    <col min="2107" max="2107" width="10.140625" customWidth="1"/>
    <col min="2108" max="2108" width="11.42578125" customWidth="1"/>
    <col min="2113" max="2114" width="12.5703125" bestFit="1" customWidth="1"/>
    <col min="2305" max="2305" width="14" customWidth="1"/>
    <col min="2306" max="2306" width="13.140625" customWidth="1"/>
    <col min="2307" max="2307" width="11.42578125" customWidth="1"/>
    <col min="2308" max="2309" width="12.85546875" customWidth="1"/>
    <col min="2310" max="2311" width="12.42578125" customWidth="1"/>
    <col min="2312" max="2312" width="10.42578125" customWidth="1"/>
    <col min="2313" max="2315" width="12" customWidth="1"/>
    <col min="2316" max="2317" width="11.42578125" customWidth="1"/>
    <col min="2318" max="2318" width="13.5703125" customWidth="1"/>
    <col min="2319" max="2319" width="12" customWidth="1"/>
    <col min="2320" max="2320" width="12.7109375" customWidth="1"/>
    <col min="2321" max="2322" width="12.5703125" customWidth="1"/>
    <col min="2323" max="2323" width="9.7109375" customWidth="1"/>
    <col min="2324" max="2324" width="10.7109375" customWidth="1"/>
    <col min="2325" max="2325" width="11.140625" customWidth="1"/>
    <col min="2326" max="2326" width="10.140625" customWidth="1"/>
    <col min="2327" max="2327" width="9.85546875" customWidth="1"/>
    <col min="2328" max="2328" width="10.85546875" customWidth="1"/>
    <col min="2329" max="2329" width="11.140625" customWidth="1"/>
    <col min="2330" max="2330" width="10.140625" customWidth="1"/>
    <col min="2331" max="2331" width="9.85546875" customWidth="1"/>
    <col min="2332" max="2333" width="10.5703125" customWidth="1"/>
    <col min="2334" max="2334" width="10.140625" customWidth="1"/>
    <col min="2335" max="2335" width="10.28515625" customWidth="1"/>
    <col min="2336" max="2336" width="16.85546875" customWidth="1"/>
    <col min="2337" max="2337" width="17.5703125" customWidth="1"/>
    <col min="2338" max="2338" width="16.5703125" customWidth="1"/>
    <col min="2339" max="2339" width="10.28515625" customWidth="1"/>
    <col min="2340" max="2340" width="10.7109375" customWidth="1"/>
    <col min="2341" max="2345" width="12.7109375" customWidth="1"/>
    <col min="2346" max="2346" width="13.7109375" customWidth="1"/>
    <col min="2347" max="2348" width="15.7109375" customWidth="1"/>
    <col min="2349" max="2350" width="11.7109375" customWidth="1"/>
    <col min="2351" max="2351" width="11.42578125" customWidth="1"/>
    <col min="2352" max="2358" width="0" hidden="1" customWidth="1"/>
    <col min="2359" max="2359" width="14.5703125" customWidth="1"/>
    <col min="2360" max="2360" width="13.7109375" customWidth="1"/>
    <col min="2361" max="2361" width="12" customWidth="1"/>
    <col min="2362" max="2362" width="10.5703125" customWidth="1"/>
    <col min="2363" max="2363" width="10.140625" customWidth="1"/>
    <col min="2364" max="2364" width="11.42578125" customWidth="1"/>
    <col min="2369" max="2370" width="12.5703125" bestFit="1" customWidth="1"/>
    <col min="2561" max="2561" width="14" customWidth="1"/>
    <col min="2562" max="2562" width="13.140625" customWidth="1"/>
    <col min="2563" max="2563" width="11.42578125" customWidth="1"/>
    <col min="2564" max="2565" width="12.85546875" customWidth="1"/>
    <col min="2566" max="2567" width="12.42578125" customWidth="1"/>
    <col min="2568" max="2568" width="10.42578125" customWidth="1"/>
    <col min="2569" max="2571" width="12" customWidth="1"/>
    <col min="2572" max="2573" width="11.42578125" customWidth="1"/>
    <col min="2574" max="2574" width="13.5703125" customWidth="1"/>
    <col min="2575" max="2575" width="12" customWidth="1"/>
    <col min="2576" max="2576" width="12.7109375" customWidth="1"/>
    <col min="2577" max="2578" width="12.5703125" customWidth="1"/>
    <col min="2579" max="2579" width="9.7109375" customWidth="1"/>
    <col min="2580" max="2580" width="10.7109375" customWidth="1"/>
    <col min="2581" max="2581" width="11.140625" customWidth="1"/>
    <col min="2582" max="2582" width="10.140625" customWidth="1"/>
    <col min="2583" max="2583" width="9.85546875" customWidth="1"/>
    <col min="2584" max="2584" width="10.85546875" customWidth="1"/>
    <col min="2585" max="2585" width="11.140625" customWidth="1"/>
    <col min="2586" max="2586" width="10.140625" customWidth="1"/>
    <col min="2587" max="2587" width="9.85546875" customWidth="1"/>
    <col min="2588" max="2589" width="10.5703125" customWidth="1"/>
    <col min="2590" max="2590" width="10.140625" customWidth="1"/>
    <col min="2591" max="2591" width="10.28515625" customWidth="1"/>
    <col min="2592" max="2592" width="16.85546875" customWidth="1"/>
    <col min="2593" max="2593" width="17.5703125" customWidth="1"/>
    <col min="2594" max="2594" width="16.5703125" customWidth="1"/>
    <col min="2595" max="2595" width="10.28515625" customWidth="1"/>
    <col min="2596" max="2596" width="10.7109375" customWidth="1"/>
    <col min="2597" max="2601" width="12.7109375" customWidth="1"/>
    <col min="2602" max="2602" width="13.7109375" customWidth="1"/>
    <col min="2603" max="2604" width="15.7109375" customWidth="1"/>
    <col min="2605" max="2606" width="11.7109375" customWidth="1"/>
    <col min="2607" max="2607" width="11.42578125" customWidth="1"/>
    <col min="2608" max="2614" width="0" hidden="1" customWidth="1"/>
    <col min="2615" max="2615" width="14.5703125" customWidth="1"/>
    <col min="2616" max="2616" width="13.7109375" customWidth="1"/>
    <col min="2617" max="2617" width="12" customWidth="1"/>
    <col min="2618" max="2618" width="10.5703125" customWidth="1"/>
    <col min="2619" max="2619" width="10.140625" customWidth="1"/>
    <col min="2620" max="2620" width="11.42578125" customWidth="1"/>
    <col min="2625" max="2626" width="12.5703125" bestFit="1" customWidth="1"/>
    <col min="2817" max="2817" width="14" customWidth="1"/>
    <col min="2818" max="2818" width="13.140625" customWidth="1"/>
    <col min="2819" max="2819" width="11.42578125" customWidth="1"/>
    <col min="2820" max="2821" width="12.85546875" customWidth="1"/>
    <col min="2822" max="2823" width="12.42578125" customWidth="1"/>
    <col min="2824" max="2824" width="10.42578125" customWidth="1"/>
    <col min="2825" max="2827" width="12" customWidth="1"/>
    <col min="2828" max="2829" width="11.42578125" customWidth="1"/>
    <col min="2830" max="2830" width="13.5703125" customWidth="1"/>
    <col min="2831" max="2831" width="12" customWidth="1"/>
    <col min="2832" max="2832" width="12.7109375" customWidth="1"/>
    <col min="2833" max="2834" width="12.5703125" customWidth="1"/>
    <col min="2835" max="2835" width="9.7109375" customWidth="1"/>
    <col min="2836" max="2836" width="10.7109375" customWidth="1"/>
    <col min="2837" max="2837" width="11.140625" customWidth="1"/>
    <col min="2838" max="2838" width="10.140625" customWidth="1"/>
    <col min="2839" max="2839" width="9.85546875" customWidth="1"/>
    <col min="2840" max="2840" width="10.85546875" customWidth="1"/>
    <col min="2841" max="2841" width="11.140625" customWidth="1"/>
    <col min="2842" max="2842" width="10.140625" customWidth="1"/>
    <col min="2843" max="2843" width="9.85546875" customWidth="1"/>
    <col min="2844" max="2845" width="10.5703125" customWidth="1"/>
    <col min="2846" max="2846" width="10.140625" customWidth="1"/>
    <col min="2847" max="2847" width="10.28515625" customWidth="1"/>
    <col min="2848" max="2848" width="16.85546875" customWidth="1"/>
    <col min="2849" max="2849" width="17.5703125" customWidth="1"/>
    <col min="2850" max="2850" width="16.5703125" customWidth="1"/>
    <col min="2851" max="2851" width="10.28515625" customWidth="1"/>
    <col min="2852" max="2852" width="10.7109375" customWidth="1"/>
    <col min="2853" max="2857" width="12.7109375" customWidth="1"/>
    <col min="2858" max="2858" width="13.7109375" customWidth="1"/>
    <col min="2859" max="2860" width="15.7109375" customWidth="1"/>
    <col min="2861" max="2862" width="11.7109375" customWidth="1"/>
    <col min="2863" max="2863" width="11.42578125" customWidth="1"/>
    <col min="2864" max="2870" width="0" hidden="1" customWidth="1"/>
    <col min="2871" max="2871" width="14.5703125" customWidth="1"/>
    <col min="2872" max="2872" width="13.7109375" customWidth="1"/>
    <col min="2873" max="2873" width="12" customWidth="1"/>
    <col min="2874" max="2874" width="10.5703125" customWidth="1"/>
    <col min="2875" max="2875" width="10.140625" customWidth="1"/>
    <col min="2876" max="2876" width="11.42578125" customWidth="1"/>
    <col min="2881" max="2882" width="12.5703125" bestFit="1" customWidth="1"/>
    <col min="3073" max="3073" width="14" customWidth="1"/>
    <col min="3074" max="3074" width="13.140625" customWidth="1"/>
    <col min="3075" max="3075" width="11.42578125" customWidth="1"/>
    <col min="3076" max="3077" width="12.85546875" customWidth="1"/>
    <col min="3078" max="3079" width="12.42578125" customWidth="1"/>
    <col min="3080" max="3080" width="10.42578125" customWidth="1"/>
    <col min="3081" max="3083" width="12" customWidth="1"/>
    <col min="3084" max="3085" width="11.42578125" customWidth="1"/>
    <col min="3086" max="3086" width="13.5703125" customWidth="1"/>
    <col min="3087" max="3087" width="12" customWidth="1"/>
    <col min="3088" max="3088" width="12.7109375" customWidth="1"/>
    <col min="3089" max="3090" width="12.5703125" customWidth="1"/>
    <col min="3091" max="3091" width="9.7109375" customWidth="1"/>
    <col min="3092" max="3092" width="10.7109375" customWidth="1"/>
    <col min="3093" max="3093" width="11.140625" customWidth="1"/>
    <col min="3094" max="3094" width="10.140625" customWidth="1"/>
    <col min="3095" max="3095" width="9.85546875" customWidth="1"/>
    <col min="3096" max="3096" width="10.85546875" customWidth="1"/>
    <col min="3097" max="3097" width="11.140625" customWidth="1"/>
    <col min="3098" max="3098" width="10.140625" customWidth="1"/>
    <col min="3099" max="3099" width="9.85546875" customWidth="1"/>
    <col min="3100" max="3101" width="10.5703125" customWidth="1"/>
    <col min="3102" max="3102" width="10.140625" customWidth="1"/>
    <col min="3103" max="3103" width="10.28515625" customWidth="1"/>
    <col min="3104" max="3104" width="16.85546875" customWidth="1"/>
    <col min="3105" max="3105" width="17.5703125" customWidth="1"/>
    <col min="3106" max="3106" width="16.5703125" customWidth="1"/>
    <col min="3107" max="3107" width="10.28515625" customWidth="1"/>
    <col min="3108" max="3108" width="10.7109375" customWidth="1"/>
    <col min="3109" max="3113" width="12.7109375" customWidth="1"/>
    <col min="3114" max="3114" width="13.7109375" customWidth="1"/>
    <col min="3115" max="3116" width="15.7109375" customWidth="1"/>
    <col min="3117" max="3118" width="11.7109375" customWidth="1"/>
    <col min="3119" max="3119" width="11.42578125" customWidth="1"/>
    <col min="3120" max="3126" width="0" hidden="1" customWidth="1"/>
    <col min="3127" max="3127" width="14.5703125" customWidth="1"/>
    <col min="3128" max="3128" width="13.7109375" customWidth="1"/>
    <col min="3129" max="3129" width="12" customWidth="1"/>
    <col min="3130" max="3130" width="10.5703125" customWidth="1"/>
    <col min="3131" max="3131" width="10.140625" customWidth="1"/>
    <col min="3132" max="3132" width="11.42578125" customWidth="1"/>
    <col min="3137" max="3138" width="12.5703125" bestFit="1" customWidth="1"/>
    <col min="3329" max="3329" width="14" customWidth="1"/>
    <col min="3330" max="3330" width="13.140625" customWidth="1"/>
    <col min="3331" max="3331" width="11.42578125" customWidth="1"/>
    <col min="3332" max="3333" width="12.85546875" customWidth="1"/>
    <col min="3334" max="3335" width="12.42578125" customWidth="1"/>
    <col min="3336" max="3336" width="10.42578125" customWidth="1"/>
    <col min="3337" max="3339" width="12" customWidth="1"/>
    <col min="3340" max="3341" width="11.42578125" customWidth="1"/>
    <col min="3342" max="3342" width="13.5703125" customWidth="1"/>
    <col min="3343" max="3343" width="12" customWidth="1"/>
    <col min="3344" max="3344" width="12.7109375" customWidth="1"/>
    <col min="3345" max="3346" width="12.5703125" customWidth="1"/>
    <col min="3347" max="3347" width="9.7109375" customWidth="1"/>
    <col min="3348" max="3348" width="10.7109375" customWidth="1"/>
    <col min="3349" max="3349" width="11.140625" customWidth="1"/>
    <col min="3350" max="3350" width="10.140625" customWidth="1"/>
    <col min="3351" max="3351" width="9.85546875" customWidth="1"/>
    <col min="3352" max="3352" width="10.85546875" customWidth="1"/>
    <col min="3353" max="3353" width="11.140625" customWidth="1"/>
    <col min="3354" max="3354" width="10.140625" customWidth="1"/>
    <col min="3355" max="3355" width="9.85546875" customWidth="1"/>
    <col min="3356" max="3357" width="10.5703125" customWidth="1"/>
    <col min="3358" max="3358" width="10.140625" customWidth="1"/>
    <col min="3359" max="3359" width="10.28515625" customWidth="1"/>
    <col min="3360" max="3360" width="16.85546875" customWidth="1"/>
    <col min="3361" max="3361" width="17.5703125" customWidth="1"/>
    <col min="3362" max="3362" width="16.5703125" customWidth="1"/>
    <col min="3363" max="3363" width="10.28515625" customWidth="1"/>
    <col min="3364" max="3364" width="10.7109375" customWidth="1"/>
    <col min="3365" max="3369" width="12.7109375" customWidth="1"/>
    <col min="3370" max="3370" width="13.7109375" customWidth="1"/>
    <col min="3371" max="3372" width="15.7109375" customWidth="1"/>
    <col min="3373" max="3374" width="11.7109375" customWidth="1"/>
    <col min="3375" max="3375" width="11.42578125" customWidth="1"/>
    <col min="3376" max="3382" width="0" hidden="1" customWidth="1"/>
    <col min="3383" max="3383" width="14.5703125" customWidth="1"/>
    <col min="3384" max="3384" width="13.7109375" customWidth="1"/>
    <col min="3385" max="3385" width="12" customWidth="1"/>
    <col min="3386" max="3386" width="10.5703125" customWidth="1"/>
    <col min="3387" max="3387" width="10.140625" customWidth="1"/>
    <col min="3388" max="3388" width="11.42578125" customWidth="1"/>
    <col min="3393" max="3394" width="12.5703125" bestFit="1" customWidth="1"/>
    <col min="3585" max="3585" width="14" customWidth="1"/>
    <col min="3586" max="3586" width="13.140625" customWidth="1"/>
    <col min="3587" max="3587" width="11.42578125" customWidth="1"/>
    <col min="3588" max="3589" width="12.85546875" customWidth="1"/>
    <col min="3590" max="3591" width="12.42578125" customWidth="1"/>
    <col min="3592" max="3592" width="10.42578125" customWidth="1"/>
    <col min="3593" max="3595" width="12" customWidth="1"/>
    <col min="3596" max="3597" width="11.42578125" customWidth="1"/>
    <col min="3598" max="3598" width="13.5703125" customWidth="1"/>
    <col min="3599" max="3599" width="12" customWidth="1"/>
    <col min="3600" max="3600" width="12.7109375" customWidth="1"/>
    <col min="3601" max="3602" width="12.5703125" customWidth="1"/>
    <col min="3603" max="3603" width="9.7109375" customWidth="1"/>
    <col min="3604" max="3604" width="10.7109375" customWidth="1"/>
    <col min="3605" max="3605" width="11.140625" customWidth="1"/>
    <col min="3606" max="3606" width="10.140625" customWidth="1"/>
    <col min="3607" max="3607" width="9.85546875" customWidth="1"/>
    <col min="3608" max="3608" width="10.85546875" customWidth="1"/>
    <col min="3609" max="3609" width="11.140625" customWidth="1"/>
    <col min="3610" max="3610" width="10.140625" customWidth="1"/>
    <col min="3611" max="3611" width="9.85546875" customWidth="1"/>
    <col min="3612" max="3613" width="10.5703125" customWidth="1"/>
    <col min="3614" max="3614" width="10.140625" customWidth="1"/>
    <col min="3615" max="3615" width="10.28515625" customWidth="1"/>
    <col min="3616" max="3616" width="16.85546875" customWidth="1"/>
    <col min="3617" max="3617" width="17.5703125" customWidth="1"/>
    <col min="3618" max="3618" width="16.5703125" customWidth="1"/>
    <col min="3619" max="3619" width="10.28515625" customWidth="1"/>
    <col min="3620" max="3620" width="10.7109375" customWidth="1"/>
    <col min="3621" max="3625" width="12.7109375" customWidth="1"/>
    <col min="3626" max="3626" width="13.7109375" customWidth="1"/>
    <col min="3627" max="3628" width="15.7109375" customWidth="1"/>
    <col min="3629" max="3630" width="11.7109375" customWidth="1"/>
    <col min="3631" max="3631" width="11.42578125" customWidth="1"/>
    <col min="3632" max="3638" width="0" hidden="1" customWidth="1"/>
    <col min="3639" max="3639" width="14.5703125" customWidth="1"/>
    <col min="3640" max="3640" width="13.7109375" customWidth="1"/>
    <col min="3641" max="3641" width="12" customWidth="1"/>
    <col min="3642" max="3642" width="10.5703125" customWidth="1"/>
    <col min="3643" max="3643" width="10.140625" customWidth="1"/>
    <col min="3644" max="3644" width="11.42578125" customWidth="1"/>
    <col min="3649" max="3650" width="12.5703125" bestFit="1" customWidth="1"/>
    <col min="3841" max="3841" width="14" customWidth="1"/>
    <col min="3842" max="3842" width="13.140625" customWidth="1"/>
    <col min="3843" max="3843" width="11.42578125" customWidth="1"/>
    <col min="3844" max="3845" width="12.85546875" customWidth="1"/>
    <col min="3846" max="3847" width="12.42578125" customWidth="1"/>
    <col min="3848" max="3848" width="10.42578125" customWidth="1"/>
    <col min="3849" max="3851" width="12" customWidth="1"/>
    <col min="3852" max="3853" width="11.42578125" customWidth="1"/>
    <col min="3854" max="3854" width="13.5703125" customWidth="1"/>
    <col min="3855" max="3855" width="12" customWidth="1"/>
    <col min="3856" max="3856" width="12.7109375" customWidth="1"/>
    <col min="3857" max="3858" width="12.5703125" customWidth="1"/>
    <col min="3859" max="3859" width="9.7109375" customWidth="1"/>
    <col min="3860" max="3860" width="10.7109375" customWidth="1"/>
    <col min="3861" max="3861" width="11.140625" customWidth="1"/>
    <col min="3862" max="3862" width="10.140625" customWidth="1"/>
    <col min="3863" max="3863" width="9.85546875" customWidth="1"/>
    <col min="3864" max="3864" width="10.85546875" customWidth="1"/>
    <col min="3865" max="3865" width="11.140625" customWidth="1"/>
    <col min="3866" max="3866" width="10.140625" customWidth="1"/>
    <col min="3867" max="3867" width="9.85546875" customWidth="1"/>
    <col min="3868" max="3869" width="10.5703125" customWidth="1"/>
    <col min="3870" max="3870" width="10.140625" customWidth="1"/>
    <col min="3871" max="3871" width="10.28515625" customWidth="1"/>
    <col min="3872" max="3872" width="16.85546875" customWidth="1"/>
    <col min="3873" max="3873" width="17.5703125" customWidth="1"/>
    <col min="3874" max="3874" width="16.5703125" customWidth="1"/>
    <col min="3875" max="3875" width="10.28515625" customWidth="1"/>
    <col min="3876" max="3876" width="10.7109375" customWidth="1"/>
    <col min="3877" max="3881" width="12.7109375" customWidth="1"/>
    <col min="3882" max="3882" width="13.7109375" customWidth="1"/>
    <col min="3883" max="3884" width="15.7109375" customWidth="1"/>
    <col min="3885" max="3886" width="11.7109375" customWidth="1"/>
    <col min="3887" max="3887" width="11.42578125" customWidth="1"/>
    <col min="3888" max="3894" width="0" hidden="1" customWidth="1"/>
    <col min="3895" max="3895" width="14.5703125" customWidth="1"/>
    <col min="3896" max="3896" width="13.7109375" customWidth="1"/>
    <col min="3897" max="3897" width="12" customWidth="1"/>
    <col min="3898" max="3898" width="10.5703125" customWidth="1"/>
    <col min="3899" max="3899" width="10.140625" customWidth="1"/>
    <col min="3900" max="3900" width="11.42578125" customWidth="1"/>
    <col min="3905" max="3906" width="12.5703125" bestFit="1" customWidth="1"/>
    <col min="4097" max="4097" width="14" customWidth="1"/>
    <col min="4098" max="4098" width="13.140625" customWidth="1"/>
    <col min="4099" max="4099" width="11.42578125" customWidth="1"/>
    <col min="4100" max="4101" width="12.85546875" customWidth="1"/>
    <col min="4102" max="4103" width="12.42578125" customWidth="1"/>
    <col min="4104" max="4104" width="10.42578125" customWidth="1"/>
    <col min="4105" max="4107" width="12" customWidth="1"/>
    <col min="4108" max="4109" width="11.42578125" customWidth="1"/>
    <col min="4110" max="4110" width="13.5703125" customWidth="1"/>
    <col min="4111" max="4111" width="12" customWidth="1"/>
    <col min="4112" max="4112" width="12.7109375" customWidth="1"/>
    <col min="4113" max="4114" width="12.5703125" customWidth="1"/>
    <col min="4115" max="4115" width="9.7109375" customWidth="1"/>
    <col min="4116" max="4116" width="10.7109375" customWidth="1"/>
    <col min="4117" max="4117" width="11.140625" customWidth="1"/>
    <col min="4118" max="4118" width="10.140625" customWidth="1"/>
    <col min="4119" max="4119" width="9.85546875" customWidth="1"/>
    <col min="4120" max="4120" width="10.85546875" customWidth="1"/>
    <col min="4121" max="4121" width="11.140625" customWidth="1"/>
    <col min="4122" max="4122" width="10.140625" customWidth="1"/>
    <col min="4123" max="4123" width="9.85546875" customWidth="1"/>
    <col min="4124" max="4125" width="10.5703125" customWidth="1"/>
    <col min="4126" max="4126" width="10.140625" customWidth="1"/>
    <col min="4127" max="4127" width="10.28515625" customWidth="1"/>
    <col min="4128" max="4128" width="16.85546875" customWidth="1"/>
    <col min="4129" max="4129" width="17.5703125" customWidth="1"/>
    <col min="4130" max="4130" width="16.5703125" customWidth="1"/>
    <col min="4131" max="4131" width="10.28515625" customWidth="1"/>
    <col min="4132" max="4132" width="10.7109375" customWidth="1"/>
    <col min="4133" max="4137" width="12.7109375" customWidth="1"/>
    <col min="4138" max="4138" width="13.7109375" customWidth="1"/>
    <col min="4139" max="4140" width="15.7109375" customWidth="1"/>
    <col min="4141" max="4142" width="11.7109375" customWidth="1"/>
    <col min="4143" max="4143" width="11.42578125" customWidth="1"/>
    <col min="4144" max="4150" width="0" hidden="1" customWidth="1"/>
    <col min="4151" max="4151" width="14.5703125" customWidth="1"/>
    <col min="4152" max="4152" width="13.7109375" customWidth="1"/>
    <col min="4153" max="4153" width="12" customWidth="1"/>
    <col min="4154" max="4154" width="10.5703125" customWidth="1"/>
    <col min="4155" max="4155" width="10.140625" customWidth="1"/>
    <col min="4156" max="4156" width="11.42578125" customWidth="1"/>
    <col min="4161" max="4162" width="12.5703125" bestFit="1" customWidth="1"/>
    <col min="4353" max="4353" width="14" customWidth="1"/>
    <col min="4354" max="4354" width="13.140625" customWidth="1"/>
    <col min="4355" max="4355" width="11.42578125" customWidth="1"/>
    <col min="4356" max="4357" width="12.85546875" customWidth="1"/>
    <col min="4358" max="4359" width="12.42578125" customWidth="1"/>
    <col min="4360" max="4360" width="10.42578125" customWidth="1"/>
    <col min="4361" max="4363" width="12" customWidth="1"/>
    <col min="4364" max="4365" width="11.42578125" customWidth="1"/>
    <col min="4366" max="4366" width="13.5703125" customWidth="1"/>
    <col min="4367" max="4367" width="12" customWidth="1"/>
    <col min="4368" max="4368" width="12.7109375" customWidth="1"/>
    <col min="4369" max="4370" width="12.5703125" customWidth="1"/>
    <col min="4371" max="4371" width="9.7109375" customWidth="1"/>
    <col min="4372" max="4372" width="10.7109375" customWidth="1"/>
    <col min="4373" max="4373" width="11.140625" customWidth="1"/>
    <col min="4374" max="4374" width="10.140625" customWidth="1"/>
    <col min="4375" max="4375" width="9.85546875" customWidth="1"/>
    <col min="4376" max="4376" width="10.85546875" customWidth="1"/>
    <col min="4377" max="4377" width="11.140625" customWidth="1"/>
    <col min="4378" max="4378" width="10.140625" customWidth="1"/>
    <col min="4379" max="4379" width="9.85546875" customWidth="1"/>
    <col min="4380" max="4381" width="10.5703125" customWidth="1"/>
    <col min="4382" max="4382" width="10.140625" customWidth="1"/>
    <col min="4383" max="4383" width="10.28515625" customWidth="1"/>
    <col min="4384" max="4384" width="16.85546875" customWidth="1"/>
    <col min="4385" max="4385" width="17.5703125" customWidth="1"/>
    <col min="4386" max="4386" width="16.5703125" customWidth="1"/>
    <col min="4387" max="4387" width="10.28515625" customWidth="1"/>
    <col min="4388" max="4388" width="10.7109375" customWidth="1"/>
    <col min="4389" max="4393" width="12.7109375" customWidth="1"/>
    <col min="4394" max="4394" width="13.7109375" customWidth="1"/>
    <col min="4395" max="4396" width="15.7109375" customWidth="1"/>
    <col min="4397" max="4398" width="11.7109375" customWidth="1"/>
    <col min="4399" max="4399" width="11.42578125" customWidth="1"/>
    <col min="4400" max="4406" width="0" hidden="1" customWidth="1"/>
    <col min="4407" max="4407" width="14.5703125" customWidth="1"/>
    <col min="4408" max="4408" width="13.7109375" customWidth="1"/>
    <col min="4409" max="4409" width="12" customWidth="1"/>
    <col min="4410" max="4410" width="10.5703125" customWidth="1"/>
    <col min="4411" max="4411" width="10.140625" customWidth="1"/>
    <col min="4412" max="4412" width="11.42578125" customWidth="1"/>
    <col min="4417" max="4418" width="12.5703125" bestFit="1" customWidth="1"/>
    <col min="4609" max="4609" width="14" customWidth="1"/>
    <col min="4610" max="4610" width="13.140625" customWidth="1"/>
    <col min="4611" max="4611" width="11.42578125" customWidth="1"/>
    <col min="4612" max="4613" width="12.85546875" customWidth="1"/>
    <col min="4614" max="4615" width="12.42578125" customWidth="1"/>
    <col min="4616" max="4616" width="10.42578125" customWidth="1"/>
    <col min="4617" max="4619" width="12" customWidth="1"/>
    <col min="4620" max="4621" width="11.42578125" customWidth="1"/>
    <col min="4622" max="4622" width="13.5703125" customWidth="1"/>
    <col min="4623" max="4623" width="12" customWidth="1"/>
    <col min="4624" max="4624" width="12.7109375" customWidth="1"/>
    <col min="4625" max="4626" width="12.5703125" customWidth="1"/>
    <col min="4627" max="4627" width="9.7109375" customWidth="1"/>
    <col min="4628" max="4628" width="10.7109375" customWidth="1"/>
    <col min="4629" max="4629" width="11.140625" customWidth="1"/>
    <col min="4630" max="4630" width="10.140625" customWidth="1"/>
    <col min="4631" max="4631" width="9.85546875" customWidth="1"/>
    <col min="4632" max="4632" width="10.85546875" customWidth="1"/>
    <col min="4633" max="4633" width="11.140625" customWidth="1"/>
    <col min="4634" max="4634" width="10.140625" customWidth="1"/>
    <col min="4635" max="4635" width="9.85546875" customWidth="1"/>
    <col min="4636" max="4637" width="10.5703125" customWidth="1"/>
    <col min="4638" max="4638" width="10.140625" customWidth="1"/>
    <col min="4639" max="4639" width="10.28515625" customWidth="1"/>
    <col min="4640" max="4640" width="16.85546875" customWidth="1"/>
    <col min="4641" max="4641" width="17.5703125" customWidth="1"/>
    <col min="4642" max="4642" width="16.5703125" customWidth="1"/>
    <col min="4643" max="4643" width="10.28515625" customWidth="1"/>
    <col min="4644" max="4644" width="10.7109375" customWidth="1"/>
    <col min="4645" max="4649" width="12.7109375" customWidth="1"/>
    <col min="4650" max="4650" width="13.7109375" customWidth="1"/>
    <col min="4651" max="4652" width="15.7109375" customWidth="1"/>
    <col min="4653" max="4654" width="11.7109375" customWidth="1"/>
    <col min="4655" max="4655" width="11.42578125" customWidth="1"/>
    <col min="4656" max="4662" width="0" hidden="1" customWidth="1"/>
    <col min="4663" max="4663" width="14.5703125" customWidth="1"/>
    <col min="4664" max="4664" width="13.7109375" customWidth="1"/>
    <col min="4665" max="4665" width="12" customWidth="1"/>
    <col min="4666" max="4666" width="10.5703125" customWidth="1"/>
    <col min="4667" max="4667" width="10.140625" customWidth="1"/>
    <col min="4668" max="4668" width="11.42578125" customWidth="1"/>
    <col min="4673" max="4674" width="12.5703125" bestFit="1" customWidth="1"/>
    <col min="4865" max="4865" width="14" customWidth="1"/>
    <col min="4866" max="4866" width="13.140625" customWidth="1"/>
    <col min="4867" max="4867" width="11.42578125" customWidth="1"/>
    <col min="4868" max="4869" width="12.85546875" customWidth="1"/>
    <col min="4870" max="4871" width="12.42578125" customWidth="1"/>
    <col min="4872" max="4872" width="10.42578125" customWidth="1"/>
    <col min="4873" max="4875" width="12" customWidth="1"/>
    <col min="4876" max="4877" width="11.42578125" customWidth="1"/>
    <col min="4878" max="4878" width="13.5703125" customWidth="1"/>
    <col min="4879" max="4879" width="12" customWidth="1"/>
    <col min="4880" max="4880" width="12.7109375" customWidth="1"/>
    <col min="4881" max="4882" width="12.5703125" customWidth="1"/>
    <col min="4883" max="4883" width="9.7109375" customWidth="1"/>
    <col min="4884" max="4884" width="10.7109375" customWidth="1"/>
    <col min="4885" max="4885" width="11.140625" customWidth="1"/>
    <col min="4886" max="4886" width="10.140625" customWidth="1"/>
    <col min="4887" max="4887" width="9.85546875" customWidth="1"/>
    <col min="4888" max="4888" width="10.85546875" customWidth="1"/>
    <col min="4889" max="4889" width="11.140625" customWidth="1"/>
    <col min="4890" max="4890" width="10.140625" customWidth="1"/>
    <col min="4891" max="4891" width="9.85546875" customWidth="1"/>
    <col min="4892" max="4893" width="10.5703125" customWidth="1"/>
    <col min="4894" max="4894" width="10.140625" customWidth="1"/>
    <col min="4895" max="4895" width="10.28515625" customWidth="1"/>
    <col min="4896" max="4896" width="16.85546875" customWidth="1"/>
    <col min="4897" max="4897" width="17.5703125" customWidth="1"/>
    <col min="4898" max="4898" width="16.5703125" customWidth="1"/>
    <col min="4899" max="4899" width="10.28515625" customWidth="1"/>
    <col min="4900" max="4900" width="10.7109375" customWidth="1"/>
    <col min="4901" max="4905" width="12.7109375" customWidth="1"/>
    <col min="4906" max="4906" width="13.7109375" customWidth="1"/>
    <col min="4907" max="4908" width="15.7109375" customWidth="1"/>
    <col min="4909" max="4910" width="11.7109375" customWidth="1"/>
    <col min="4911" max="4911" width="11.42578125" customWidth="1"/>
    <col min="4912" max="4918" width="0" hidden="1" customWidth="1"/>
    <col min="4919" max="4919" width="14.5703125" customWidth="1"/>
    <col min="4920" max="4920" width="13.7109375" customWidth="1"/>
    <col min="4921" max="4921" width="12" customWidth="1"/>
    <col min="4922" max="4922" width="10.5703125" customWidth="1"/>
    <col min="4923" max="4923" width="10.140625" customWidth="1"/>
    <col min="4924" max="4924" width="11.42578125" customWidth="1"/>
    <col min="4929" max="4930" width="12.5703125" bestFit="1" customWidth="1"/>
    <col min="5121" max="5121" width="14" customWidth="1"/>
    <col min="5122" max="5122" width="13.140625" customWidth="1"/>
    <col min="5123" max="5123" width="11.42578125" customWidth="1"/>
    <col min="5124" max="5125" width="12.85546875" customWidth="1"/>
    <col min="5126" max="5127" width="12.42578125" customWidth="1"/>
    <col min="5128" max="5128" width="10.42578125" customWidth="1"/>
    <col min="5129" max="5131" width="12" customWidth="1"/>
    <col min="5132" max="5133" width="11.42578125" customWidth="1"/>
    <col min="5134" max="5134" width="13.5703125" customWidth="1"/>
    <col min="5135" max="5135" width="12" customWidth="1"/>
    <col min="5136" max="5136" width="12.7109375" customWidth="1"/>
    <col min="5137" max="5138" width="12.5703125" customWidth="1"/>
    <col min="5139" max="5139" width="9.7109375" customWidth="1"/>
    <col min="5140" max="5140" width="10.7109375" customWidth="1"/>
    <col min="5141" max="5141" width="11.140625" customWidth="1"/>
    <col min="5142" max="5142" width="10.140625" customWidth="1"/>
    <col min="5143" max="5143" width="9.85546875" customWidth="1"/>
    <col min="5144" max="5144" width="10.85546875" customWidth="1"/>
    <col min="5145" max="5145" width="11.140625" customWidth="1"/>
    <col min="5146" max="5146" width="10.140625" customWidth="1"/>
    <col min="5147" max="5147" width="9.85546875" customWidth="1"/>
    <col min="5148" max="5149" width="10.5703125" customWidth="1"/>
    <col min="5150" max="5150" width="10.140625" customWidth="1"/>
    <col min="5151" max="5151" width="10.28515625" customWidth="1"/>
    <col min="5152" max="5152" width="16.85546875" customWidth="1"/>
    <col min="5153" max="5153" width="17.5703125" customWidth="1"/>
    <col min="5154" max="5154" width="16.5703125" customWidth="1"/>
    <col min="5155" max="5155" width="10.28515625" customWidth="1"/>
    <col min="5156" max="5156" width="10.7109375" customWidth="1"/>
    <col min="5157" max="5161" width="12.7109375" customWidth="1"/>
    <col min="5162" max="5162" width="13.7109375" customWidth="1"/>
    <col min="5163" max="5164" width="15.7109375" customWidth="1"/>
    <col min="5165" max="5166" width="11.7109375" customWidth="1"/>
    <col min="5167" max="5167" width="11.42578125" customWidth="1"/>
    <col min="5168" max="5174" width="0" hidden="1" customWidth="1"/>
    <col min="5175" max="5175" width="14.5703125" customWidth="1"/>
    <col min="5176" max="5176" width="13.7109375" customWidth="1"/>
    <col min="5177" max="5177" width="12" customWidth="1"/>
    <col min="5178" max="5178" width="10.5703125" customWidth="1"/>
    <col min="5179" max="5179" width="10.140625" customWidth="1"/>
    <col min="5180" max="5180" width="11.42578125" customWidth="1"/>
    <col min="5185" max="5186" width="12.5703125" bestFit="1" customWidth="1"/>
    <col min="5377" max="5377" width="14" customWidth="1"/>
    <col min="5378" max="5378" width="13.140625" customWidth="1"/>
    <col min="5379" max="5379" width="11.42578125" customWidth="1"/>
    <col min="5380" max="5381" width="12.85546875" customWidth="1"/>
    <col min="5382" max="5383" width="12.42578125" customWidth="1"/>
    <col min="5384" max="5384" width="10.42578125" customWidth="1"/>
    <col min="5385" max="5387" width="12" customWidth="1"/>
    <col min="5388" max="5389" width="11.42578125" customWidth="1"/>
    <col min="5390" max="5390" width="13.5703125" customWidth="1"/>
    <col min="5391" max="5391" width="12" customWidth="1"/>
    <col min="5392" max="5392" width="12.7109375" customWidth="1"/>
    <col min="5393" max="5394" width="12.5703125" customWidth="1"/>
    <col min="5395" max="5395" width="9.7109375" customWidth="1"/>
    <col min="5396" max="5396" width="10.7109375" customWidth="1"/>
    <col min="5397" max="5397" width="11.140625" customWidth="1"/>
    <col min="5398" max="5398" width="10.140625" customWidth="1"/>
    <col min="5399" max="5399" width="9.85546875" customWidth="1"/>
    <col min="5400" max="5400" width="10.85546875" customWidth="1"/>
    <col min="5401" max="5401" width="11.140625" customWidth="1"/>
    <col min="5402" max="5402" width="10.140625" customWidth="1"/>
    <col min="5403" max="5403" width="9.85546875" customWidth="1"/>
    <col min="5404" max="5405" width="10.5703125" customWidth="1"/>
    <col min="5406" max="5406" width="10.140625" customWidth="1"/>
    <col min="5407" max="5407" width="10.28515625" customWidth="1"/>
    <col min="5408" max="5408" width="16.85546875" customWidth="1"/>
    <col min="5409" max="5409" width="17.5703125" customWidth="1"/>
    <col min="5410" max="5410" width="16.5703125" customWidth="1"/>
    <col min="5411" max="5411" width="10.28515625" customWidth="1"/>
    <col min="5412" max="5412" width="10.7109375" customWidth="1"/>
    <col min="5413" max="5417" width="12.7109375" customWidth="1"/>
    <col min="5418" max="5418" width="13.7109375" customWidth="1"/>
    <col min="5419" max="5420" width="15.7109375" customWidth="1"/>
    <col min="5421" max="5422" width="11.7109375" customWidth="1"/>
    <col min="5423" max="5423" width="11.42578125" customWidth="1"/>
    <col min="5424" max="5430" width="0" hidden="1" customWidth="1"/>
    <col min="5431" max="5431" width="14.5703125" customWidth="1"/>
    <col min="5432" max="5432" width="13.7109375" customWidth="1"/>
    <col min="5433" max="5433" width="12" customWidth="1"/>
    <col min="5434" max="5434" width="10.5703125" customWidth="1"/>
    <col min="5435" max="5435" width="10.140625" customWidth="1"/>
    <col min="5436" max="5436" width="11.42578125" customWidth="1"/>
    <col min="5441" max="5442" width="12.5703125" bestFit="1" customWidth="1"/>
    <col min="5633" max="5633" width="14" customWidth="1"/>
    <col min="5634" max="5634" width="13.140625" customWidth="1"/>
    <col min="5635" max="5635" width="11.42578125" customWidth="1"/>
    <col min="5636" max="5637" width="12.85546875" customWidth="1"/>
    <col min="5638" max="5639" width="12.42578125" customWidth="1"/>
    <col min="5640" max="5640" width="10.42578125" customWidth="1"/>
    <col min="5641" max="5643" width="12" customWidth="1"/>
    <col min="5644" max="5645" width="11.42578125" customWidth="1"/>
    <col min="5646" max="5646" width="13.5703125" customWidth="1"/>
    <col min="5647" max="5647" width="12" customWidth="1"/>
    <col min="5648" max="5648" width="12.7109375" customWidth="1"/>
    <col min="5649" max="5650" width="12.5703125" customWidth="1"/>
    <col min="5651" max="5651" width="9.7109375" customWidth="1"/>
    <col min="5652" max="5652" width="10.7109375" customWidth="1"/>
    <col min="5653" max="5653" width="11.140625" customWidth="1"/>
    <col min="5654" max="5654" width="10.140625" customWidth="1"/>
    <col min="5655" max="5655" width="9.85546875" customWidth="1"/>
    <col min="5656" max="5656" width="10.85546875" customWidth="1"/>
    <col min="5657" max="5657" width="11.140625" customWidth="1"/>
    <col min="5658" max="5658" width="10.140625" customWidth="1"/>
    <col min="5659" max="5659" width="9.85546875" customWidth="1"/>
    <col min="5660" max="5661" width="10.5703125" customWidth="1"/>
    <col min="5662" max="5662" width="10.140625" customWidth="1"/>
    <col min="5663" max="5663" width="10.28515625" customWidth="1"/>
    <col min="5664" max="5664" width="16.85546875" customWidth="1"/>
    <col min="5665" max="5665" width="17.5703125" customWidth="1"/>
    <col min="5666" max="5666" width="16.5703125" customWidth="1"/>
    <col min="5667" max="5667" width="10.28515625" customWidth="1"/>
    <col min="5668" max="5668" width="10.7109375" customWidth="1"/>
    <col min="5669" max="5673" width="12.7109375" customWidth="1"/>
    <col min="5674" max="5674" width="13.7109375" customWidth="1"/>
    <col min="5675" max="5676" width="15.7109375" customWidth="1"/>
    <col min="5677" max="5678" width="11.7109375" customWidth="1"/>
    <col min="5679" max="5679" width="11.42578125" customWidth="1"/>
    <col min="5680" max="5686" width="0" hidden="1" customWidth="1"/>
    <col min="5687" max="5687" width="14.5703125" customWidth="1"/>
    <col min="5688" max="5688" width="13.7109375" customWidth="1"/>
    <col min="5689" max="5689" width="12" customWidth="1"/>
    <col min="5690" max="5690" width="10.5703125" customWidth="1"/>
    <col min="5691" max="5691" width="10.140625" customWidth="1"/>
    <col min="5692" max="5692" width="11.42578125" customWidth="1"/>
    <col min="5697" max="5698" width="12.5703125" bestFit="1" customWidth="1"/>
    <col min="5889" max="5889" width="14" customWidth="1"/>
    <col min="5890" max="5890" width="13.140625" customWidth="1"/>
    <col min="5891" max="5891" width="11.42578125" customWidth="1"/>
    <col min="5892" max="5893" width="12.85546875" customWidth="1"/>
    <col min="5894" max="5895" width="12.42578125" customWidth="1"/>
    <col min="5896" max="5896" width="10.42578125" customWidth="1"/>
    <col min="5897" max="5899" width="12" customWidth="1"/>
    <col min="5900" max="5901" width="11.42578125" customWidth="1"/>
    <col min="5902" max="5902" width="13.5703125" customWidth="1"/>
    <col min="5903" max="5903" width="12" customWidth="1"/>
    <col min="5904" max="5904" width="12.7109375" customWidth="1"/>
    <col min="5905" max="5906" width="12.5703125" customWidth="1"/>
    <col min="5907" max="5907" width="9.7109375" customWidth="1"/>
    <col min="5908" max="5908" width="10.7109375" customWidth="1"/>
    <col min="5909" max="5909" width="11.140625" customWidth="1"/>
    <col min="5910" max="5910" width="10.140625" customWidth="1"/>
    <col min="5911" max="5911" width="9.85546875" customWidth="1"/>
    <col min="5912" max="5912" width="10.85546875" customWidth="1"/>
    <col min="5913" max="5913" width="11.140625" customWidth="1"/>
    <col min="5914" max="5914" width="10.140625" customWidth="1"/>
    <col min="5915" max="5915" width="9.85546875" customWidth="1"/>
    <col min="5916" max="5917" width="10.5703125" customWidth="1"/>
    <col min="5918" max="5918" width="10.140625" customWidth="1"/>
    <col min="5919" max="5919" width="10.28515625" customWidth="1"/>
    <col min="5920" max="5920" width="16.85546875" customWidth="1"/>
    <col min="5921" max="5921" width="17.5703125" customWidth="1"/>
    <col min="5922" max="5922" width="16.5703125" customWidth="1"/>
    <col min="5923" max="5923" width="10.28515625" customWidth="1"/>
    <col min="5924" max="5924" width="10.7109375" customWidth="1"/>
    <col min="5925" max="5929" width="12.7109375" customWidth="1"/>
    <col min="5930" max="5930" width="13.7109375" customWidth="1"/>
    <col min="5931" max="5932" width="15.7109375" customWidth="1"/>
    <col min="5933" max="5934" width="11.7109375" customWidth="1"/>
    <col min="5935" max="5935" width="11.42578125" customWidth="1"/>
    <col min="5936" max="5942" width="0" hidden="1" customWidth="1"/>
    <col min="5943" max="5943" width="14.5703125" customWidth="1"/>
    <col min="5944" max="5944" width="13.7109375" customWidth="1"/>
    <col min="5945" max="5945" width="12" customWidth="1"/>
    <col min="5946" max="5946" width="10.5703125" customWidth="1"/>
    <col min="5947" max="5947" width="10.140625" customWidth="1"/>
    <col min="5948" max="5948" width="11.42578125" customWidth="1"/>
    <col min="5953" max="5954" width="12.5703125" bestFit="1" customWidth="1"/>
    <col min="6145" max="6145" width="14" customWidth="1"/>
    <col min="6146" max="6146" width="13.140625" customWidth="1"/>
    <col min="6147" max="6147" width="11.42578125" customWidth="1"/>
    <col min="6148" max="6149" width="12.85546875" customWidth="1"/>
    <col min="6150" max="6151" width="12.42578125" customWidth="1"/>
    <col min="6152" max="6152" width="10.42578125" customWidth="1"/>
    <col min="6153" max="6155" width="12" customWidth="1"/>
    <col min="6156" max="6157" width="11.42578125" customWidth="1"/>
    <col min="6158" max="6158" width="13.5703125" customWidth="1"/>
    <col min="6159" max="6159" width="12" customWidth="1"/>
    <col min="6160" max="6160" width="12.7109375" customWidth="1"/>
    <col min="6161" max="6162" width="12.5703125" customWidth="1"/>
    <col min="6163" max="6163" width="9.7109375" customWidth="1"/>
    <col min="6164" max="6164" width="10.7109375" customWidth="1"/>
    <col min="6165" max="6165" width="11.140625" customWidth="1"/>
    <col min="6166" max="6166" width="10.140625" customWidth="1"/>
    <col min="6167" max="6167" width="9.85546875" customWidth="1"/>
    <col min="6168" max="6168" width="10.85546875" customWidth="1"/>
    <col min="6169" max="6169" width="11.140625" customWidth="1"/>
    <col min="6170" max="6170" width="10.140625" customWidth="1"/>
    <col min="6171" max="6171" width="9.85546875" customWidth="1"/>
    <col min="6172" max="6173" width="10.5703125" customWidth="1"/>
    <col min="6174" max="6174" width="10.140625" customWidth="1"/>
    <col min="6175" max="6175" width="10.28515625" customWidth="1"/>
    <col min="6176" max="6176" width="16.85546875" customWidth="1"/>
    <col min="6177" max="6177" width="17.5703125" customWidth="1"/>
    <col min="6178" max="6178" width="16.5703125" customWidth="1"/>
    <col min="6179" max="6179" width="10.28515625" customWidth="1"/>
    <col min="6180" max="6180" width="10.7109375" customWidth="1"/>
    <col min="6181" max="6185" width="12.7109375" customWidth="1"/>
    <col min="6186" max="6186" width="13.7109375" customWidth="1"/>
    <col min="6187" max="6188" width="15.7109375" customWidth="1"/>
    <col min="6189" max="6190" width="11.7109375" customWidth="1"/>
    <col min="6191" max="6191" width="11.42578125" customWidth="1"/>
    <col min="6192" max="6198" width="0" hidden="1" customWidth="1"/>
    <col min="6199" max="6199" width="14.5703125" customWidth="1"/>
    <col min="6200" max="6200" width="13.7109375" customWidth="1"/>
    <col min="6201" max="6201" width="12" customWidth="1"/>
    <col min="6202" max="6202" width="10.5703125" customWidth="1"/>
    <col min="6203" max="6203" width="10.140625" customWidth="1"/>
    <col min="6204" max="6204" width="11.42578125" customWidth="1"/>
    <col min="6209" max="6210" width="12.5703125" bestFit="1" customWidth="1"/>
    <col min="6401" max="6401" width="14" customWidth="1"/>
    <col min="6402" max="6402" width="13.140625" customWidth="1"/>
    <col min="6403" max="6403" width="11.42578125" customWidth="1"/>
    <col min="6404" max="6405" width="12.85546875" customWidth="1"/>
    <col min="6406" max="6407" width="12.42578125" customWidth="1"/>
    <col min="6408" max="6408" width="10.42578125" customWidth="1"/>
    <col min="6409" max="6411" width="12" customWidth="1"/>
    <col min="6412" max="6413" width="11.42578125" customWidth="1"/>
    <col min="6414" max="6414" width="13.5703125" customWidth="1"/>
    <col min="6415" max="6415" width="12" customWidth="1"/>
    <col min="6416" max="6416" width="12.7109375" customWidth="1"/>
    <col min="6417" max="6418" width="12.5703125" customWidth="1"/>
    <col min="6419" max="6419" width="9.7109375" customWidth="1"/>
    <col min="6420" max="6420" width="10.7109375" customWidth="1"/>
    <col min="6421" max="6421" width="11.140625" customWidth="1"/>
    <col min="6422" max="6422" width="10.140625" customWidth="1"/>
    <col min="6423" max="6423" width="9.85546875" customWidth="1"/>
    <col min="6424" max="6424" width="10.85546875" customWidth="1"/>
    <col min="6425" max="6425" width="11.140625" customWidth="1"/>
    <col min="6426" max="6426" width="10.140625" customWidth="1"/>
    <col min="6427" max="6427" width="9.85546875" customWidth="1"/>
    <col min="6428" max="6429" width="10.5703125" customWidth="1"/>
    <col min="6430" max="6430" width="10.140625" customWidth="1"/>
    <col min="6431" max="6431" width="10.28515625" customWidth="1"/>
    <col min="6432" max="6432" width="16.85546875" customWidth="1"/>
    <col min="6433" max="6433" width="17.5703125" customWidth="1"/>
    <col min="6434" max="6434" width="16.5703125" customWidth="1"/>
    <col min="6435" max="6435" width="10.28515625" customWidth="1"/>
    <col min="6436" max="6436" width="10.7109375" customWidth="1"/>
    <col min="6437" max="6441" width="12.7109375" customWidth="1"/>
    <col min="6442" max="6442" width="13.7109375" customWidth="1"/>
    <col min="6443" max="6444" width="15.7109375" customWidth="1"/>
    <col min="6445" max="6446" width="11.7109375" customWidth="1"/>
    <col min="6447" max="6447" width="11.42578125" customWidth="1"/>
    <col min="6448" max="6454" width="0" hidden="1" customWidth="1"/>
    <col min="6455" max="6455" width="14.5703125" customWidth="1"/>
    <col min="6456" max="6456" width="13.7109375" customWidth="1"/>
    <col min="6457" max="6457" width="12" customWidth="1"/>
    <col min="6458" max="6458" width="10.5703125" customWidth="1"/>
    <col min="6459" max="6459" width="10.140625" customWidth="1"/>
    <col min="6460" max="6460" width="11.42578125" customWidth="1"/>
    <col min="6465" max="6466" width="12.5703125" bestFit="1" customWidth="1"/>
    <col min="6657" max="6657" width="14" customWidth="1"/>
    <col min="6658" max="6658" width="13.140625" customWidth="1"/>
    <col min="6659" max="6659" width="11.42578125" customWidth="1"/>
    <col min="6660" max="6661" width="12.85546875" customWidth="1"/>
    <col min="6662" max="6663" width="12.42578125" customWidth="1"/>
    <col min="6664" max="6664" width="10.42578125" customWidth="1"/>
    <col min="6665" max="6667" width="12" customWidth="1"/>
    <col min="6668" max="6669" width="11.42578125" customWidth="1"/>
    <col min="6670" max="6670" width="13.5703125" customWidth="1"/>
    <col min="6671" max="6671" width="12" customWidth="1"/>
    <col min="6672" max="6672" width="12.7109375" customWidth="1"/>
    <col min="6673" max="6674" width="12.5703125" customWidth="1"/>
    <col min="6675" max="6675" width="9.7109375" customWidth="1"/>
    <col min="6676" max="6676" width="10.7109375" customWidth="1"/>
    <col min="6677" max="6677" width="11.140625" customWidth="1"/>
    <col min="6678" max="6678" width="10.140625" customWidth="1"/>
    <col min="6679" max="6679" width="9.85546875" customWidth="1"/>
    <col min="6680" max="6680" width="10.85546875" customWidth="1"/>
    <col min="6681" max="6681" width="11.140625" customWidth="1"/>
    <col min="6682" max="6682" width="10.140625" customWidth="1"/>
    <col min="6683" max="6683" width="9.85546875" customWidth="1"/>
    <col min="6684" max="6685" width="10.5703125" customWidth="1"/>
    <col min="6686" max="6686" width="10.140625" customWidth="1"/>
    <col min="6687" max="6687" width="10.28515625" customWidth="1"/>
    <col min="6688" max="6688" width="16.85546875" customWidth="1"/>
    <col min="6689" max="6689" width="17.5703125" customWidth="1"/>
    <col min="6690" max="6690" width="16.5703125" customWidth="1"/>
    <col min="6691" max="6691" width="10.28515625" customWidth="1"/>
    <col min="6692" max="6692" width="10.7109375" customWidth="1"/>
    <col min="6693" max="6697" width="12.7109375" customWidth="1"/>
    <col min="6698" max="6698" width="13.7109375" customWidth="1"/>
    <col min="6699" max="6700" width="15.7109375" customWidth="1"/>
    <col min="6701" max="6702" width="11.7109375" customWidth="1"/>
    <col min="6703" max="6703" width="11.42578125" customWidth="1"/>
    <col min="6704" max="6710" width="0" hidden="1" customWidth="1"/>
    <col min="6711" max="6711" width="14.5703125" customWidth="1"/>
    <col min="6712" max="6712" width="13.7109375" customWidth="1"/>
    <col min="6713" max="6713" width="12" customWidth="1"/>
    <col min="6714" max="6714" width="10.5703125" customWidth="1"/>
    <col min="6715" max="6715" width="10.140625" customWidth="1"/>
    <col min="6716" max="6716" width="11.42578125" customWidth="1"/>
    <col min="6721" max="6722" width="12.5703125" bestFit="1" customWidth="1"/>
    <col min="6913" max="6913" width="14" customWidth="1"/>
    <col min="6914" max="6914" width="13.140625" customWidth="1"/>
    <col min="6915" max="6915" width="11.42578125" customWidth="1"/>
    <col min="6916" max="6917" width="12.85546875" customWidth="1"/>
    <col min="6918" max="6919" width="12.42578125" customWidth="1"/>
    <col min="6920" max="6920" width="10.42578125" customWidth="1"/>
    <col min="6921" max="6923" width="12" customWidth="1"/>
    <col min="6924" max="6925" width="11.42578125" customWidth="1"/>
    <col min="6926" max="6926" width="13.5703125" customWidth="1"/>
    <col min="6927" max="6927" width="12" customWidth="1"/>
    <col min="6928" max="6928" width="12.7109375" customWidth="1"/>
    <col min="6929" max="6930" width="12.5703125" customWidth="1"/>
    <col min="6931" max="6931" width="9.7109375" customWidth="1"/>
    <col min="6932" max="6932" width="10.7109375" customWidth="1"/>
    <col min="6933" max="6933" width="11.140625" customWidth="1"/>
    <col min="6934" max="6934" width="10.140625" customWidth="1"/>
    <col min="6935" max="6935" width="9.85546875" customWidth="1"/>
    <col min="6936" max="6936" width="10.85546875" customWidth="1"/>
    <col min="6937" max="6937" width="11.140625" customWidth="1"/>
    <col min="6938" max="6938" width="10.140625" customWidth="1"/>
    <col min="6939" max="6939" width="9.85546875" customWidth="1"/>
    <col min="6940" max="6941" width="10.5703125" customWidth="1"/>
    <col min="6942" max="6942" width="10.140625" customWidth="1"/>
    <col min="6943" max="6943" width="10.28515625" customWidth="1"/>
    <col min="6944" max="6944" width="16.85546875" customWidth="1"/>
    <col min="6945" max="6945" width="17.5703125" customWidth="1"/>
    <col min="6946" max="6946" width="16.5703125" customWidth="1"/>
    <col min="6947" max="6947" width="10.28515625" customWidth="1"/>
    <col min="6948" max="6948" width="10.7109375" customWidth="1"/>
    <col min="6949" max="6953" width="12.7109375" customWidth="1"/>
    <col min="6954" max="6954" width="13.7109375" customWidth="1"/>
    <col min="6955" max="6956" width="15.7109375" customWidth="1"/>
    <col min="6957" max="6958" width="11.7109375" customWidth="1"/>
    <col min="6959" max="6959" width="11.42578125" customWidth="1"/>
    <col min="6960" max="6966" width="0" hidden="1" customWidth="1"/>
    <col min="6967" max="6967" width="14.5703125" customWidth="1"/>
    <col min="6968" max="6968" width="13.7109375" customWidth="1"/>
    <col min="6969" max="6969" width="12" customWidth="1"/>
    <col min="6970" max="6970" width="10.5703125" customWidth="1"/>
    <col min="6971" max="6971" width="10.140625" customWidth="1"/>
    <col min="6972" max="6972" width="11.42578125" customWidth="1"/>
    <col min="6977" max="6978" width="12.5703125" bestFit="1" customWidth="1"/>
    <col min="7169" max="7169" width="14" customWidth="1"/>
    <col min="7170" max="7170" width="13.140625" customWidth="1"/>
    <col min="7171" max="7171" width="11.42578125" customWidth="1"/>
    <col min="7172" max="7173" width="12.85546875" customWidth="1"/>
    <col min="7174" max="7175" width="12.42578125" customWidth="1"/>
    <col min="7176" max="7176" width="10.42578125" customWidth="1"/>
    <col min="7177" max="7179" width="12" customWidth="1"/>
    <col min="7180" max="7181" width="11.42578125" customWidth="1"/>
    <col min="7182" max="7182" width="13.5703125" customWidth="1"/>
    <col min="7183" max="7183" width="12" customWidth="1"/>
    <col min="7184" max="7184" width="12.7109375" customWidth="1"/>
    <col min="7185" max="7186" width="12.5703125" customWidth="1"/>
    <col min="7187" max="7187" width="9.7109375" customWidth="1"/>
    <col min="7188" max="7188" width="10.7109375" customWidth="1"/>
    <col min="7189" max="7189" width="11.140625" customWidth="1"/>
    <col min="7190" max="7190" width="10.140625" customWidth="1"/>
    <col min="7191" max="7191" width="9.85546875" customWidth="1"/>
    <col min="7192" max="7192" width="10.85546875" customWidth="1"/>
    <col min="7193" max="7193" width="11.140625" customWidth="1"/>
    <col min="7194" max="7194" width="10.140625" customWidth="1"/>
    <col min="7195" max="7195" width="9.85546875" customWidth="1"/>
    <col min="7196" max="7197" width="10.5703125" customWidth="1"/>
    <col min="7198" max="7198" width="10.140625" customWidth="1"/>
    <col min="7199" max="7199" width="10.28515625" customWidth="1"/>
    <col min="7200" max="7200" width="16.85546875" customWidth="1"/>
    <col min="7201" max="7201" width="17.5703125" customWidth="1"/>
    <col min="7202" max="7202" width="16.5703125" customWidth="1"/>
    <col min="7203" max="7203" width="10.28515625" customWidth="1"/>
    <col min="7204" max="7204" width="10.7109375" customWidth="1"/>
    <col min="7205" max="7209" width="12.7109375" customWidth="1"/>
    <col min="7210" max="7210" width="13.7109375" customWidth="1"/>
    <col min="7211" max="7212" width="15.7109375" customWidth="1"/>
    <col min="7213" max="7214" width="11.7109375" customWidth="1"/>
    <col min="7215" max="7215" width="11.42578125" customWidth="1"/>
    <col min="7216" max="7222" width="0" hidden="1" customWidth="1"/>
    <col min="7223" max="7223" width="14.5703125" customWidth="1"/>
    <col min="7224" max="7224" width="13.7109375" customWidth="1"/>
    <col min="7225" max="7225" width="12" customWidth="1"/>
    <col min="7226" max="7226" width="10.5703125" customWidth="1"/>
    <col min="7227" max="7227" width="10.140625" customWidth="1"/>
    <col min="7228" max="7228" width="11.42578125" customWidth="1"/>
    <col min="7233" max="7234" width="12.5703125" bestFit="1" customWidth="1"/>
    <col min="7425" max="7425" width="14" customWidth="1"/>
    <col min="7426" max="7426" width="13.140625" customWidth="1"/>
    <col min="7427" max="7427" width="11.42578125" customWidth="1"/>
    <col min="7428" max="7429" width="12.85546875" customWidth="1"/>
    <col min="7430" max="7431" width="12.42578125" customWidth="1"/>
    <col min="7432" max="7432" width="10.42578125" customWidth="1"/>
    <col min="7433" max="7435" width="12" customWidth="1"/>
    <col min="7436" max="7437" width="11.42578125" customWidth="1"/>
    <col min="7438" max="7438" width="13.5703125" customWidth="1"/>
    <col min="7439" max="7439" width="12" customWidth="1"/>
    <col min="7440" max="7440" width="12.7109375" customWidth="1"/>
    <col min="7441" max="7442" width="12.5703125" customWidth="1"/>
    <col min="7443" max="7443" width="9.7109375" customWidth="1"/>
    <col min="7444" max="7444" width="10.7109375" customWidth="1"/>
    <col min="7445" max="7445" width="11.140625" customWidth="1"/>
    <col min="7446" max="7446" width="10.140625" customWidth="1"/>
    <col min="7447" max="7447" width="9.85546875" customWidth="1"/>
    <col min="7448" max="7448" width="10.85546875" customWidth="1"/>
    <col min="7449" max="7449" width="11.140625" customWidth="1"/>
    <col min="7450" max="7450" width="10.140625" customWidth="1"/>
    <col min="7451" max="7451" width="9.85546875" customWidth="1"/>
    <col min="7452" max="7453" width="10.5703125" customWidth="1"/>
    <col min="7454" max="7454" width="10.140625" customWidth="1"/>
    <col min="7455" max="7455" width="10.28515625" customWidth="1"/>
    <col min="7456" max="7456" width="16.85546875" customWidth="1"/>
    <col min="7457" max="7457" width="17.5703125" customWidth="1"/>
    <col min="7458" max="7458" width="16.5703125" customWidth="1"/>
    <col min="7459" max="7459" width="10.28515625" customWidth="1"/>
    <col min="7460" max="7460" width="10.7109375" customWidth="1"/>
    <col min="7461" max="7465" width="12.7109375" customWidth="1"/>
    <col min="7466" max="7466" width="13.7109375" customWidth="1"/>
    <col min="7467" max="7468" width="15.7109375" customWidth="1"/>
    <col min="7469" max="7470" width="11.7109375" customWidth="1"/>
    <col min="7471" max="7471" width="11.42578125" customWidth="1"/>
    <col min="7472" max="7478" width="0" hidden="1" customWidth="1"/>
    <col min="7479" max="7479" width="14.5703125" customWidth="1"/>
    <col min="7480" max="7480" width="13.7109375" customWidth="1"/>
    <col min="7481" max="7481" width="12" customWidth="1"/>
    <col min="7482" max="7482" width="10.5703125" customWidth="1"/>
    <col min="7483" max="7483" width="10.140625" customWidth="1"/>
    <col min="7484" max="7484" width="11.42578125" customWidth="1"/>
    <col min="7489" max="7490" width="12.5703125" bestFit="1" customWidth="1"/>
    <col min="7681" max="7681" width="14" customWidth="1"/>
    <col min="7682" max="7682" width="13.140625" customWidth="1"/>
    <col min="7683" max="7683" width="11.42578125" customWidth="1"/>
    <col min="7684" max="7685" width="12.85546875" customWidth="1"/>
    <col min="7686" max="7687" width="12.42578125" customWidth="1"/>
    <col min="7688" max="7688" width="10.42578125" customWidth="1"/>
    <col min="7689" max="7691" width="12" customWidth="1"/>
    <col min="7692" max="7693" width="11.42578125" customWidth="1"/>
    <col min="7694" max="7694" width="13.5703125" customWidth="1"/>
    <col min="7695" max="7695" width="12" customWidth="1"/>
    <col min="7696" max="7696" width="12.7109375" customWidth="1"/>
    <col min="7697" max="7698" width="12.5703125" customWidth="1"/>
    <col min="7699" max="7699" width="9.7109375" customWidth="1"/>
    <col min="7700" max="7700" width="10.7109375" customWidth="1"/>
    <col min="7701" max="7701" width="11.140625" customWidth="1"/>
    <col min="7702" max="7702" width="10.140625" customWidth="1"/>
    <col min="7703" max="7703" width="9.85546875" customWidth="1"/>
    <col min="7704" max="7704" width="10.85546875" customWidth="1"/>
    <col min="7705" max="7705" width="11.140625" customWidth="1"/>
    <col min="7706" max="7706" width="10.140625" customWidth="1"/>
    <col min="7707" max="7707" width="9.85546875" customWidth="1"/>
    <col min="7708" max="7709" width="10.5703125" customWidth="1"/>
    <col min="7710" max="7710" width="10.140625" customWidth="1"/>
    <col min="7711" max="7711" width="10.28515625" customWidth="1"/>
    <col min="7712" max="7712" width="16.85546875" customWidth="1"/>
    <col min="7713" max="7713" width="17.5703125" customWidth="1"/>
    <col min="7714" max="7714" width="16.5703125" customWidth="1"/>
    <col min="7715" max="7715" width="10.28515625" customWidth="1"/>
    <col min="7716" max="7716" width="10.7109375" customWidth="1"/>
    <col min="7717" max="7721" width="12.7109375" customWidth="1"/>
    <col min="7722" max="7722" width="13.7109375" customWidth="1"/>
    <col min="7723" max="7724" width="15.7109375" customWidth="1"/>
    <col min="7725" max="7726" width="11.7109375" customWidth="1"/>
    <col min="7727" max="7727" width="11.42578125" customWidth="1"/>
    <col min="7728" max="7734" width="0" hidden="1" customWidth="1"/>
    <col min="7735" max="7735" width="14.5703125" customWidth="1"/>
    <col min="7736" max="7736" width="13.7109375" customWidth="1"/>
    <col min="7737" max="7737" width="12" customWidth="1"/>
    <col min="7738" max="7738" width="10.5703125" customWidth="1"/>
    <col min="7739" max="7739" width="10.140625" customWidth="1"/>
    <col min="7740" max="7740" width="11.42578125" customWidth="1"/>
    <col min="7745" max="7746" width="12.5703125" bestFit="1" customWidth="1"/>
    <col min="7937" max="7937" width="14" customWidth="1"/>
    <col min="7938" max="7938" width="13.140625" customWidth="1"/>
    <col min="7939" max="7939" width="11.42578125" customWidth="1"/>
    <col min="7940" max="7941" width="12.85546875" customWidth="1"/>
    <col min="7942" max="7943" width="12.42578125" customWidth="1"/>
    <col min="7944" max="7944" width="10.42578125" customWidth="1"/>
    <col min="7945" max="7947" width="12" customWidth="1"/>
    <col min="7948" max="7949" width="11.42578125" customWidth="1"/>
    <col min="7950" max="7950" width="13.5703125" customWidth="1"/>
    <col min="7951" max="7951" width="12" customWidth="1"/>
    <col min="7952" max="7952" width="12.7109375" customWidth="1"/>
    <col min="7953" max="7954" width="12.5703125" customWidth="1"/>
    <col min="7955" max="7955" width="9.7109375" customWidth="1"/>
    <col min="7956" max="7956" width="10.7109375" customWidth="1"/>
    <col min="7957" max="7957" width="11.140625" customWidth="1"/>
    <col min="7958" max="7958" width="10.140625" customWidth="1"/>
    <col min="7959" max="7959" width="9.85546875" customWidth="1"/>
    <col min="7960" max="7960" width="10.85546875" customWidth="1"/>
    <col min="7961" max="7961" width="11.140625" customWidth="1"/>
    <col min="7962" max="7962" width="10.140625" customWidth="1"/>
    <col min="7963" max="7963" width="9.85546875" customWidth="1"/>
    <col min="7964" max="7965" width="10.5703125" customWidth="1"/>
    <col min="7966" max="7966" width="10.140625" customWidth="1"/>
    <col min="7967" max="7967" width="10.28515625" customWidth="1"/>
    <col min="7968" max="7968" width="16.85546875" customWidth="1"/>
    <col min="7969" max="7969" width="17.5703125" customWidth="1"/>
    <col min="7970" max="7970" width="16.5703125" customWidth="1"/>
    <col min="7971" max="7971" width="10.28515625" customWidth="1"/>
    <col min="7972" max="7972" width="10.7109375" customWidth="1"/>
    <col min="7973" max="7977" width="12.7109375" customWidth="1"/>
    <col min="7978" max="7978" width="13.7109375" customWidth="1"/>
    <col min="7979" max="7980" width="15.7109375" customWidth="1"/>
    <col min="7981" max="7982" width="11.7109375" customWidth="1"/>
    <col min="7983" max="7983" width="11.42578125" customWidth="1"/>
    <col min="7984" max="7990" width="0" hidden="1" customWidth="1"/>
    <col min="7991" max="7991" width="14.5703125" customWidth="1"/>
    <col min="7992" max="7992" width="13.7109375" customWidth="1"/>
    <col min="7993" max="7993" width="12" customWidth="1"/>
    <col min="7994" max="7994" width="10.5703125" customWidth="1"/>
    <col min="7995" max="7995" width="10.140625" customWidth="1"/>
    <col min="7996" max="7996" width="11.42578125" customWidth="1"/>
    <col min="8001" max="8002" width="12.5703125" bestFit="1" customWidth="1"/>
    <col min="8193" max="8193" width="14" customWidth="1"/>
    <col min="8194" max="8194" width="13.140625" customWidth="1"/>
    <col min="8195" max="8195" width="11.42578125" customWidth="1"/>
    <col min="8196" max="8197" width="12.85546875" customWidth="1"/>
    <col min="8198" max="8199" width="12.42578125" customWidth="1"/>
    <col min="8200" max="8200" width="10.42578125" customWidth="1"/>
    <col min="8201" max="8203" width="12" customWidth="1"/>
    <col min="8204" max="8205" width="11.42578125" customWidth="1"/>
    <col min="8206" max="8206" width="13.5703125" customWidth="1"/>
    <col min="8207" max="8207" width="12" customWidth="1"/>
    <col min="8208" max="8208" width="12.7109375" customWidth="1"/>
    <col min="8209" max="8210" width="12.5703125" customWidth="1"/>
    <col min="8211" max="8211" width="9.7109375" customWidth="1"/>
    <col min="8212" max="8212" width="10.7109375" customWidth="1"/>
    <col min="8213" max="8213" width="11.140625" customWidth="1"/>
    <col min="8214" max="8214" width="10.140625" customWidth="1"/>
    <col min="8215" max="8215" width="9.85546875" customWidth="1"/>
    <col min="8216" max="8216" width="10.85546875" customWidth="1"/>
    <col min="8217" max="8217" width="11.140625" customWidth="1"/>
    <col min="8218" max="8218" width="10.140625" customWidth="1"/>
    <col min="8219" max="8219" width="9.85546875" customWidth="1"/>
    <col min="8220" max="8221" width="10.5703125" customWidth="1"/>
    <col min="8222" max="8222" width="10.140625" customWidth="1"/>
    <col min="8223" max="8223" width="10.28515625" customWidth="1"/>
    <col min="8224" max="8224" width="16.85546875" customWidth="1"/>
    <col min="8225" max="8225" width="17.5703125" customWidth="1"/>
    <col min="8226" max="8226" width="16.5703125" customWidth="1"/>
    <col min="8227" max="8227" width="10.28515625" customWidth="1"/>
    <col min="8228" max="8228" width="10.7109375" customWidth="1"/>
    <col min="8229" max="8233" width="12.7109375" customWidth="1"/>
    <col min="8234" max="8234" width="13.7109375" customWidth="1"/>
    <col min="8235" max="8236" width="15.7109375" customWidth="1"/>
    <col min="8237" max="8238" width="11.7109375" customWidth="1"/>
    <col min="8239" max="8239" width="11.42578125" customWidth="1"/>
    <col min="8240" max="8246" width="0" hidden="1" customWidth="1"/>
    <col min="8247" max="8247" width="14.5703125" customWidth="1"/>
    <col min="8248" max="8248" width="13.7109375" customWidth="1"/>
    <col min="8249" max="8249" width="12" customWidth="1"/>
    <col min="8250" max="8250" width="10.5703125" customWidth="1"/>
    <col min="8251" max="8251" width="10.140625" customWidth="1"/>
    <col min="8252" max="8252" width="11.42578125" customWidth="1"/>
    <col min="8257" max="8258" width="12.5703125" bestFit="1" customWidth="1"/>
    <col min="8449" max="8449" width="14" customWidth="1"/>
    <col min="8450" max="8450" width="13.140625" customWidth="1"/>
    <col min="8451" max="8451" width="11.42578125" customWidth="1"/>
    <col min="8452" max="8453" width="12.85546875" customWidth="1"/>
    <col min="8454" max="8455" width="12.42578125" customWidth="1"/>
    <col min="8456" max="8456" width="10.42578125" customWidth="1"/>
    <col min="8457" max="8459" width="12" customWidth="1"/>
    <col min="8460" max="8461" width="11.42578125" customWidth="1"/>
    <col min="8462" max="8462" width="13.5703125" customWidth="1"/>
    <col min="8463" max="8463" width="12" customWidth="1"/>
    <col min="8464" max="8464" width="12.7109375" customWidth="1"/>
    <col min="8465" max="8466" width="12.5703125" customWidth="1"/>
    <col min="8467" max="8467" width="9.7109375" customWidth="1"/>
    <col min="8468" max="8468" width="10.7109375" customWidth="1"/>
    <col min="8469" max="8469" width="11.140625" customWidth="1"/>
    <col min="8470" max="8470" width="10.140625" customWidth="1"/>
    <col min="8471" max="8471" width="9.85546875" customWidth="1"/>
    <col min="8472" max="8472" width="10.85546875" customWidth="1"/>
    <col min="8473" max="8473" width="11.140625" customWidth="1"/>
    <col min="8474" max="8474" width="10.140625" customWidth="1"/>
    <col min="8475" max="8475" width="9.85546875" customWidth="1"/>
    <col min="8476" max="8477" width="10.5703125" customWidth="1"/>
    <col min="8478" max="8478" width="10.140625" customWidth="1"/>
    <col min="8479" max="8479" width="10.28515625" customWidth="1"/>
    <col min="8480" max="8480" width="16.85546875" customWidth="1"/>
    <col min="8481" max="8481" width="17.5703125" customWidth="1"/>
    <col min="8482" max="8482" width="16.5703125" customWidth="1"/>
    <col min="8483" max="8483" width="10.28515625" customWidth="1"/>
    <col min="8484" max="8484" width="10.7109375" customWidth="1"/>
    <col min="8485" max="8489" width="12.7109375" customWidth="1"/>
    <col min="8490" max="8490" width="13.7109375" customWidth="1"/>
    <col min="8491" max="8492" width="15.7109375" customWidth="1"/>
    <col min="8493" max="8494" width="11.7109375" customWidth="1"/>
    <col min="8495" max="8495" width="11.42578125" customWidth="1"/>
    <col min="8496" max="8502" width="0" hidden="1" customWidth="1"/>
    <col min="8503" max="8503" width="14.5703125" customWidth="1"/>
    <col min="8504" max="8504" width="13.7109375" customWidth="1"/>
    <col min="8505" max="8505" width="12" customWidth="1"/>
    <col min="8506" max="8506" width="10.5703125" customWidth="1"/>
    <col min="8507" max="8507" width="10.140625" customWidth="1"/>
    <col min="8508" max="8508" width="11.42578125" customWidth="1"/>
    <col min="8513" max="8514" width="12.5703125" bestFit="1" customWidth="1"/>
    <col min="8705" max="8705" width="14" customWidth="1"/>
    <col min="8706" max="8706" width="13.140625" customWidth="1"/>
    <col min="8707" max="8707" width="11.42578125" customWidth="1"/>
    <col min="8708" max="8709" width="12.85546875" customWidth="1"/>
    <col min="8710" max="8711" width="12.42578125" customWidth="1"/>
    <col min="8712" max="8712" width="10.42578125" customWidth="1"/>
    <col min="8713" max="8715" width="12" customWidth="1"/>
    <col min="8716" max="8717" width="11.42578125" customWidth="1"/>
    <col min="8718" max="8718" width="13.5703125" customWidth="1"/>
    <col min="8719" max="8719" width="12" customWidth="1"/>
    <col min="8720" max="8720" width="12.7109375" customWidth="1"/>
    <col min="8721" max="8722" width="12.5703125" customWidth="1"/>
    <col min="8723" max="8723" width="9.7109375" customWidth="1"/>
    <col min="8724" max="8724" width="10.7109375" customWidth="1"/>
    <col min="8725" max="8725" width="11.140625" customWidth="1"/>
    <col min="8726" max="8726" width="10.140625" customWidth="1"/>
    <col min="8727" max="8727" width="9.85546875" customWidth="1"/>
    <col min="8728" max="8728" width="10.85546875" customWidth="1"/>
    <col min="8729" max="8729" width="11.140625" customWidth="1"/>
    <col min="8730" max="8730" width="10.140625" customWidth="1"/>
    <col min="8731" max="8731" width="9.85546875" customWidth="1"/>
    <col min="8732" max="8733" width="10.5703125" customWidth="1"/>
    <col min="8734" max="8734" width="10.140625" customWidth="1"/>
    <col min="8735" max="8735" width="10.28515625" customWidth="1"/>
    <col min="8736" max="8736" width="16.85546875" customWidth="1"/>
    <col min="8737" max="8737" width="17.5703125" customWidth="1"/>
    <col min="8738" max="8738" width="16.5703125" customWidth="1"/>
    <col min="8739" max="8739" width="10.28515625" customWidth="1"/>
    <col min="8740" max="8740" width="10.7109375" customWidth="1"/>
    <col min="8741" max="8745" width="12.7109375" customWidth="1"/>
    <col min="8746" max="8746" width="13.7109375" customWidth="1"/>
    <col min="8747" max="8748" width="15.7109375" customWidth="1"/>
    <col min="8749" max="8750" width="11.7109375" customWidth="1"/>
    <col min="8751" max="8751" width="11.42578125" customWidth="1"/>
    <col min="8752" max="8758" width="0" hidden="1" customWidth="1"/>
    <col min="8759" max="8759" width="14.5703125" customWidth="1"/>
    <col min="8760" max="8760" width="13.7109375" customWidth="1"/>
    <col min="8761" max="8761" width="12" customWidth="1"/>
    <col min="8762" max="8762" width="10.5703125" customWidth="1"/>
    <col min="8763" max="8763" width="10.140625" customWidth="1"/>
    <col min="8764" max="8764" width="11.42578125" customWidth="1"/>
    <col min="8769" max="8770" width="12.5703125" bestFit="1" customWidth="1"/>
    <col min="8961" max="8961" width="14" customWidth="1"/>
    <col min="8962" max="8962" width="13.140625" customWidth="1"/>
    <col min="8963" max="8963" width="11.42578125" customWidth="1"/>
    <col min="8964" max="8965" width="12.85546875" customWidth="1"/>
    <col min="8966" max="8967" width="12.42578125" customWidth="1"/>
    <col min="8968" max="8968" width="10.42578125" customWidth="1"/>
    <col min="8969" max="8971" width="12" customWidth="1"/>
    <col min="8972" max="8973" width="11.42578125" customWidth="1"/>
    <col min="8974" max="8974" width="13.5703125" customWidth="1"/>
    <col min="8975" max="8975" width="12" customWidth="1"/>
    <col min="8976" max="8976" width="12.7109375" customWidth="1"/>
    <col min="8977" max="8978" width="12.5703125" customWidth="1"/>
    <col min="8979" max="8979" width="9.7109375" customWidth="1"/>
    <col min="8980" max="8980" width="10.7109375" customWidth="1"/>
    <col min="8981" max="8981" width="11.140625" customWidth="1"/>
    <col min="8982" max="8982" width="10.140625" customWidth="1"/>
    <col min="8983" max="8983" width="9.85546875" customWidth="1"/>
    <col min="8984" max="8984" width="10.85546875" customWidth="1"/>
    <col min="8985" max="8985" width="11.140625" customWidth="1"/>
    <col min="8986" max="8986" width="10.140625" customWidth="1"/>
    <col min="8987" max="8987" width="9.85546875" customWidth="1"/>
    <col min="8988" max="8989" width="10.5703125" customWidth="1"/>
    <col min="8990" max="8990" width="10.140625" customWidth="1"/>
    <col min="8991" max="8991" width="10.28515625" customWidth="1"/>
    <col min="8992" max="8992" width="16.85546875" customWidth="1"/>
    <col min="8993" max="8993" width="17.5703125" customWidth="1"/>
    <col min="8994" max="8994" width="16.5703125" customWidth="1"/>
    <col min="8995" max="8995" width="10.28515625" customWidth="1"/>
    <col min="8996" max="8996" width="10.7109375" customWidth="1"/>
    <col min="8997" max="9001" width="12.7109375" customWidth="1"/>
    <col min="9002" max="9002" width="13.7109375" customWidth="1"/>
    <col min="9003" max="9004" width="15.7109375" customWidth="1"/>
    <col min="9005" max="9006" width="11.7109375" customWidth="1"/>
    <col min="9007" max="9007" width="11.42578125" customWidth="1"/>
    <col min="9008" max="9014" width="0" hidden="1" customWidth="1"/>
    <col min="9015" max="9015" width="14.5703125" customWidth="1"/>
    <col min="9016" max="9016" width="13.7109375" customWidth="1"/>
    <col min="9017" max="9017" width="12" customWidth="1"/>
    <col min="9018" max="9018" width="10.5703125" customWidth="1"/>
    <col min="9019" max="9019" width="10.140625" customWidth="1"/>
    <col min="9020" max="9020" width="11.42578125" customWidth="1"/>
    <col min="9025" max="9026" width="12.5703125" bestFit="1" customWidth="1"/>
    <col min="9217" max="9217" width="14" customWidth="1"/>
    <col min="9218" max="9218" width="13.140625" customWidth="1"/>
    <col min="9219" max="9219" width="11.42578125" customWidth="1"/>
    <col min="9220" max="9221" width="12.85546875" customWidth="1"/>
    <col min="9222" max="9223" width="12.42578125" customWidth="1"/>
    <col min="9224" max="9224" width="10.42578125" customWidth="1"/>
    <col min="9225" max="9227" width="12" customWidth="1"/>
    <col min="9228" max="9229" width="11.42578125" customWidth="1"/>
    <col min="9230" max="9230" width="13.5703125" customWidth="1"/>
    <col min="9231" max="9231" width="12" customWidth="1"/>
    <col min="9232" max="9232" width="12.7109375" customWidth="1"/>
    <col min="9233" max="9234" width="12.5703125" customWidth="1"/>
    <col min="9235" max="9235" width="9.7109375" customWidth="1"/>
    <col min="9236" max="9236" width="10.7109375" customWidth="1"/>
    <col min="9237" max="9237" width="11.140625" customWidth="1"/>
    <col min="9238" max="9238" width="10.140625" customWidth="1"/>
    <col min="9239" max="9239" width="9.85546875" customWidth="1"/>
    <col min="9240" max="9240" width="10.85546875" customWidth="1"/>
    <col min="9241" max="9241" width="11.140625" customWidth="1"/>
    <col min="9242" max="9242" width="10.140625" customWidth="1"/>
    <col min="9243" max="9243" width="9.85546875" customWidth="1"/>
    <col min="9244" max="9245" width="10.5703125" customWidth="1"/>
    <col min="9246" max="9246" width="10.140625" customWidth="1"/>
    <col min="9247" max="9247" width="10.28515625" customWidth="1"/>
    <col min="9248" max="9248" width="16.85546875" customWidth="1"/>
    <col min="9249" max="9249" width="17.5703125" customWidth="1"/>
    <col min="9250" max="9250" width="16.5703125" customWidth="1"/>
    <col min="9251" max="9251" width="10.28515625" customWidth="1"/>
    <col min="9252" max="9252" width="10.7109375" customWidth="1"/>
    <col min="9253" max="9257" width="12.7109375" customWidth="1"/>
    <col min="9258" max="9258" width="13.7109375" customWidth="1"/>
    <col min="9259" max="9260" width="15.7109375" customWidth="1"/>
    <col min="9261" max="9262" width="11.7109375" customWidth="1"/>
    <col min="9263" max="9263" width="11.42578125" customWidth="1"/>
    <col min="9264" max="9270" width="0" hidden="1" customWidth="1"/>
    <col min="9271" max="9271" width="14.5703125" customWidth="1"/>
    <col min="9272" max="9272" width="13.7109375" customWidth="1"/>
    <col min="9273" max="9273" width="12" customWidth="1"/>
    <col min="9274" max="9274" width="10.5703125" customWidth="1"/>
    <col min="9275" max="9275" width="10.140625" customWidth="1"/>
    <col min="9276" max="9276" width="11.42578125" customWidth="1"/>
    <col min="9281" max="9282" width="12.5703125" bestFit="1" customWidth="1"/>
    <col min="9473" max="9473" width="14" customWidth="1"/>
    <col min="9474" max="9474" width="13.140625" customWidth="1"/>
    <col min="9475" max="9475" width="11.42578125" customWidth="1"/>
    <col min="9476" max="9477" width="12.85546875" customWidth="1"/>
    <col min="9478" max="9479" width="12.42578125" customWidth="1"/>
    <col min="9480" max="9480" width="10.42578125" customWidth="1"/>
    <col min="9481" max="9483" width="12" customWidth="1"/>
    <col min="9484" max="9485" width="11.42578125" customWidth="1"/>
    <col min="9486" max="9486" width="13.5703125" customWidth="1"/>
    <col min="9487" max="9487" width="12" customWidth="1"/>
    <col min="9488" max="9488" width="12.7109375" customWidth="1"/>
    <col min="9489" max="9490" width="12.5703125" customWidth="1"/>
    <col min="9491" max="9491" width="9.7109375" customWidth="1"/>
    <col min="9492" max="9492" width="10.7109375" customWidth="1"/>
    <col min="9493" max="9493" width="11.140625" customWidth="1"/>
    <col min="9494" max="9494" width="10.140625" customWidth="1"/>
    <col min="9495" max="9495" width="9.85546875" customWidth="1"/>
    <col min="9496" max="9496" width="10.85546875" customWidth="1"/>
    <col min="9497" max="9497" width="11.140625" customWidth="1"/>
    <col min="9498" max="9498" width="10.140625" customWidth="1"/>
    <col min="9499" max="9499" width="9.85546875" customWidth="1"/>
    <col min="9500" max="9501" width="10.5703125" customWidth="1"/>
    <col min="9502" max="9502" width="10.140625" customWidth="1"/>
    <col min="9503" max="9503" width="10.28515625" customWidth="1"/>
    <col min="9504" max="9504" width="16.85546875" customWidth="1"/>
    <col min="9505" max="9505" width="17.5703125" customWidth="1"/>
    <col min="9506" max="9506" width="16.5703125" customWidth="1"/>
    <col min="9507" max="9507" width="10.28515625" customWidth="1"/>
    <col min="9508" max="9508" width="10.7109375" customWidth="1"/>
    <col min="9509" max="9513" width="12.7109375" customWidth="1"/>
    <col min="9514" max="9514" width="13.7109375" customWidth="1"/>
    <col min="9515" max="9516" width="15.7109375" customWidth="1"/>
    <col min="9517" max="9518" width="11.7109375" customWidth="1"/>
    <col min="9519" max="9519" width="11.42578125" customWidth="1"/>
    <col min="9520" max="9526" width="0" hidden="1" customWidth="1"/>
    <col min="9527" max="9527" width="14.5703125" customWidth="1"/>
    <col min="9528" max="9528" width="13.7109375" customWidth="1"/>
    <col min="9529" max="9529" width="12" customWidth="1"/>
    <col min="9530" max="9530" width="10.5703125" customWidth="1"/>
    <col min="9531" max="9531" width="10.140625" customWidth="1"/>
    <col min="9532" max="9532" width="11.42578125" customWidth="1"/>
    <col min="9537" max="9538" width="12.5703125" bestFit="1" customWidth="1"/>
    <col min="9729" max="9729" width="14" customWidth="1"/>
    <col min="9730" max="9730" width="13.140625" customWidth="1"/>
    <col min="9731" max="9731" width="11.42578125" customWidth="1"/>
    <col min="9732" max="9733" width="12.85546875" customWidth="1"/>
    <col min="9734" max="9735" width="12.42578125" customWidth="1"/>
    <col min="9736" max="9736" width="10.42578125" customWidth="1"/>
    <col min="9737" max="9739" width="12" customWidth="1"/>
    <col min="9740" max="9741" width="11.42578125" customWidth="1"/>
    <col min="9742" max="9742" width="13.5703125" customWidth="1"/>
    <col min="9743" max="9743" width="12" customWidth="1"/>
    <col min="9744" max="9744" width="12.7109375" customWidth="1"/>
    <col min="9745" max="9746" width="12.5703125" customWidth="1"/>
    <col min="9747" max="9747" width="9.7109375" customWidth="1"/>
    <col min="9748" max="9748" width="10.7109375" customWidth="1"/>
    <col min="9749" max="9749" width="11.140625" customWidth="1"/>
    <col min="9750" max="9750" width="10.140625" customWidth="1"/>
    <col min="9751" max="9751" width="9.85546875" customWidth="1"/>
    <col min="9752" max="9752" width="10.85546875" customWidth="1"/>
    <col min="9753" max="9753" width="11.140625" customWidth="1"/>
    <col min="9754" max="9754" width="10.140625" customWidth="1"/>
    <col min="9755" max="9755" width="9.85546875" customWidth="1"/>
    <col min="9756" max="9757" width="10.5703125" customWidth="1"/>
    <col min="9758" max="9758" width="10.140625" customWidth="1"/>
    <col min="9759" max="9759" width="10.28515625" customWidth="1"/>
    <col min="9760" max="9760" width="16.85546875" customWidth="1"/>
    <col min="9761" max="9761" width="17.5703125" customWidth="1"/>
    <col min="9762" max="9762" width="16.5703125" customWidth="1"/>
    <col min="9763" max="9763" width="10.28515625" customWidth="1"/>
    <col min="9764" max="9764" width="10.7109375" customWidth="1"/>
    <col min="9765" max="9769" width="12.7109375" customWidth="1"/>
    <col min="9770" max="9770" width="13.7109375" customWidth="1"/>
    <col min="9771" max="9772" width="15.7109375" customWidth="1"/>
    <col min="9773" max="9774" width="11.7109375" customWidth="1"/>
    <col min="9775" max="9775" width="11.42578125" customWidth="1"/>
    <col min="9776" max="9782" width="0" hidden="1" customWidth="1"/>
    <col min="9783" max="9783" width="14.5703125" customWidth="1"/>
    <col min="9784" max="9784" width="13.7109375" customWidth="1"/>
    <col min="9785" max="9785" width="12" customWidth="1"/>
    <col min="9786" max="9786" width="10.5703125" customWidth="1"/>
    <col min="9787" max="9787" width="10.140625" customWidth="1"/>
    <col min="9788" max="9788" width="11.42578125" customWidth="1"/>
    <col min="9793" max="9794" width="12.5703125" bestFit="1" customWidth="1"/>
    <col min="9985" max="9985" width="14" customWidth="1"/>
    <col min="9986" max="9986" width="13.140625" customWidth="1"/>
    <col min="9987" max="9987" width="11.42578125" customWidth="1"/>
    <col min="9988" max="9989" width="12.85546875" customWidth="1"/>
    <col min="9990" max="9991" width="12.42578125" customWidth="1"/>
    <col min="9992" max="9992" width="10.42578125" customWidth="1"/>
    <col min="9993" max="9995" width="12" customWidth="1"/>
    <col min="9996" max="9997" width="11.42578125" customWidth="1"/>
    <col min="9998" max="9998" width="13.5703125" customWidth="1"/>
    <col min="9999" max="9999" width="12" customWidth="1"/>
    <col min="10000" max="10000" width="12.7109375" customWidth="1"/>
    <col min="10001" max="10002" width="12.5703125" customWidth="1"/>
    <col min="10003" max="10003" width="9.7109375" customWidth="1"/>
    <col min="10004" max="10004" width="10.7109375" customWidth="1"/>
    <col min="10005" max="10005" width="11.140625" customWidth="1"/>
    <col min="10006" max="10006" width="10.140625" customWidth="1"/>
    <col min="10007" max="10007" width="9.85546875" customWidth="1"/>
    <col min="10008" max="10008" width="10.85546875" customWidth="1"/>
    <col min="10009" max="10009" width="11.140625" customWidth="1"/>
    <col min="10010" max="10010" width="10.140625" customWidth="1"/>
    <col min="10011" max="10011" width="9.85546875" customWidth="1"/>
    <col min="10012" max="10013" width="10.5703125" customWidth="1"/>
    <col min="10014" max="10014" width="10.140625" customWidth="1"/>
    <col min="10015" max="10015" width="10.28515625" customWidth="1"/>
    <col min="10016" max="10016" width="16.85546875" customWidth="1"/>
    <col min="10017" max="10017" width="17.5703125" customWidth="1"/>
    <col min="10018" max="10018" width="16.5703125" customWidth="1"/>
    <col min="10019" max="10019" width="10.28515625" customWidth="1"/>
    <col min="10020" max="10020" width="10.7109375" customWidth="1"/>
    <col min="10021" max="10025" width="12.7109375" customWidth="1"/>
    <col min="10026" max="10026" width="13.7109375" customWidth="1"/>
    <col min="10027" max="10028" width="15.7109375" customWidth="1"/>
    <col min="10029" max="10030" width="11.7109375" customWidth="1"/>
    <col min="10031" max="10031" width="11.42578125" customWidth="1"/>
    <col min="10032" max="10038" width="0" hidden="1" customWidth="1"/>
    <col min="10039" max="10039" width="14.5703125" customWidth="1"/>
    <col min="10040" max="10040" width="13.7109375" customWidth="1"/>
    <col min="10041" max="10041" width="12" customWidth="1"/>
    <col min="10042" max="10042" width="10.5703125" customWidth="1"/>
    <col min="10043" max="10043" width="10.140625" customWidth="1"/>
    <col min="10044" max="10044" width="11.42578125" customWidth="1"/>
    <col min="10049" max="10050" width="12.5703125" bestFit="1" customWidth="1"/>
    <col min="10241" max="10241" width="14" customWidth="1"/>
    <col min="10242" max="10242" width="13.140625" customWidth="1"/>
    <col min="10243" max="10243" width="11.42578125" customWidth="1"/>
    <col min="10244" max="10245" width="12.85546875" customWidth="1"/>
    <col min="10246" max="10247" width="12.42578125" customWidth="1"/>
    <col min="10248" max="10248" width="10.42578125" customWidth="1"/>
    <col min="10249" max="10251" width="12" customWidth="1"/>
    <col min="10252" max="10253" width="11.42578125" customWidth="1"/>
    <col min="10254" max="10254" width="13.5703125" customWidth="1"/>
    <col min="10255" max="10255" width="12" customWidth="1"/>
    <col min="10256" max="10256" width="12.7109375" customWidth="1"/>
    <col min="10257" max="10258" width="12.5703125" customWidth="1"/>
    <col min="10259" max="10259" width="9.7109375" customWidth="1"/>
    <col min="10260" max="10260" width="10.7109375" customWidth="1"/>
    <col min="10261" max="10261" width="11.140625" customWidth="1"/>
    <col min="10262" max="10262" width="10.140625" customWidth="1"/>
    <col min="10263" max="10263" width="9.85546875" customWidth="1"/>
    <col min="10264" max="10264" width="10.85546875" customWidth="1"/>
    <col min="10265" max="10265" width="11.140625" customWidth="1"/>
    <col min="10266" max="10266" width="10.140625" customWidth="1"/>
    <col min="10267" max="10267" width="9.85546875" customWidth="1"/>
    <col min="10268" max="10269" width="10.5703125" customWidth="1"/>
    <col min="10270" max="10270" width="10.140625" customWidth="1"/>
    <col min="10271" max="10271" width="10.28515625" customWidth="1"/>
    <col min="10272" max="10272" width="16.85546875" customWidth="1"/>
    <col min="10273" max="10273" width="17.5703125" customWidth="1"/>
    <col min="10274" max="10274" width="16.5703125" customWidth="1"/>
    <col min="10275" max="10275" width="10.28515625" customWidth="1"/>
    <col min="10276" max="10276" width="10.7109375" customWidth="1"/>
    <col min="10277" max="10281" width="12.7109375" customWidth="1"/>
    <col min="10282" max="10282" width="13.7109375" customWidth="1"/>
    <col min="10283" max="10284" width="15.7109375" customWidth="1"/>
    <col min="10285" max="10286" width="11.7109375" customWidth="1"/>
    <col min="10287" max="10287" width="11.42578125" customWidth="1"/>
    <col min="10288" max="10294" width="0" hidden="1" customWidth="1"/>
    <col min="10295" max="10295" width="14.5703125" customWidth="1"/>
    <col min="10296" max="10296" width="13.7109375" customWidth="1"/>
    <col min="10297" max="10297" width="12" customWidth="1"/>
    <col min="10298" max="10298" width="10.5703125" customWidth="1"/>
    <col min="10299" max="10299" width="10.140625" customWidth="1"/>
    <col min="10300" max="10300" width="11.42578125" customWidth="1"/>
    <col min="10305" max="10306" width="12.5703125" bestFit="1" customWidth="1"/>
    <col min="10497" max="10497" width="14" customWidth="1"/>
    <col min="10498" max="10498" width="13.140625" customWidth="1"/>
    <col min="10499" max="10499" width="11.42578125" customWidth="1"/>
    <col min="10500" max="10501" width="12.85546875" customWidth="1"/>
    <col min="10502" max="10503" width="12.42578125" customWidth="1"/>
    <col min="10504" max="10504" width="10.42578125" customWidth="1"/>
    <col min="10505" max="10507" width="12" customWidth="1"/>
    <col min="10508" max="10509" width="11.42578125" customWidth="1"/>
    <col min="10510" max="10510" width="13.5703125" customWidth="1"/>
    <col min="10511" max="10511" width="12" customWidth="1"/>
    <col min="10512" max="10512" width="12.7109375" customWidth="1"/>
    <col min="10513" max="10514" width="12.5703125" customWidth="1"/>
    <col min="10515" max="10515" width="9.7109375" customWidth="1"/>
    <col min="10516" max="10516" width="10.7109375" customWidth="1"/>
    <col min="10517" max="10517" width="11.140625" customWidth="1"/>
    <col min="10518" max="10518" width="10.140625" customWidth="1"/>
    <col min="10519" max="10519" width="9.85546875" customWidth="1"/>
    <col min="10520" max="10520" width="10.85546875" customWidth="1"/>
    <col min="10521" max="10521" width="11.140625" customWidth="1"/>
    <col min="10522" max="10522" width="10.140625" customWidth="1"/>
    <col min="10523" max="10523" width="9.85546875" customWidth="1"/>
    <col min="10524" max="10525" width="10.5703125" customWidth="1"/>
    <col min="10526" max="10526" width="10.140625" customWidth="1"/>
    <col min="10527" max="10527" width="10.28515625" customWidth="1"/>
    <col min="10528" max="10528" width="16.85546875" customWidth="1"/>
    <col min="10529" max="10529" width="17.5703125" customWidth="1"/>
    <col min="10530" max="10530" width="16.5703125" customWidth="1"/>
    <col min="10531" max="10531" width="10.28515625" customWidth="1"/>
    <col min="10532" max="10532" width="10.7109375" customWidth="1"/>
    <col min="10533" max="10537" width="12.7109375" customWidth="1"/>
    <col min="10538" max="10538" width="13.7109375" customWidth="1"/>
    <col min="10539" max="10540" width="15.7109375" customWidth="1"/>
    <col min="10541" max="10542" width="11.7109375" customWidth="1"/>
    <col min="10543" max="10543" width="11.42578125" customWidth="1"/>
    <col min="10544" max="10550" width="0" hidden="1" customWidth="1"/>
    <col min="10551" max="10551" width="14.5703125" customWidth="1"/>
    <col min="10552" max="10552" width="13.7109375" customWidth="1"/>
    <col min="10553" max="10553" width="12" customWidth="1"/>
    <col min="10554" max="10554" width="10.5703125" customWidth="1"/>
    <col min="10555" max="10555" width="10.140625" customWidth="1"/>
    <col min="10556" max="10556" width="11.42578125" customWidth="1"/>
    <col min="10561" max="10562" width="12.5703125" bestFit="1" customWidth="1"/>
    <col min="10753" max="10753" width="14" customWidth="1"/>
    <col min="10754" max="10754" width="13.140625" customWidth="1"/>
    <col min="10755" max="10755" width="11.42578125" customWidth="1"/>
    <col min="10756" max="10757" width="12.85546875" customWidth="1"/>
    <col min="10758" max="10759" width="12.42578125" customWidth="1"/>
    <col min="10760" max="10760" width="10.42578125" customWidth="1"/>
    <col min="10761" max="10763" width="12" customWidth="1"/>
    <col min="10764" max="10765" width="11.42578125" customWidth="1"/>
    <col min="10766" max="10766" width="13.5703125" customWidth="1"/>
    <col min="10767" max="10767" width="12" customWidth="1"/>
    <col min="10768" max="10768" width="12.7109375" customWidth="1"/>
    <col min="10769" max="10770" width="12.5703125" customWidth="1"/>
    <col min="10771" max="10771" width="9.7109375" customWidth="1"/>
    <col min="10772" max="10772" width="10.7109375" customWidth="1"/>
    <col min="10773" max="10773" width="11.140625" customWidth="1"/>
    <col min="10774" max="10774" width="10.140625" customWidth="1"/>
    <col min="10775" max="10775" width="9.85546875" customWidth="1"/>
    <col min="10776" max="10776" width="10.85546875" customWidth="1"/>
    <col min="10777" max="10777" width="11.140625" customWidth="1"/>
    <col min="10778" max="10778" width="10.140625" customWidth="1"/>
    <col min="10779" max="10779" width="9.85546875" customWidth="1"/>
    <col min="10780" max="10781" width="10.5703125" customWidth="1"/>
    <col min="10782" max="10782" width="10.140625" customWidth="1"/>
    <col min="10783" max="10783" width="10.28515625" customWidth="1"/>
    <col min="10784" max="10784" width="16.85546875" customWidth="1"/>
    <col min="10785" max="10785" width="17.5703125" customWidth="1"/>
    <col min="10786" max="10786" width="16.5703125" customWidth="1"/>
    <col min="10787" max="10787" width="10.28515625" customWidth="1"/>
    <col min="10788" max="10788" width="10.7109375" customWidth="1"/>
    <col min="10789" max="10793" width="12.7109375" customWidth="1"/>
    <col min="10794" max="10794" width="13.7109375" customWidth="1"/>
    <col min="10795" max="10796" width="15.7109375" customWidth="1"/>
    <col min="10797" max="10798" width="11.7109375" customWidth="1"/>
    <col min="10799" max="10799" width="11.42578125" customWidth="1"/>
    <col min="10800" max="10806" width="0" hidden="1" customWidth="1"/>
    <col min="10807" max="10807" width="14.5703125" customWidth="1"/>
    <col min="10808" max="10808" width="13.7109375" customWidth="1"/>
    <col min="10809" max="10809" width="12" customWidth="1"/>
    <col min="10810" max="10810" width="10.5703125" customWidth="1"/>
    <col min="10811" max="10811" width="10.140625" customWidth="1"/>
    <col min="10812" max="10812" width="11.42578125" customWidth="1"/>
    <col min="10817" max="10818" width="12.5703125" bestFit="1" customWidth="1"/>
    <col min="11009" max="11009" width="14" customWidth="1"/>
    <col min="11010" max="11010" width="13.140625" customWidth="1"/>
    <col min="11011" max="11011" width="11.42578125" customWidth="1"/>
    <col min="11012" max="11013" width="12.85546875" customWidth="1"/>
    <col min="11014" max="11015" width="12.42578125" customWidth="1"/>
    <col min="11016" max="11016" width="10.42578125" customWidth="1"/>
    <col min="11017" max="11019" width="12" customWidth="1"/>
    <col min="11020" max="11021" width="11.42578125" customWidth="1"/>
    <col min="11022" max="11022" width="13.5703125" customWidth="1"/>
    <col min="11023" max="11023" width="12" customWidth="1"/>
    <col min="11024" max="11024" width="12.7109375" customWidth="1"/>
    <col min="11025" max="11026" width="12.5703125" customWidth="1"/>
    <col min="11027" max="11027" width="9.7109375" customWidth="1"/>
    <col min="11028" max="11028" width="10.7109375" customWidth="1"/>
    <col min="11029" max="11029" width="11.140625" customWidth="1"/>
    <col min="11030" max="11030" width="10.140625" customWidth="1"/>
    <col min="11031" max="11031" width="9.85546875" customWidth="1"/>
    <col min="11032" max="11032" width="10.85546875" customWidth="1"/>
    <col min="11033" max="11033" width="11.140625" customWidth="1"/>
    <col min="11034" max="11034" width="10.140625" customWidth="1"/>
    <col min="11035" max="11035" width="9.85546875" customWidth="1"/>
    <col min="11036" max="11037" width="10.5703125" customWidth="1"/>
    <col min="11038" max="11038" width="10.140625" customWidth="1"/>
    <col min="11039" max="11039" width="10.28515625" customWidth="1"/>
    <col min="11040" max="11040" width="16.85546875" customWidth="1"/>
    <col min="11041" max="11041" width="17.5703125" customWidth="1"/>
    <col min="11042" max="11042" width="16.5703125" customWidth="1"/>
    <col min="11043" max="11043" width="10.28515625" customWidth="1"/>
    <col min="11044" max="11044" width="10.7109375" customWidth="1"/>
    <col min="11045" max="11049" width="12.7109375" customWidth="1"/>
    <col min="11050" max="11050" width="13.7109375" customWidth="1"/>
    <col min="11051" max="11052" width="15.7109375" customWidth="1"/>
    <col min="11053" max="11054" width="11.7109375" customWidth="1"/>
    <col min="11055" max="11055" width="11.42578125" customWidth="1"/>
    <col min="11056" max="11062" width="0" hidden="1" customWidth="1"/>
    <col min="11063" max="11063" width="14.5703125" customWidth="1"/>
    <col min="11064" max="11064" width="13.7109375" customWidth="1"/>
    <col min="11065" max="11065" width="12" customWidth="1"/>
    <col min="11066" max="11066" width="10.5703125" customWidth="1"/>
    <col min="11067" max="11067" width="10.140625" customWidth="1"/>
    <col min="11068" max="11068" width="11.42578125" customWidth="1"/>
    <col min="11073" max="11074" width="12.5703125" bestFit="1" customWidth="1"/>
    <col min="11265" max="11265" width="14" customWidth="1"/>
    <col min="11266" max="11266" width="13.140625" customWidth="1"/>
    <col min="11267" max="11267" width="11.42578125" customWidth="1"/>
    <col min="11268" max="11269" width="12.85546875" customWidth="1"/>
    <col min="11270" max="11271" width="12.42578125" customWidth="1"/>
    <col min="11272" max="11272" width="10.42578125" customWidth="1"/>
    <col min="11273" max="11275" width="12" customWidth="1"/>
    <col min="11276" max="11277" width="11.42578125" customWidth="1"/>
    <col min="11278" max="11278" width="13.5703125" customWidth="1"/>
    <col min="11279" max="11279" width="12" customWidth="1"/>
    <col min="11280" max="11280" width="12.7109375" customWidth="1"/>
    <col min="11281" max="11282" width="12.5703125" customWidth="1"/>
    <col min="11283" max="11283" width="9.7109375" customWidth="1"/>
    <col min="11284" max="11284" width="10.7109375" customWidth="1"/>
    <col min="11285" max="11285" width="11.140625" customWidth="1"/>
    <col min="11286" max="11286" width="10.140625" customWidth="1"/>
    <col min="11287" max="11287" width="9.85546875" customWidth="1"/>
    <col min="11288" max="11288" width="10.85546875" customWidth="1"/>
    <col min="11289" max="11289" width="11.140625" customWidth="1"/>
    <col min="11290" max="11290" width="10.140625" customWidth="1"/>
    <col min="11291" max="11291" width="9.85546875" customWidth="1"/>
    <col min="11292" max="11293" width="10.5703125" customWidth="1"/>
    <col min="11294" max="11294" width="10.140625" customWidth="1"/>
    <col min="11295" max="11295" width="10.28515625" customWidth="1"/>
    <col min="11296" max="11296" width="16.85546875" customWidth="1"/>
    <col min="11297" max="11297" width="17.5703125" customWidth="1"/>
    <col min="11298" max="11298" width="16.5703125" customWidth="1"/>
    <col min="11299" max="11299" width="10.28515625" customWidth="1"/>
    <col min="11300" max="11300" width="10.7109375" customWidth="1"/>
    <col min="11301" max="11305" width="12.7109375" customWidth="1"/>
    <col min="11306" max="11306" width="13.7109375" customWidth="1"/>
    <col min="11307" max="11308" width="15.7109375" customWidth="1"/>
    <col min="11309" max="11310" width="11.7109375" customWidth="1"/>
    <col min="11311" max="11311" width="11.42578125" customWidth="1"/>
    <col min="11312" max="11318" width="0" hidden="1" customWidth="1"/>
    <col min="11319" max="11319" width="14.5703125" customWidth="1"/>
    <col min="11320" max="11320" width="13.7109375" customWidth="1"/>
    <col min="11321" max="11321" width="12" customWidth="1"/>
    <col min="11322" max="11322" width="10.5703125" customWidth="1"/>
    <col min="11323" max="11323" width="10.140625" customWidth="1"/>
    <col min="11324" max="11324" width="11.42578125" customWidth="1"/>
    <col min="11329" max="11330" width="12.5703125" bestFit="1" customWidth="1"/>
    <col min="11521" max="11521" width="14" customWidth="1"/>
    <col min="11522" max="11522" width="13.140625" customWidth="1"/>
    <col min="11523" max="11523" width="11.42578125" customWidth="1"/>
    <col min="11524" max="11525" width="12.85546875" customWidth="1"/>
    <col min="11526" max="11527" width="12.42578125" customWidth="1"/>
    <col min="11528" max="11528" width="10.42578125" customWidth="1"/>
    <col min="11529" max="11531" width="12" customWidth="1"/>
    <col min="11532" max="11533" width="11.42578125" customWidth="1"/>
    <col min="11534" max="11534" width="13.5703125" customWidth="1"/>
    <col min="11535" max="11535" width="12" customWidth="1"/>
    <col min="11536" max="11536" width="12.7109375" customWidth="1"/>
    <col min="11537" max="11538" width="12.5703125" customWidth="1"/>
    <col min="11539" max="11539" width="9.7109375" customWidth="1"/>
    <col min="11540" max="11540" width="10.7109375" customWidth="1"/>
    <col min="11541" max="11541" width="11.140625" customWidth="1"/>
    <col min="11542" max="11542" width="10.140625" customWidth="1"/>
    <col min="11543" max="11543" width="9.85546875" customWidth="1"/>
    <col min="11544" max="11544" width="10.85546875" customWidth="1"/>
    <col min="11545" max="11545" width="11.140625" customWidth="1"/>
    <col min="11546" max="11546" width="10.140625" customWidth="1"/>
    <col min="11547" max="11547" width="9.85546875" customWidth="1"/>
    <col min="11548" max="11549" width="10.5703125" customWidth="1"/>
    <col min="11550" max="11550" width="10.140625" customWidth="1"/>
    <col min="11551" max="11551" width="10.28515625" customWidth="1"/>
    <col min="11552" max="11552" width="16.85546875" customWidth="1"/>
    <col min="11553" max="11553" width="17.5703125" customWidth="1"/>
    <col min="11554" max="11554" width="16.5703125" customWidth="1"/>
    <col min="11555" max="11555" width="10.28515625" customWidth="1"/>
    <col min="11556" max="11556" width="10.7109375" customWidth="1"/>
    <col min="11557" max="11561" width="12.7109375" customWidth="1"/>
    <col min="11562" max="11562" width="13.7109375" customWidth="1"/>
    <col min="11563" max="11564" width="15.7109375" customWidth="1"/>
    <col min="11565" max="11566" width="11.7109375" customWidth="1"/>
    <col min="11567" max="11567" width="11.42578125" customWidth="1"/>
    <col min="11568" max="11574" width="0" hidden="1" customWidth="1"/>
    <col min="11575" max="11575" width="14.5703125" customWidth="1"/>
    <col min="11576" max="11576" width="13.7109375" customWidth="1"/>
    <col min="11577" max="11577" width="12" customWidth="1"/>
    <col min="11578" max="11578" width="10.5703125" customWidth="1"/>
    <col min="11579" max="11579" width="10.140625" customWidth="1"/>
    <col min="11580" max="11580" width="11.42578125" customWidth="1"/>
    <col min="11585" max="11586" width="12.5703125" bestFit="1" customWidth="1"/>
    <col min="11777" max="11777" width="14" customWidth="1"/>
    <col min="11778" max="11778" width="13.140625" customWidth="1"/>
    <col min="11779" max="11779" width="11.42578125" customWidth="1"/>
    <col min="11780" max="11781" width="12.85546875" customWidth="1"/>
    <col min="11782" max="11783" width="12.42578125" customWidth="1"/>
    <col min="11784" max="11784" width="10.42578125" customWidth="1"/>
    <col min="11785" max="11787" width="12" customWidth="1"/>
    <col min="11788" max="11789" width="11.42578125" customWidth="1"/>
    <col min="11790" max="11790" width="13.5703125" customWidth="1"/>
    <col min="11791" max="11791" width="12" customWidth="1"/>
    <col min="11792" max="11792" width="12.7109375" customWidth="1"/>
    <col min="11793" max="11794" width="12.5703125" customWidth="1"/>
    <col min="11795" max="11795" width="9.7109375" customWidth="1"/>
    <col min="11796" max="11796" width="10.7109375" customWidth="1"/>
    <col min="11797" max="11797" width="11.140625" customWidth="1"/>
    <col min="11798" max="11798" width="10.140625" customWidth="1"/>
    <col min="11799" max="11799" width="9.85546875" customWidth="1"/>
    <col min="11800" max="11800" width="10.85546875" customWidth="1"/>
    <col min="11801" max="11801" width="11.140625" customWidth="1"/>
    <col min="11802" max="11802" width="10.140625" customWidth="1"/>
    <col min="11803" max="11803" width="9.85546875" customWidth="1"/>
    <col min="11804" max="11805" width="10.5703125" customWidth="1"/>
    <col min="11806" max="11806" width="10.140625" customWidth="1"/>
    <col min="11807" max="11807" width="10.28515625" customWidth="1"/>
    <col min="11808" max="11808" width="16.85546875" customWidth="1"/>
    <col min="11809" max="11809" width="17.5703125" customWidth="1"/>
    <col min="11810" max="11810" width="16.5703125" customWidth="1"/>
    <col min="11811" max="11811" width="10.28515625" customWidth="1"/>
    <col min="11812" max="11812" width="10.7109375" customWidth="1"/>
    <col min="11813" max="11817" width="12.7109375" customWidth="1"/>
    <col min="11818" max="11818" width="13.7109375" customWidth="1"/>
    <col min="11819" max="11820" width="15.7109375" customWidth="1"/>
    <col min="11821" max="11822" width="11.7109375" customWidth="1"/>
    <col min="11823" max="11823" width="11.42578125" customWidth="1"/>
    <col min="11824" max="11830" width="0" hidden="1" customWidth="1"/>
    <col min="11831" max="11831" width="14.5703125" customWidth="1"/>
    <col min="11832" max="11832" width="13.7109375" customWidth="1"/>
    <col min="11833" max="11833" width="12" customWidth="1"/>
    <col min="11834" max="11834" width="10.5703125" customWidth="1"/>
    <col min="11835" max="11835" width="10.140625" customWidth="1"/>
    <col min="11836" max="11836" width="11.42578125" customWidth="1"/>
    <col min="11841" max="11842" width="12.5703125" bestFit="1" customWidth="1"/>
    <col min="12033" max="12033" width="14" customWidth="1"/>
    <col min="12034" max="12034" width="13.140625" customWidth="1"/>
    <col min="12035" max="12035" width="11.42578125" customWidth="1"/>
    <col min="12036" max="12037" width="12.85546875" customWidth="1"/>
    <col min="12038" max="12039" width="12.42578125" customWidth="1"/>
    <col min="12040" max="12040" width="10.42578125" customWidth="1"/>
    <col min="12041" max="12043" width="12" customWidth="1"/>
    <col min="12044" max="12045" width="11.42578125" customWidth="1"/>
    <col min="12046" max="12046" width="13.5703125" customWidth="1"/>
    <col min="12047" max="12047" width="12" customWidth="1"/>
    <col min="12048" max="12048" width="12.7109375" customWidth="1"/>
    <col min="12049" max="12050" width="12.5703125" customWidth="1"/>
    <col min="12051" max="12051" width="9.7109375" customWidth="1"/>
    <col min="12052" max="12052" width="10.7109375" customWidth="1"/>
    <col min="12053" max="12053" width="11.140625" customWidth="1"/>
    <col min="12054" max="12054" width="10.140625" customWidth="1"/>
    <col min="12055" max="12055" width="9.85546875" customWidth="1"/>
    <col min="12056" max="12056" width="10.85546875" customWidth="1"/>
    <col min="12057" max="12057" width="11.140625" customWidth="1"/>
    <col min="12058" max="12058" width="10.140625" customWidth="1"/>
    <col min="12059" max="12059" width="9.85546875" customWidth="1"/>
    <col min="12060" max="12061" width="10.5703125" customWidth="1"/>
    <col min="12062" max="12062" width="10.140625" customWidth="1"/>
    <col min="12063" max="12063" width="10.28515625" customWidth="1"/>
    <col min="12064" max="12064" width="16.85546875" customWidth="1"/>
    <col min="12065" max="12065" width="17.5703125" customWidth="1"/>
    <col min="12066" max="12066" width="16.5703125" customWidth="1"/>
    <col min="12067" max="12067" width="10.28515625" customWidth="1"/>
    <col min="12068" max="12068" width="10.7109375" customWidth="1"/>
    <col min="12069" max="12073" width="12.7109375" customWidth="1"/>
    <col min="12074" max="12074" width="13.7109375" customWidth="1"/>
    <col min="12075" max="12076" width="15.7109375" customWidth="1"/>
    <col min="12077" max="12078" width="11.7109375" customWidth="1"/>
    <col min="12079" max="12079" width="11.42578125" customWidth="1"/>
    <col min="12080" max="12086" width="0" hidden="1" customWidth="1"/>
    <col min="12087" max="12087" width="14.5703125" customWidth="1"/>
    <col min="12088" max="12088" width="13.7109375" customWidth="1"/>
    <col min="12089" max="12089" width="12" customWidth="1"/>
    <col min="12090" max="12090" width="10.5703125" customWidth="1"/>
    <col min="12091" max="12091" width="10.140625" customWidth="1"/>
    <col min="12092" max="12092" width="11.42578125" customWidth="1"/>
    <col min="12097" max="12098" width="12.5703125" bestFit="1" customWidth="1"/>
    <col min="12289" max="12289" width="14" customWidth="1"/>
    <col min="12290" max="12290" width="13.140625" customWidth="1"/>
    <col min="12291" max="12291" width="11.42578125" customWidth="1"/>
    <col min="12292" max="12293" width="12.85546875" customWidth="1"/>
    <col min="12294" max="12295" width="12.42578125" customWidth="1"/>
    <col min="12296" max="12296" width="10.42578125" customWidth="1"/>
    <col min="12297" max="12299" width="12" customWidth="1"/>
    <col min="12300" max="12301" width="11.42578125" customWidth="1"/>
    <col min="12302" max="12302" width="13.5703125" customWidth="1"/>
    <col min="12303" max="12303" width="12" customWidth="1"/>
    <col min="12304" max="12304" width="12.7109375" customWidth="1"/>
    <col min="12305" max="12306" width="12.5703125" customWidth="1"/>
    <col min="12307" max="12307" width="9.7109375" customWidth="1"/>
    <col min="12308" max="12308" width="10.7109375" customWidth="1"/>
    <col min="12309" max="12309" width="11.140625" customWidth="1"/>
    <col min="12310" max="12310" width="10.140625" customWidth="1"/>
    <col min="12311" max="12311" width="9.85546875" customWidth="1"/>
    <col min="12312" max="12312" width="10.85546875" customWidth="1"/>
    <col min="12313" max="12313" width="11.140625" customWidth="1"/>
    <col min="12314" max="12314" width="10.140625" customWidth="1"/>
    <col min="12315" max="12315" width="9.85546875" customWidth="1"/>
    <col min="12316" max="12317" width="10.5703125" customWidth="1"/>
    <col min="12318" max="12318" width="10.140625" customWidth="1"/>
    <col min="12319" max="12319" width="10.28515625" customWidth="1"/>
    <col min="12320" max="12320" width="16.85546875" customWidth="1"/>
    <col min="12321" max="12321" width="17.5703125" customWidth="1"/>
    <col min="12322" max="12322" width="16.5703125" customWidth="1"/>
    <col min="12323" max="12323" width="10.28515625" customWidth="1"/>
    <col min="12324" max="12324" width="10.7109375" customWidth="1"/>
    <col min="12325" max="12329" width="12.7109375" customWidth="1"/>
    <col min="12330" max="12330" width="13.7109375" customWidth="1"/>
    <col min="12331" max="12332" width="15.7109375" customWidth="1"/>
    <col min="12333" max="12334" width="11.7109375" customWidth="1"/>
    <col min="12335" max="12335" width="11.42578125" customWidth="1"/>
    <col min="12336" max="12342" width="0" hidden="1" customWidth="1"/>
    <col min="12343" max="12343" width="14.5703125" customWidth="1"/>
    <col min="12344" max="12344" width="13.7109375" customWidth="1"/>
    <col min="12345" max="12345" width="12" customWidth="1"/>
    <col min="12346" max="12346" width="10.5703125" customWidth="1"/>
    <col min="12347" max="12347" width="10.140625" customWidth="1"/>
    <col min="12348" max="12348" width="11.42578125" customWidth="1"/>
    <col min="12353" max="12354" width="12.5703125" bestFit="1" customWidth="1"/>
    <col min="12545" max="12545" width="14" customWidth="1"/>
    <col min="12546" max="12546" width="13.140625" customWidth="1"/>
    <col min="12547" max="12547" width="11.42578125" customWidth="1"/>
    <col min="12548" max="12549" width="12.85546875" customWidth="1"/>
    <col min="12550" max="12551" width="12.42578125" customWidth="1"/>
    <col min="12552" max="12552" width="10.42578125" customWidth="1"/>
    <col min="12553" max="12555" width="12" customWidth="1"/>
    <col min="12556" max="12557" width="11.42578125" customWidth="1"/>
    <col min="12558" max="12558" width="13.5703125" customWidth="1"/>
    <col min="12559" max="12559" width="12" customWidth="1"/>
    <col min="12560" max="12560" width="12.7109375" customWidth="1"/>
    <col min="12561" max="12562" width="12.5703125" customWidth="1"/>
    <col min="12563" max="12563" width="9.7109375" customWidth="1"/>
    <col min="12564" max="12564" width="10.7109375" customWidth="1"/>
    <col min="12565" max="12565" width="11.140625" customWidth="1"/>
    <col min="12566" max="12566" width="10.140625" customWidth="1"/>
    <col min="12567" max="12567" width="9.85546875" customWidth="1"/>
    <col min="12568" max="12568" width="10.85546875" customWidth="1"/>
    <col min="12569" max="12569" width="11.140625" customWidth="1"/>
    <col min="12570" max="12570" width="10.140625" customWidth="1"/>
    <col min="12571" max="12571" width="9.85546875" customWidth="1"/>
    <col min="12572" max="12573" width="10.5703125" customWidth="1"/>
    <col min="12574" max="12574" width="10.140625" customWidth="1"/>
    <col min="12575" max="12575" width="10.28515625" customWidth="1"/>
    <col min="12576" max="12576" width="16.85546875" customWidth="1"/>
    <col min="12577" max="12577" width="17.5703125" customWidth="1"/>
    <col min="12578" max="12578" width="16.5703125" customWidth="1"/>
    <col min="12579" max="12579" width="10.28515625" customWidth="1"/>
    <col min="12580" max="12580" width="10.7109375" customWidth="1"/>
    <col min="12581" max="12585" width="12.7109375" customWidth="1"/>
    <col min="12586" max="12586" width="13.7109375" customWidth="1"/>
    <col min="12587" max="12588" width="15.7109375" customWidth="1"/>
    <col min="12589" max="12590" width="11.7109375" customWidth="1"/>
    <col min="12591" max="12591" width="11.42578125" customWidth="1"/>
    <col min="12592" max="12598" width="0" hidden="1" customWidth="1"/>
    <col min="12599" max="12599" width="14.5703125" customWidth="1"/>
    <col min="12600" max="12600" width="13.7109375" customWidth="1"/>
    <col min="12601" max="12601" width="12" customWidth="1"/>
    <col min="12602" max="12602" width="10.5703125" customWidth="1"/>
    <col min="12603" max="12603" width="10.140625" customWidth="1"/>
    <col min="12604" max="12604" width="11.42578125" customWidth="1"/>
    <col min="12609" max="12610" width="12.5703125" bestFit="1" customWidth="1"/>
    <col min="12801" max="12801" width="14" customWidth="1"/>
    <col min="12802" max="12802" width="13.140625" customWidth="1"/>
    <col min="12803" max="12803" width="11.42578125" customWidth="1"/>
    <col min="12804" max="12805" width="12.85546875" customWidth="1"/>
    <col min="12806" max="12807" width="12.42578125" customWidth="1"/>
    <col min="12808" max="12808" width="10.42578125" customWidth="1"/>
    <col min="12809" max="12811" width="12" customWidth="1"/>
    <col min="12812" max="12813" width="11.42578125" customWidth="1"/>
    <col min="12814" max="12814" width="13.5703125" customWidth="1"/>
    <col min="12815" max="12815" width="12" customWidth="1"/>
    <col min="12816" max="12816" width="12.7109375" customWidth="1"/>
    <col min="12817" max="12818" width="12.5703125" customWidth="1"/>
    <col min="12819" max="12819" width="9.7109375" customWidth="1"/>
    <col min="12820" max="12820" width="10.7109375" customWidth="1"/>
    <col min="12821" max="12821" width="11.140625" customWidth="1"/>
    <col min="12822" max="12822" width="10.140625" customWidth="1"/>
    <col min="12823" max="12823" width="9.85546875" customWidth="1"/>
    <col min="12824" max="12824" width="10.85546875" customWidth="1"/>
    <col min="12825" max="12825" width="11.140625" customWidth="1"/>
    <col min="12826" max="12826" width="10.140625" customWidth="1"/>
    <col min="12827" max="12827" width="9.85546875" customWidth="1"/>
    <col min="12828" max="12829" width="10.5703125" customWidth="1"/>
    <col min="12830" max="12830" width="10.140625" customWidth="1"/>
    <col min="12831" max="12831" width="10.28515625" customWidth="1"/>
    <col min="12832" max="12832" width="16.85546875" customWidth="1"/>
    <col min="12833" max="12833" width="17.5703125" customWidth="1"/>
    <col min="12834" max="12834" width="16.5703125" customWidth="1"/>
    <col min="12835" max="12835" width="10.28515625" customWidth="1"/>
    <col min="12836" max="12836" width="10.7109375" customWidth="1"/>
    <col min="12837" max="12841" width="12.7109375" customWidth="1"/>
    <col min="12842" max="12842" width="13.7109375" customWidth="1"/>
    <col min="12843" max="12844" width="15.7109375" customWidth="1"/>
    <col min="12845" max="12846" width="11.7109375" customWidth="1"/>
    <col min="12847" max="12847" width="11.42578125" customWidth="1"/>
    <col min="12848" max="12854" width="0" hidden="1" customWidth="1"/>
    <col min="12855" max="12855" width="14.5703125" customWidth="1"/>
    <col min="12856" max="12856" width="13.7109375" customWidth="1"/>
    <col min="12857" max="12857" width="12" customWidth="1"/>
    <col min="12858" max="12858" width="10.5703125" customWidth="1"/>
    <col min="12859" max="12859" width="10.140625" customWidth="1"/>
    <col min="12860" max="12860" width="11.42578125" customWidth="1"/>
    <col min="12865" max="12866" width="12.5703125" bestFit="1" customWidth="1"/>
    <col min="13057" max="13057" width="14" customWidth="1"/>
    <col min="13058" max="13058" width="13.140625" customWidth="1"/>
    <col min="13059" max="13059" width="11.42578125" customWidth="1"/>
    <col min="13060" max="13061" width="12.85546875" customWidth="1"/>
    <col min="13062" max="13063" width="12.42578125" customWidth="1"/>
    <col min="13064" max="13064" width="10.42578125" customWidth="1"/>
    <col min="13065" max="13067" width="12" customWidth="1"/>
    <col min="13068" max="13069" width="11.42578125" customWidth="1"/>
    <col min="13070" max="13070" width="13.5703125" customWidth="1"/>
    <col min="13071" max="13071" width="12" customWidth="1"/>
    <col min="13072" max="13072" width="12.7109375" customWidth="1"/>
    <col min="13073" max="13074" width="12.5703125" customWidth="1"/>
    <col min="13075" max="13075" width="9.7109375" customWidth="1"/>
    <col min="13076" max="13076" width="10.7109375" customWidth="1"/>
    <col min="13077" max="13077" width="11.140625" customWidth="1"/>
    <col min="13078" max="13078" width="10.140625" customWidth="1"/>
    <col min="13079" max="13079" width="9.85546875" customWidth="1"/>
    <col min="13080" max="13080" width="10.85546875" customWidth="1"/>
    <col min="13081" max="13081" width="11.140625" customWidth="1"/>
    <col min="13082" max="13082" width="10.140625" customWidth="1"/>
    <col min="13083" max="13083" width="9.85546875" customWidth="1"/>
    <col min="13084" max="13085" width="10.5703125" customWidth="1"/>
    <col min="13086" max="13086" width="10.140625" customWidth="1"/>
    <col min="13087" max="13087" width="10.28515625" customWidth="1"/>
    <col min="13088" max="13088" width="16.85546875" customWidth="1"/>
    <col min="13089" max="13089" width="17.5703125" customWidth="1"/>
    <col min="13090" max="13090" width="16.5703125" customWidth="1"/>
    <col min="13091" max="13091" width="10.28515625" customWidth="1"/>
    <col min="13092" max="13092" width="10.7109375" customWidth="1"/>
    <col min="13093" max="13097" width="12.7109375" customWidth="1"/>
    <col min="13098" max="13098" width="13.7109375" customWidth="1"/>
    <col min="13099" max="13100" width="15.7109375" customWidth="1"/>
    <col min="13101" max="13102" width="11.7109375" customWidth="1"/>
    <col min="13103" max="13103" width="11.42578125" customWidth="1"/>
    <col min="13104" max="13110" width="0" hidden="1" customWidth="1"/>
    <col min="13111" max="13111" width="14.5703125" customWidth="1"/>
    <col min="13112" max="13112" width="13.7109375" customWidth="1"/>
    <col min="13113" max="13113" width="12" customWidth="1"/>
    <col min="13114" max="13114" width="10.5703125" customWidth="1"/>
    <col min="13115" max="13115" width="10.140625" customWidth="1"/>
    <col min="13116" max="13116" width="11.42578125" customWidth="1"/>
    <col min="13121" max="13122" width="12.5703125" bestFit="1" customWidth="1"/>
    <col min="13313" max="13313" width="14" customWidth="1"/>
    <col min="13314" max="13314" width="13.140625" customWidth="1"/>
    <col min="13315" max="13315" width="11.42578125" customWidth="1"/>
    <col min="13316" max="13317" width="12.85546875" customWidth="1"/>
    <col min="13318" max="13319" width="12.42578125" customWidth="1"/>
    <col min="13320" max="13320" width="10.42578125" customWidth="1"/>
    <col min="13321" max="13323" width="12" customWidth="1"/>
    <col min="13324" max="13325" width="11.42578125" customWidth="1"/>
    <col min="13326" max="13326" width="13.5703125" customWidth="1"/>
    <col min="13327" max="13327" width="12" customWidth="1"/>
    <col min="13328" max="13328" width="12.7109375" customWidth="1"/>
    <col min="13329" max="13330" width="12.5703125" customWidth="1"/>
    <col min="13331" max="13331" width="9.7109375" customWidth="1"/>
    <col min="13332" max="13332" width="10.7109375" customWidth="1"/>
    <col min="13333" max="13333" width="11.140625" customWidth="1"/>
    <col min="13334" max="13334" width="10.140625" customWidth="1"/>
    <col min="13335" max="13335" width="9.85546875" customWidth="1"/>
    <col min="13336" max="13336" width="10.85546875" customWidth="1"/>
    <col min="13337" max="13337" width="11.140625" customWidth="1"/>
    <col min="13338" max="13338" width="10.140625" customWidth="1"/>
    <col min="13339" max="13339" width="9.85546875" customWidth="1"/>
    <col min="13340" max="13341" width="10.5703125" customWidth="1"/>
    <col min="13342" max="13342" width="10.140625" customWidth="1"/>
    <col min="13343" max="13343" width="10.28515625" customWidth="1"/>
    <col min="13344" max="13344" width="16.85546875" customWidth="1"/>
    <col min="13345" max="13345" width="17.5703125" customWidth="1"/>
    <col min="13346" max="13346" width="16.5703125" customWidth="1"/>
    <col min="13347" max="13347" width="10.28515625" customWidth="1"/>
    <col min="13348" max="13348" width="10.7109375" customWidth="1"/>
    <col min="13349" max="13353" width="12.7109375" customWidth="1"/>
    <col min="13354" max="13354" width="13.7109375" customWidth="1"/>
    <col min="13355" max="13356" width="15.7109375" customWidth="1"/>
    <col min="13357" max="13358" width="11.7109375" customWidth="1"/>
    <col min="13359" max="13359" width="11.42578125" customWidth="1"/>
    <col min="13360" max="13366" width="0" hidden="1" customWidth="1"/>
    <col min="13367" max="13367" width="14.5703125" customWidth="1"/>
    <col min="13368" max="13368" width="13.7109375" customWidth="1"/>
    <col min="13369" max="13369" width="12" customWidth="1"/>
    <col min="13370" max="13370" width="10.5703125" customWidth="1"/>
    <col min="13371" max="13371" width="10.140625" customWidth="1"/>
    <col min="13372" max="13372" width="11.42578125" customWidth="1"/>
    <col min="13377" max="13378" width="12.5703125" bestFit="1" customWidth="1"/>
    <col min="13569" max="13569" width="14" customWidth="1"/>
    <col min="13570" max="13570" width="13.140625" customWidth="1"/>
    <col min="13571" max="13571" width="11.42578125" customWidth="1"/>
    <col min="13572" max="13573" width="12.85546875" customWidth="1"/>
    <col min="13574" max="13575" width="12.42578125" customWidth="1"/>
    <col min="13576" max="13576" width="10.42578125" customWidth="1"/>
    <col min="13577" max="13579" width="12" customWidth="1"/>
    <col min="13580" max="13581" width="11.42578125" customWidth="1"/>
    <col min="13582" max="13582" width="13.5703125" customWidth="1"/>
    <col min="13583" max="13583" width="12" customWidth="1"/>
    <col min="13584" max="13584" width="12.7109375" customWidth="1"/>
    <col min="13585" max="13586" width="12.5703125" customWidth="1"/>
    <col min="13587" max="13587" width="9.7109375" customWidth="1"/>
    <col min="13588" max="13588" width="10.7109375" customWidth="1"/>
    <col min="13589" max="13589" width="11.140625" customWidth="1"/>
    <col min="13590" max="13590" width="10.140625" customWidth="1"/>
    <col min="13591" max="13591" width="9.85546875" customWidth="1"/>
    <col min="13592" max="13592" width="10.85546875" customWidth="1"/>
    <col min="13593" max="13593" width="11.140625" customWidth="1"/>
    <col min="13594" max="13594" width="10.140625" customWidth="1"/>
    <col min="13595" max="13595" width="9.85546875" customWidth="1"/>
    <col min="13596" max="13597" width="10.5703125" customWidth="1"/>
    <col min="13598" max="13598" width="10.140625" customWidth="1"/>
    <col min="13599" max="13599" width="10.28515625" customWidth="1"/>
    <col min="13600" max="13600" width="16.85546875" customWidth="1"/>
    <col min="13601" max="13601" width="17.5703125" customWidth="1"/>
    <col min="13602" max="13602" width="16.5703125" customWidth="1"/>
    <col min="13603" max="13603" width="10.28515625" customWidth="1"/>
    <col min="13604" max="13604" width="10.7109375" customWidth="1"/>
    <col min="13605" max="13609" width="12.7109375" customWidth="1"/>
    <col min="13610" max="13610" width="13.7109375" customWidth="1"/>
    <col min="13611" max="13612" width="15.7109375" customWidth="1"/>
    <col min="13613" max="13614" width="11.7109375" customWidth="1"/>
    <col min="13615" max="13615" width="11.42578125" customWidth="1"/>
    <col min="13616" max="13622" width="0" hidden="1" customWidth="1"/>
    <col min="13623" max="13623" width="14.5703125" customWidth="1"/>
    <col min="13624" max="13624" width="13.7109375" customWidth="1"/>
    <col min="13625" max="13625" width="12" customWidth="1"/>
    <col min="13626" max="13626" width="10.5703125" customWidth="1"/>
    <col min="13627" max="13627" width="10.140625" customWidth="1"/>
    <col min="13628" max="13628" width="11.42578125" customWidth="1"/>
    <col min="13633" max="13634" width="12.5703125" bestFit="1" customWidth="1"/>
    <col min="13825" max="13825" width="14" customWidth="1"/>
    <col min="13826" max="13826" width="13.140625" customWidth="1"/>
    <col min="13827" max="13827" width="11.42578125" customWidth="1"/>
    <col min="13828" max="13829" width="12.85546875" customWidth="1"/>
    <col min="13830" max="13831" width="12.42578125" customWidth="1"/>
    <col min="13832" max="13832" width="10.42578125" customWidth="1"/>
    <col min="13833" max="13835" width="12" customWidth="1"/>
    <col min="13836" max="13837" width="11.42578125" customWidth="1"/>
    <col min="13838" max="13838" width="13.5703125" customWidth="1"/>
    <col min="13839" max="13839" width="12" customWidth="1"/>
    <col min="13840" max="13840" width="12.7109375" customWidth="1"/>
    <col min="13841" max="13842" width="12.5703125" customWidth="1"/>
    <col min="13843" max="13843" width="9.7109375" customWidth="1"/>
    <col min="13844" max="13844" width="10.7109375" customWidth="1"/>
    <col min="13845" max="13845" width="11.140625" customWidth="1"/>
    <col min="13846" max="13846" width="10.140625" customWidth="1"/>
    <col min="13847" max="13847" width="9.85546875" customWidth="1"/>
    <col min="13848" max="13848" width="10.85546875" customWidth="1"/>
    <col min="13849" max="13849" width="11.140625" customWidth="1"/>
    <col min="13850" max="13850" width="10.140625" customWidth="1"/>
    <col min="13851" max="13851" width="9.85546875" customWidth="1"/>
    <col min="13852" max="13853" width="10.5703125" customWidth="1"/>
    <col min="13854" max="13854" width="10.140625" customWidth="1"/>
    <col min="13855" max="13855" width="10.28515625" customWidth="1"/>
    <col min="13856" max="13856" width="16.85546875" customWidth="1"/>
    <col min="13857" max="13857" width="17.5703125" customWidth="1"/>
    <col min="13858" max="13858" width="16.5703125" customWidth="1"/>
    <col min="13859" max="13859" width="10.28515625" customWidth="1"/>
    <col min="13860" max="13860" width="10.7109375" customWidth="1"/>
    <col min="13861" max="13865" width="12.7109375" customWidth="1"/>
    <col min="13866" max="13866" width="13.7109375" customWidth="1"/>
    <col min="13867" max="13868" width="15.7109375" customWidth="1"/>
    <col min="13869" max="13870" width="11.7109375" customWidth="1"/>
    <col min="13871" max="13871" width="11.42578125" customWidth="1"/>
    <col min="13872" max="13878" width="0" hidden="1" customWidth="1"/>
    <col min="13879" max="13879" width="14.5703125" customWidth="1"/>
    <col min="13880" max="13880" width="13.7109375" customWidth="1"/>
    <col min="13881" max="13881" width="12" customWidth="1"/>
    <col min="13882" max="13882" width="10.5703125" customWidth="1"/>
    <col min="13883" max="13883" width="10.140625" customWidth="1"/>
    <col min="13884" max="13884" width="11.42578125" customWidth="1"/>
    <col min="13889" max="13890" width="12.5703125" bestFit="1" customWidth="1"/>
    <col min="14081" max="14081" width="14" customWidth="1"/>
    <col min="14082" max="14082" width="13.140625" customWidth="1"/>
    <col min="14083" max="14083" width="11.42578125" customWidth="1"/>
    <col min="14084" max="14085" width="12.85546875" customWidth="1"/>
    <col min="14086" max="14087" width="12.42578125" customWidth="1"/>
    <col min="14088" max="14088" width="10.42578125" customWidth="1"/>
    <col min="14089" max="14091" width="12" customWidth="1"/>
    <col min="14092" max="14093" width="11.42578125" customWidth="1"/>
    <col min="14094" max="14094" width="13.5703125" customWidth="1"/>
    <col min="14095" max="14095" width="12" customWidth="1"/>
    <col min="14096" max="14096" width="12.7109375" customWidth="1"/>
    <col min="14097" max="14098" width="12.5703125" customWidth="1"/>
    <col min="14099" max="14099" width="9.7109375" customWidth="1"/>
    <col min="14100" max="14100" width="10.7109375" customWidth="1"/>
    <col min="14101" max="14101" width="11.140625" customWidth="1"/>
    <col min="14102" max="14102" width="10.140625" customWidth="1"/>
    <col min="14103" max="14103" width="9.85546875" customWidth="1"/>
    <col min="14104" max="14104" width="10.85546875" customWidth="1"/>
    <col min="14105" max="14105" width="11.140625" customWidth="1"/>
    <col min="14106" max="14106" width="10.140625" customWidth="1"/>
    <col min="14107" max="14107" width="9.85546875" customWidth="1"/>
    <col min="14108" max="14109" width="10.5703125" customWidth="1"/>
    <col min="14110" max="14110" width="10.140625" customWidth="1"/>
    <col min="14111" max="14111" width="10.28515625" customWidth="1"/>
    <col min="14112" max="14112" width="16.85546875" customWidth="1"/>
    <col min="14113" max="14113" width="17.5703125" customWidth="1"/>
    <col min="14114" max="14114" width="16.5703125" customWidth="1"/>
    <col min="14115" max="14115" width="10.28515625" customWidth="1"/>
    <col min="14116" max="14116" width="10.7109375" customWidth="1"/>
    <col min="14117" max="14121" width="12.7109375" customWidth="1"/>
    <col min="14122" max="14122" width="13.7109375" customWidth="1"/>
    <col min="14123" max="14124" width="15.7109375" customWidth="1"/>
    <col min="14125" max="14126" width="11.7109375" customWidth="1"/>
    <col min="14127" max="14127" width="11.42578125" customWidth="1"/>
    <col min="14128" max="14134" width="0" hidden="1" customWidth="1"/>
    <col min="14135" max="14135" width="14.5703125" customWidth="1"/>
    <col min="14136" max="14136" width="13.7109375" customWidth="1"/>
    <col min="14137" max="14137" width="12" customWidth="1"/>
    <col min="14138" max="14138" width="10.5703125" customWidth="1"/>
    <col min="14139" max="14139" width="10.140625" customWidth="1"/>
    <col min="14140" max="14140" width="11.42578125" customWidth="1"/>
    <col min="14145" max="14146" width="12.5703125" bestFit="1" customWidth="1"/>
    <col min="14337" max="14337" width="14" customWidth="1"/>
    <col min="14338" max="14338" width="13.140625" customWidth="1"/>
    <col min="14339" max="14339" width="11.42578125" customWidth="1"/>
    <col min="14340" max="14341" width="12.85546875" customWidth="1"/>
    <col min="14342" max="14343" width="12.42578125" customWidth="1"/>
    <col min="14344" max="14344" width="10.42578125" customWidth="1"/>
    <col min="14345" max="14347" width="12" customWidth="1"/>
    <col min="14348" max="14349" width="11.42578125" customWidth="1"/>
    <col min="14350" max="14350" width="13.5703125" customWidth="1"/>
    <col min="14351" max="14351" width="12" customWidth="1"/>
    <col min="14352" max="14352" width="12.7109375" customWidth="1"/>
    <col min="14353" max="14354" width="12.5703125" customWidth="1"/>
    <col min="14355" max="14355" width="9.7109375" customWidth="1"/>
    <col min="14356" max="14356" width="10.7109375" customWidth="1"/>
    <col min="14357" max="14357" width="11.140625" customWidth="1"/>
    <col min="14358" max="14358" width="10.140625" customWidth="1"/>
    <col min="14359" max="14359" width="9.85546875" customWidth="1"/>
    <col min="14360" max="14360" width="10.85546875" customWidth="1"/>
    <col min="14361" max="14361" width="11.140625" customWidth="1"/>
    <col min="14362" max="14362" width="10.140625" customWidth="1"/>
    <col min="14363" max="14363" width="9.85546875" customWidth="1"/>
    <col min="14364" max="14365" width="10.5703125" customWidth="1"/>
    <col min="14366" max="14366" width="10.140625" customWidth="1"/>
    <col min="14367" max="14367" width="10.28515625" customWidth="1"/>
    <col min="14368" max="14368" width="16.85546875" customWidth="1"/>
    <col min="14369" max="14369" width="17.5703125" customWidth="1"/>
    <col min="14370" max="14370" width="16.5703125" customWidth="1"/>
    <col min="14371" max="14371" width="10.28515625" customWidth="1"/>
    <col min="14372" max="14372" width="10.7109375" customWidth="1"/>
    <col min="14373" max="14377" width="12.7109375" customWidth="1"/>
    <col min="14378" max="14378" width="13.7109375" customWidth="1"/>
    <col min="14379" max="14380" width="15.7109375" customWidth="1"/>
    <col min="14381" max="14382" width="11.7109375" customWidth="1"/>
    <col min="14383" max="14383" width="11.42578125" customWidth="1"/>
    <col min="14384" max="14390" width="0" hidden="1" customWidth="1"/>
    <col min="14391" max="14391" width="14.5703125" customWidth="1"/>
    <col min="14392" max="14392" width="13.7109375" customWidth="1"/>
    <col min="14393" max="14393" width="12" customWidth="1"/>
    <col min="14394" max="14394" width="10.5703125" customWidth="1"/>
    <col min="14395" max="14395" width="10.140625" customWidth="1"/>
    <col min="14396" max="14396" width="11.42578125" customWidth="1"/>
    <col min="14401" max="14402" width="12.5703125" bestFit="1" customWidth="1"/>
    <col min="14593" max="14593" width="14" customWidth="1"/>
    <col min="14594" max="14594" width="13.140625" customWidth="1"/>
    <col min="14595" max="14595" width="11.42578125" customWidth="1"/>
    <col min="14596" max="14597" width="12.85546875" customWidth="1"/>
    <col min="14598" max="14599" width="12.42578125" customWidth="1"/>
    <col min="14600" max="14600" width="10.42578125" customWidth="1"/>
    <col min="14601" max="14603" width="12" customWidth="1"/>
    <col min="14604" max="14605" width="11.42578125" customWidth="1"/>
    <col min="14606" max="14606" width="13.5703125" customWidth="1"/>
    <col min="14607" max="14607" width="12" customWidth="1"/>
    <col min="14608" max="14608" width="12.7109375" customWidth="1"/>
    <col min="14609" max="14610" width="12.5703125" customWidth="1"/>
    <col min="14611" max="14611" width="9.7109375" customWidth="1"/>
    <col min="14612" max="14612" width="10.7109375" customWidth="1"/>
    <col min="14613" max="14613" width="11.140625" customWidth="1"/>
    <col min="14614" max="14614" width="10.140625" customWidth="1"/>
    <col min="14615" max="14615" width="9.85546875" customWidth="1"/>
    <col min="14616" max="14616" width="10.85546875" customWidth="1"/>
    <col min="14617" max="14617" width="11.140625" customWidth="1"/>
    <col min="14618" max="14618" width="10.140625" customWidth="1"/>
    <col min="14619" max="14619" width="9.85546875" customWidth="1"/>
    <col min="14620" max="14621" width="10.5703125" customWidth="1"/>
    <col min="14622" max="14622" width="10.140625" customWidth="1"/>
    <col min="14623" max="14623" width="10.28515625" customWidth="1"/>
    <col min="14624" max="14624" width="16.85546875" customWidth="1"/>
    <col min="14625" max="14625" width="17.5703125" customWidth="1"/>
    <col min="14626" max="14626" width="16.5703125" customWidth="1"/>
    <col min="14627" max="14627" width="10.28515625" customWidth="1"/>
    <col min="14628" max="14628" width="10.7109375" customWidth="1"/>
    <col min="14629" max="14633" width="12.7109375" customWidth="1"/>
    <col min="14634" max="14634" width="13.7109375" customWidth="1"/>
    <col min="14635" max="14636" width="15.7109375" customWidth="1"/>
    <col min="14637" max="14638" width="11.7109375" customWidth="1"/>
    <col min="14639" max="14639" width="11.42578125" customWidth="1"/>
    <col min="14640" max="14646" width="0" hidden="1" customWidth="1"/>
    <col min="14647" max="14647" width="14.5703125" customWidth="1"/>
    <col min="14648" max="14648" width="13.7109375" customWidth="1"/>
    <col min="14649" max="14649" width="12" customWidth="1"/>
    <col min="14650" max="14650" width="10.5703125" customWidth="1"/>
    <col min="14651" max="14651" width="10.140625" customWidth="1"/>
    <col min="14652" max="14652" width="11.42578125" customWidth="1"/>
    <col min="14657" max="14658" width="12.5703125" bestFit="1" customWidth="1"/>
    <col min="14849" max="14849" width="14" customWidth="1"/>
    <col min="14850" max="14850" width="13.140625" customWidth="1"/>
    <col min="14851" max="14851" width="11.42578125" customWidth="1"/>
    <col min="14852" max="14853" width="12.85546875" customWidth="1"/>
    <col min="14854" max="14855" width="12.42578125" customWidth="1"/>
    <col min="14856" max="14856" width="10.42578125" customWidth="1"/>
    <col min="14857" max="14859" width="12" customWidth="1"/>
    <col min="14860" max="14861" width="11.42578125" customWidth="1"/>
    <col min="14862" max="14862" width="13.5703125" customWidth="1"/>
    <col min="14863" max="14863" width="12" customWidth="1"/>
    <col min="14864" max="14864" width="12.7109375" customWidth="1"/>
    <col min="14865" max="14866" width="12.5703125" customWidth="1"/>
    <col min="14867" max="14867" width="9.7109375" customWidth="1"/>
    <col min="14868" max="14868" width="10.7109375" customWidth="1"/>
    <col min="14869" max="14869" width="11.140625" customWidth="1"/>
    <col min="14870" max="14870" width="10.140625" customWidth="1"/>
    <col min="14871" max="14871" width="9.85546875" customWidth="1"/>
    <col min="14872" max="14872" width="10.85546875" customWidth="1"/>
    <col min="14873" max="14873" width="11.140625" customWidth="1"/>
    <col min="14874" max="14874" width="10.140625" customWidth="1"/>
    <col min="14875" max="14875" width="9.85546875" customWidth="1"/>
    <col min="14876" max="14877" width="10.5703125" customWidth="1"/>
    <col min="14878" max="14878" width="10.140625" customWidth="1"/>
    <col min="14879" max="14879" width="10.28515625" customWidth="1"/>
    <col min="14880" max="14880" width="16.85546875" customWidth="1"/>
    <col min="14881" max="14881" width="17.5703125" customWidth="1"/>
    <col min="14882" max="14882" width="16.5703125" customWidth="1"/>
    <col min="14883" max="14883" width="10.28515625" customWidth="1"/>
    <col min="14884" max="14884" width="10.7109375" customWidth="1"/>
    <col min="14885" max="14889" width="12.7109375" customWidth="1"/>
    <col min="14890" max="14890" width="13.7109375" customWidth="1"/>
    <col min="14891" max="14892" width="15.7109375" customWidth="1"/>
    <col min="14893" max="14894" width="11.7109375" customWidth="1"/>
    <col min="14895" max="14895" width="11.42578125" customWidth="1"/>
    <col min="14896" max="14902" width="0" hidden="1" customWidth="1"/>
    <col min="14903" max="14903" width="14.5703125" customWidth="1"/>
    <col min="14904" max="14904" width="13.7109375" customWidth="1"/>
    <col min="14905" max="14905" width="12" customWidth="1"/>
    <col min="14906" max="14906" width="10.5703125" customWidth="1"/>
    <col min="14907" max="14907" width="10.140625" customWidth="1"/>
    <col min="14908" max="14908" width="11.42578125" customWidth="1"/>
    <col min="14913" max="14914" width="12.5703125" bestFit="1" customWidth="1"/>
    <col min="15105" max="15105" width="14" customWidth="1"/>
    <col min="15106" max="15106" width="13.140625" customWidth="1"/>
    <col min="15107" max="15107" width="11.42578125" customWidth="1"/>
    <col min="15108" max="15109" width="12.85546875" customWidth="1"/>
    <col min="15110" max="15111" width="12.42578125" customWidth="1"/>
    <col min="15112" max="15112" width="10.42578125" customWidth="1"/>
    <col min="15113" max="15115" width="12" customWidth="1"/>
    <col min="15116" max="15117" width="11.42578125" customWidth="1"/>
    <col min="15118" max="15118" width="13.5703125" customWidth="1"/>
    <col min="15119" max="15119" width="12" customWidth="1"/>
    <col min="15120" max="15120" width="12.7109375" customWidth="1"/>
    <col min="15121" max="15122" width="12.5703125" customWidth="1"/>
    <col min="15123" max="15123" width="9.7109375" customWidth="1"/>
    <col min="15124" max="15124" width="10.7109375" customWidth="1"/>
    <col min="15125" max="15125" width="11.140625" customWidth="1"/>
    <col min="15126" max="15126" width="10.140625" customWidth="1"/>
    <col min="15127" max="15127" width="9.85546875" customWidth="1"/>
    <col min="15128" max="15128" width="10.85546875" customWidth="1"/>
    <col min="15129" max="15129" width="11.140625" customWidth="1"/>
    <col min="15130" max="15130" width="10.140625" customWidth="1"/>
    <col min="15131" max="15131" width="9.85546875" customWidth="1"/>
    <col min="15132" max="15133" width="10.5703125" customWidth="1"/>
    <col min="15134" max="15134" width="10.140625" customWidth="1"/>
    <col min="15135" max="15135" width="10.28515625" customWidth="1"/>
    <col min="15136" max="15136" width="16.85546875" customWidth="1"/>
    <col min="15137" max="15137" width="17.5703125" customWidth="1"/>
    <col min="15138" max="15138" width="16.5703125" customWidth="1"/>
    <col min="15139" max="15139" width="10.28515625" customWidth="1"/>
    <col min="15140" max="15140" width="10.7109375" customWidth="1"/>
    <col min="15141" max="15145" width="12.7109375" customWidth="1"/>
    <col min="15146" max="15146" width="13.7109375" customWidth="1"/>
    <col min="15147" max="15148" width="15.7109375" customWidth="1"/>
    <col min="15149" max="15150" width="11.7109375" customWidth="1"/>
    <col min="15151" max="15151" width="11.42578125" customWidth="1"/>
    <col min="15152" max="15158" width="0" hidden="1" customWidth="1"/>
    <col min="15159" max="15159" width="14.5703125" customWidth="1"/>
    <col min="15160" max="15160" width="13.7109375" customWidth="1"/>
    <col min="15161" max="15161" width="12" customWidth="1"/>
    <col min="15162" max="15162" width="10.5703125" customWidth="1"/>
    <col min="15163" max="15163" width="10.140625" customWidth="1"/>
    <col min="15164" max="15164" width="11.42578125" customWidth="1"/>
    <col min="15169" max="15170" width="12.5703125" bestFit="1" customWidth="1"/>
    <col min="15361" max="15361" width="14" customWidth="1"/>
    <col min="15362" max="15362" width="13.140625" customWidth="1"/>
    <col min="15363" max="15363" width="11.42578125" customWidth="1"/>
    <col min="15364" max="15365" width="12.85546875" customWidth="1"/>
    <col min="15366" max="15367" width="12.42578125" customWidth="1"/>
    <col min="15368" max="15368" width="10.42578125" customWidth="1"/>
    <col min="15369" max="15371" width="12" customWidth="1"/>
    <col min="15372" max="15373" width="11.42578125" customWidth="1"/>
    <col min="15374" max="15374" width="13.5703125" customWidth="1"/>
    <col min="15375" max="15375" width="12" customWidth="1"/>
    <col min="15376" max="15376" width="12.7109375" customWidth="1"/>
    <col min="15377" max="15378" width="12.5703125" customWidth="1"/>
    <col min="15379" max="15379" width="9.7109375" customWidth="1"/>
    <col min="15380" max="15380" width="10.7109375" customWidth="1"/>
    <col min="15381" max="15381" width="11.140625" customWidth="1"/>
    <col min="15382" max="15382" width="10.140625" customWidth="1"/>
    <col min="15383" max="15383" width="9.85546875" customWidth="1"/>
    <col min="15384" max="15384" width="10.85546875" customWidth="1"/>
    <col min="15385" max="15385" width="11.140625" customWidth="1"/>
    <col min="15386" max="15386" width="10.140625" customWidth="1"/>
    <col min="15387" max="15387" width="9.85546875" customWidth="1"/>
    <col min="15388" max="15389" width="10.5703125" customWidth="1"/>
    <col min="15390" max="15390" width="10.140625" customWidth="1"/>
    <col min="15391" max="15391" width="10.28515625" customWidth="1"/>
    <col min="15392" max="15392" width="16.85546875" customWidth="1"/>
    <col min="15393" max="15393" width="17.5703125" customWidth="1"/>
    <col min="15394" max="15394" width="16.5703125" customWidth="1"/>
    <col min="15395" max="15395" width="10.28515625" customWidth="1"/>
    <col min="15396" max="15396" width="10.7109375" customWidth="1"/>
    <col min="15397" max="15401" width="12.7109375" customWidth="1"/>
    <col min="15402" max="15402" width="13.7109375" customWidth="1"/>
    <col min="15403" max="15404" width="15.7109375" customWidth="1"/>
    <col min="15405" max="15406" width="11.7109375" customWidth="1"/>
    <col min="15407" max="15407" width="11.42578125" customWidth="1"/>
    <col min="15408" max="15414" width="0" hidden="1" customWidth="1"/>
    <col min="15415" max="15415" width="14.5703125" customWidth="1"/>
    <col min="15416" max="15416" width="13.7109375" customWidth="1"/>
    <col min="15417" max="15417" width="12" customWidth="1"/>
    <col min="15418" max="15418" width="10.5703125" customWidth="1"/>
    <col min="15419" max="15419" width="10.140625" customWidth="1"/>
    <col min="15420" max="15420" width="11.42578125" customWidth="1"/>
    <col min="15425" max="15426" width="12.5703125" bestFit="1" customWidth="1"/>
    <col min="15617" max="15617" width="14" customWidth="1"/>
    <col min="15618" max="15618" width="13.140625" customWidth="1"/>
    <col min="15619" max="15619" width="11.42578125" customWidth="1"/>
    <col min="15620" max="15621" width="12.85546875" customWidth="1"/>
    <col min="15622" max="15623" width="12.42578125" customWidth="1"/>
    <col min="15624" max="15624" width="10.42578125" customWidth="1"/>
    <col min="15625" max="15627" width="12" customWidth="1"/>
    <col min="15628" max="15629" width="11.42578125" customWidth="1"/>
    <col min="15630" max="15630" width="13.5703125" customWidth="1"/>
    <col min="15631" max="15631" width="12" customWidth="1"/>
    <col min="15632" max="15632" width="12.7109375" customWidth="1"/>
    <col min="15633" max="15634" width="12.5703125" customWidth="1"/>
    <col min="15635" max="15635" width="9.7109375" customWidth="1"/>
    <col min="15636" max="15636" width="10.7109375" customWidth="1"/>
    <col min="15637" max="15637" width="11.140625" customWidth="1"/>
    <col min="15638" max="15638" width="10.140625" customWidth="1"/>
    <col min="15639" max="15639" width="9.85546875" customWidth="1"/>
    <col min="15640" max="15640" width="10.85546875" customWidth="1"/>
    <col min="15641" max="15641" width="11.140625" customWidth="1"/>
    <col min="15642" max="15642" width="10.140625" customWidth="1"/>
    <col min="15643" max="15643" width="9.85546875" customWidth="1"/>
    <col min="15644" max="15645" width="10.5703125" customWidth="1"/>
    <col min="15646" max="15646" width="10.140625" customWidth="1"/>
    <col min="15647" max="15647" width="10.28515625" customWidth="1"/>
    <col min="15648" max="15648" width="16.85546875" customWidth="1"/>
    <col min="15649" max="15649" width="17.5703125" customWidth="1"/>
    <col min="15650" max="15650" width="16.5703125" customWidth="1"/>
    <col min="15651" max="15651" width="10.28515625" customWidth="1"/>
    <col min="15652" max="15652" width="10.7109375" customWidth="1"/>
    <col min="15653" max="15657" width="12.7109375" customWidth="1"/>
    <col min="15658" max="15658" width="13.7109375" customWidth="1"/>
    <col min="15659" max="15660" width="15.7109375" customWidth="1"/>
    <col min="15661" max="15662" width="11.7109375" customWidth="1"/>
    <col min="15663" max="15663" width="11.42578125" customWidth="1"/>
    <col min="15664" max="15670" width="0" hidden="1" customWidth="1"/>
    <col min="15671" max="15671" width="14.5703125" customWidth="1"/>
    <col min="15672" max="15672" width="13.7109375" customWidth="1"/>
    <col min="15673" max="15673" width="12" customWidth="1"/>
    <col min="15674" max="15674" width="10.5703125" customWidth="1"/>
    <col min="15675" max="15675" width="10.140625" customWidth="1"/>
    <col min="15676" max="15676" width="11.42578125" customWidth="1"/>
    <col min="15681" max="15682" width="12.5703125" bestFit="1" customWidth="1"/>
    <col min="15873" max="15873" width="14" customWidth="1"/>
    <col min="15874" max="15874" width="13.140625" customWidth="1"/>
    <col min="15875" max="15875" width="11.42578125" customWidth="1"/>
    <col min="15876" max="15877" width="12.85546875" customWidth="1"/>
    <col min="15878" max="15879" width="12.42578125" customWidth="1"/>
    <col min="15880" max="15880" width="10.42578125" customWidth="1"/>
    <col min="15881" max="15883" width="12" customWidth="1"/>
    <col min="15884" max="15885" width="11.42578125" customWidth="1"/>
    <col min="15886" max="15886" width="13.5703125" customWidth="1"/>
    <col min="15887" max="15887" width="12" customWidth="1"/>
    <col min="15888" max="15888" width="12.7109375" customWidth="1"/>
    <col min="15889" max="15890" width="12.5703125" customWidth="1"/>
    <col min="15891" max="15891" width="9.7109375" customWidth="1"/>
    <col min="15892" max="15892" width="10.7109375" customWidth="1"/>
    <col min="15893" max="15893" width="11.140625" customWidth="1"/>
    <col min="15894" max="15894" width="10.140625" customWidth="1"/>
    <col min="15895" max="15895" width="9.85546875" customWidth="1"/>
    <col min="15896" max="15896" width="10.85546875" customWidth="1"/>
    <col min="15897" max="15897" width="11.140625" customWidth="1"/>
    <col min="15898" max="15898" width="10.140625" customWidth="1"/>
    <col min="15899" max="15899" width="9.85546875" customWidth="1"/>
    <col min="15900" max="15901" width="10.5703125" customWidth="1"/>
    <col min="15902" max="15902" width="10.140625" customWidth="1"/>
    <col min="15903" max="15903" width="10.28515625" customWidth="1"/>
    <col min="15904" max="15904" width="16.85546875" customWidth="1"/>
    <col min="15905" max="15905" width="17.5703125" customWidth="1"/>
    <col min="15906" max="15906" width="16.5703125" customWidth="1"/>
    <col min="15907" max="15907" width="10.28515625" customWidth="1"/>
    <col min="15908" max="15908" width="10.7109375" customWidth="1"/>
    <col min="15909" max="15913" width="12.7109375" customWidth="1"/>
    <col min="15914" max="15914" width="13.7109375" customWidth="1"/>
    <col min="15915" max="15916" width="15.7109375" customWidth="1"/>
    <col min="15917" max="15918" width="11.7109375" customWidth="1"/>
    <col min="15919" max="15919" width="11.42578125" customWidth="1"/>
    <col min="15920" max="15926" width="0" hidden="1" customWidth="1"/>
    <col min="15927" max="15927" width="14.5703125" customWidth="1"/>
    <col min="15928" max="15928" width="13.7109375" customWidth="1"/>
    <col min="15929" max="15929" width="12" customWidth="1"/>
    <col min="15930" max="15930" width="10.5703125" customWidth="1"/>
    <col min="15931" max="15931" width="10.140625" customWidth="1"/>
    <col min="15932" max="15932" width="11.42578125" customWidth="1"/>
    <col min="15937" max="15938" width="12.5703125" bestFit="1" customWidth="1"/>
    <col min="16129" max="16129" width="14" customWidth="1"/>
    <col min="16130" max="16130" width="13.140625" customWidth="1"/>
    <col min="16131" max="16131" width="11.42578125" customWidth="1"/>
    <col min="16132" max="16133" width="12.85546875" customWidth="1"/>
    <col min="16134" max="16135" width="12.42578125" customWidth="1"/>
    <col min="16136" max="16136" width="10.42578125" customWidth="1"/>
    <col min="16137" max="16139" width="12" customWidth="1"/>
    <col min="16140" max="16141" width="11.42578125" customWidth="1"/>
    <col min="16142" max="16142" width="13.5703125" customWidth="1"/>
    <col min="16143" max="16143" width="12" customWidth="1"/>
    <col min="16144" max="16144" width="12.7109375" customWidth="1"/>
    <col min="16145" max="16146" width="12.5703125" customWidth="1"/>
    <col min="16147" max="16147" width="9.7109375" customWidth="1"/>
    <col min="16148" max="16148" width="10.7109375" customWidth="1"/>
    <col min="16149" max="16149" width="11.140625" customWidth="1"/>
    <col min="16150" max="16150" width="10.140625" customWidth="1"/>
    <col min="16151" max="16151" width="9.85546875" customWidth="1"/>
    <col min="16152" max="16152" width="10.85546875" customWidth="1"/>
    <col min="16153" max="16153" width="11.140625" customWidth="1"/>
    <col min="16154" max="16154" width="10.140625" customWidth="1"/>
    <col min="16155" max="16155" width="9.85546875" customWidth="1"/>
    <col min="16156" max="16157" width="10.5703125" customWidth="1"/>
    <col min="16158" max="16158" width="10.140625" customWidth="1"/>
    <col min="16159" max="16159" width="10.28515625" customWidth="1"/>
    <col min="16160" max="16160" width="16.85546875" customWidth="1"/>
    <col min="16161" max="16161" width="17.5703125" customWidth="1"/>
    <col min="16162" max="16162" width="16.5703125" customWidth="1"/>
    <col min="16163" max="16163" width="10.28515625" customWidth="1"/>
    <col min="16164" max="16164" width="10.7109375" customWidth="1"/>
    <col min="16165" max="16169" width="12.7109375" customWidth="1"/>
    <col min="16170" max="16170" width="13.7109375" customWidth="1"/>
    <col min="16171" max="16172" width="15.7109375" customWidth="1"/>
    <col min="16173" max="16174" width="11.7109375" customWidth="1"/>
    <col min="16175" max="16175" width="11.42578125" customWidth="1"/>
    <col min="16176" max="16182" width="0" hidden="1" customWidth="1"/>
    <col min="16183" max="16183" width="14.5703125" customWidth="1"/>
    <col min="16184" max="16184" width="13.7109375" customWidth="1"/>
    <col min="16185" max="16185" width="12" customWidth="1"/>
    <col min="16186" max="16186" width="10.5703125" customWidth="1"/>
    <col min="16187" max="16187" width="10.140625" customWidth="1"/>
    <col min="16188" max="16188" width="11.42578125" customWidth="1"/>
    <col min="16193" max="16194" width="12.5703125" bestFit="1" customWidth="1"/>
  </cols>
  <sheetData>
    <row r="1" spans="1:61" s="2" customFormat="1" x14ac:dyDescent="0.25">
      <c r="A1" s="3" t="s">
        <v>0</v>
      </c>
      <c r="B1" s="3"/>
      <c r="C1" s="3"/>
      <c r="D1" s="3"/>
    </row>
    <row r="2" spans="1:61" s="2" customFormat="1" x14ac:dyDescent="0.25">
      <c r="A2" s="3" t="s">
        <v>3</v>
      </c>
      <c r="B2" s="3"/>
      <c r="C2" s="3"/>
      <c r="D2" s="3"/>
    </row>
    <row r="3" spans="1:61" s="2" customFormat="1" x14ac:dyDescent="0.25">
      <c r="A3" s="3"/>
      <c r="B3" s="3"/>
      <c r="C3" s="3"/>
      <c r="D3" s="3"/>
    </row>
    <row r="4" spans="1:61" s="2" customFormat="1" x14ac:dyDescent="0.25">
      <c r="A4" s="3" t="s">
        <v>1</v>
      </c>
      <c r="B4" s="3"/>
      <c r="C4" s="3"/>
      <c r="D4" s="3"/>
    </row>
    <row r="5" spans="1:61" x14ac:dyDescent="0.25">
      <c r="A5" s="1" t="s">
        <v>4</v>
      </c>
    </row>
    <row r="6" spans="1:61" s="2" customFormat="1" x14ac:dyDescent="0.25">
      <c r="A6" s="3" t="s">
        <v>2</v>
      </c>
    </row>
    <row r="7" spans="1:61" x14ac:dyDescent="0.25">
      <c r="D7" s="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8" spans="1:61" s="10" customFormat="1" ht="30" customHeight="1" x14ac:dyDescent="0.25">
      <c r="A8" s="17" t="s">
        <v>64</v>
      </c>
      <c r="B8" s="8" t="s">
        <v>6</v>
      </c>
      <c r="C8" s="8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8" t="s">
        <v>12</v>
      </c>
      <c r="I8" s="8" t="s">
        <v>13</v>
      </c>
      <c r="J8" s="8" t="s">
        <v>14</v>
      </c>
      <c r="K8" s="8" t="s">
        <v>15</v>
      </c>
      <c r="L8" s="8" t="s">
        <v>16</v>
      </c>
      <c r="M8" s="8" t="s">
        <v>17</v>
      </c>
      <c r="N8" s="8" t="s">
        <v>18</v>
      </c>
      <c r="O8" s="8" t="s">
        <v>19</v>
      </c>
      <c r="P8" s="8" t="s">
        <v>20</v>
      </c>
      <c r="Q8" s="8" t="s">
        <v>21</v>
      </c>
      <c r="R8" s="8" t="s">
        <v>22</v>
      </c>
      <c r="S8" s="8" t="s">
        <v>23</v>
      </c>
      <c r="T8" s="8" t="s">
        <v>24</v>
      </c>
      <c r="U8" s="8" t="s">
        <v>25</v>
      </c>
      <c r="V8" s="8" t="s">
        <v>26</v>
      </c>
      <c r="W8" s="8" t="s">
        <v>27</v>
      </c>
      <c r="X8" s="8" t="s">
        <v>28</v>
      </c>
      <c r="Y8" s="8" t="s">
        <v>29</v>
      </c>
      <c r="Z8" s="8" t="s">
        <v>30</v>
      </c>
      <c r="AA8" s="8" t="s">
        <v>31</v>
      </c>
      <c r="AB8" s="8" t="s">
        <v>32</v>
      </c>
      <c r="AC8" s="8" t="s">
        <v>33</v>
      </c>
      <c r="AD8" s="8" t="s">
        <v>34</v>
      </c>
      <c r="AE8" s="8" t="s">
        <v>35</v>
      </c>
      <c r="AF8" s="8" t="s">
        <v>36</v>
      </c>
      <c r="AG8" s="17" t="s">
        <v>64</v>
      </c>
      <c r="AH8" s="7" t="s">
        <v>37</v>
      </c>
      <c r="AI8" s="7" t="s">
        <v>38</v>
      </c>
      <c r="AJ8" s="7" t="s">
        <v>39</v>
      </c>
      <c r="AK8" s="7" t="s">
        <v>40</v>
      </c>
      <c r="AL8" s="7" t="s">
        <v>41</v>
      </c>
      <c r="AM8" s="8" t="s">
        <v>42</v>
      </c>
      <c r="AN8" s="7" t="s">
        <v>43</v>
      </c>
      <c r="AO8" s="7" t="s">
        <v>44</v>
      </c>
      <c r="AP8" s="8" t="s">
        <v>45</v>
      </c>
      <c r="AQ8" s="17" t="s">
        <v>64</v>
      </c>
      <c r="AR8" s="7" t="s">
        <v>46</v>
      </c>
      <c r="AS8" s="8" t="s">
        <v>47</v>
      </c>
      <c r="AT8" s="8" t="s">
        <v>48</v>
      </c>
      <c r="AU8" s="8" t="s">
        <v>49</v>
      </c>
      <c r="AV8" s="8" t="s">
        <v>50</v>
      </c>
      <c r="AW8" s="8" t="s">
        <v>51</v>
      </c>
      <c r="AX8" s="8" t="s">
        <v>52</v>
      </c>
      <c r="AY8" s="8" t="s">
        <v>53</v>
      </c>
      <c r="AZ8" s="8" t="s">
        <v>54</v>
      </c>
      <c r="BA8" s="8" t="s">
        <v>55</v>
      </c>
      <c r="BB8" s="8" t="s">
        <v>56</v>
      </c>
      <c r="BC8" s="8" t="s">
        <v>57</v>
      </c>
      <c r="BD8" s="8" t="s">
        <v>58</v>
      </c>
      <c r="BE8" s="8" t="s">
        <v>59</v>
      </c>
      <c r="BF8" s="8" t="s">
        <v>60</v>
      </c>
      <c r="BG8" s="8" t="s">
        <v>61</v>
      </c>
      <c r="BH8" s="15" t="s">
        <v>62</v>
      </c>
    </row>
    <row r="9" spans="1:61" s="10" customFormat="1" ht="30" customHeight="1" x14ac:dyDescent="0.25">
      <c r="A9" s="16" t="s">
        <v>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16" t="s">
        <v>5</v>
      </c>
      <c r="AH9" s="7"/>
      <c r="AI9" s="7"/>
      <c r="AJ9" s="7"/>
      <c r="AK9" s="7"/>
      <c r="AL9" s="7"/>
      <c r="AM9" s="8"/>
      <c r="AN9" s="7"/>
      <c r="AO9" s="7"/>
      <c r="AP9" s="8"/>
      <c r="AQ9" s="16" t="s">
        <v>5</v>
      </c>
      <c r="AR9" s="7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15"/>
    </row>
    <row r="10" spans="1:61" s="14" customFormat="1" ht="15.75" customHeight="1" x14ac:dyDescent="0.25">
      <c r="A10" s="6" t="s">
        <v>69</v>
      </c>
      <c r="B10" s="11">
        <f>2621+3</f>
        <v>2624</v>
      </c>
      <c r="C10" s="11">
        <f>685+114+11</f>
        <v>810</v>
      </c>
      <c r="D10" s="11">
        <f>1562+731+3</f>
        <v>2296</v>
      </c>
      <c r="E10" s="11">
        <f>65+172</f>
        <v>237</v>
      </c>
      <c r="F10" s="11">
        <v>1007</v>
      </c>
      <c r="G10" s="11">
        <v>242</v>
      </c>
      <c r="H10" s="11">
        <f>113+112</f>
        <v>225</v>
      </c>
      <c r="I10" s="11">
        <v>56</v>
      </c>
      <c r="J10" s="11">
        <v>105</v>
      </c>
      <c r="K10" s="11">
        <f>102+1</f>
        <v>103</v>
      </c>
      <c r="L10" s="11">
        <f>629+3</f>
        <v>632</v>
      </c>
      <c r="M10" s="11"/>
      <c r="N10" s="11">
        <v>638</v>
      </c>
      <c r="O10" s="11">
        <v>22</v>
      </c>
      <c r="P10" s="11">
        <v>13</v>
      </c>
      <c r="Q10" s="11">
        <f>136+754+1</f>
        <v>891</v>
      </c>
      <c r="R10" s="11">
        <v>590</v>
      </c>
      <c r="S10" s="11">
        <v>15</v>
      </c>
      <c r="T10" s="11">
        <v>112</v>
      </c>
      <c r="U10" s="11">
        <f>134+82</f>
        <v>216</v>
      </c>
      <c r="V10" s="11">
        <f>14+43</f>
        <v>57</v>
      </c>
      <c r="W10" s="11">
        <v>156</v>
      </c>
      <c r="X10" s="11">
        <f>291+1+192</f>
        <v>484</v>
      </c>
      <c r="Y10" s="11">
        <v>10</v>
      </c>
      <c r="Z10" s="11">
        <v>10</v>
      </c>
      <c r="AA10" s="11">
        <v>4</v>
      </c>
      <c r="AB10" s="11">
        <v>19</v>
      </c>
      <c r="AC10" s="11">
        <v>20</v>
      </c>
      <c r="AD10" s="11">
        <v>7</v>
      </c>
      <c r="AE10" s="11">
        <v>6</v>
      </c>
      <c r="AF10" s="12">
        <f>SUM(B10:AE10)</f>
        <v>11607</v>
      </c>
      <c r="AG10" s="6" t="s">
        <v>69</v>
      </c>
      <c r="AH10" s="12">
        <v>14</v>
      </c>
      <c r="AI10" s="12">
        <v>6</v>
      </c>
      <c r="AJ10" s="12">
        <v>83</v>
      </c>
      <c r="AK10" s="12">
        <v>57</v>
      </c>
      <c r="AL10" s="12">
        <v>138</v>
      </c>
      <c r="AM10" s="12">
        <v>4</v>
      </c>
      <c r="AN10" s="12">
        <v>74</v>
      </c>
      <c r="AO10" s="12">
        <v>256</v>
      </c>
      <c r="AP10" s="12">
        <f>SUM(AH10:AO10)</f>
        <v>632</v>
      </c>
      <c r="AQ10" s="6" t="s">
        <v>69</v>
      </c>
      <c r="AR10" s="9">
        <v>68</v>
      </c>
      <c r="AS10" s="12">
        <v>14</v>
      </c>
      <c r="AT10" s="12">
        <v>13</v>
      </c>
      <c r="AU10" s="12">
        <v>12</v>
      </c>
      <c r="AV10" s="12"/>
      <c r="AW10" s="12"/>
      <c r="AX10" s="12"/>
      <c r="AY10" s="12"/>
      <c r="AZ10" s="12"/>
      <c r="BA10" s="12"/>
      <c r="BB10" s="12"/>
      <c r="BC10" s="12">
        <v>129</v>
      </c>
      <c r="BD10" s="12">
        <v>52</v>
      </c>
      <c r="BE10" s="12"/>
      <c r="BF10" s="12">
        <v>30</v>
      </c>
      <c r="BG10" s="9">
        <v>60</v>
      </c>
      <c r="BH10" s="13">
        <f>SUM(AS10:BG10)</f>
        <v>310</v>
      </c>
      <c r="BI10" s="12"/>
    </row>
    <row r="11" spans="1:61" s="14" customFormat="1" ht="14.25" customHeight="1" x14ac:dyDescent="0.25">
      <c r="A11" s="6" t="s">
        <v>70</v>
      </c>
      <c r="B11" s="11">
        <f>9719+4330</f>
        <v>14049</v>
      </c>
      <c r="C11" s="11">
        <f>925+5870</f>
        <v>6795</v>
      </c>
      <c r="D11" s="11">
        <f>57+9341</f>
        <v>9398</v>
      </c>
      <c r="E11" s="11">
        <v>1769</v>
      </c>
      <c r="F11" s="11">
        <v>14694</v>
      </c>
      <c r="G11" s="11">
        <v>1437</v>
      </c>
      <c r="H11" s="11">
        <v>1718</v>
      </c>
      <c r="I11" s="11">
        <v>1005</v>
      </c>
      <c r="J11" s="11">
        <v>26</v>
      </c>
      <c r="K11" s="11">
        <v>32</v>
      </c>
      <c r="L11" s="11">
        <f>20+6059</f>
        <v>6079</v>
      </c>
      <c r="M11" s="11">
        <v>199</v>
      </c>
      <c r="N11" s="11">
        <v>1428</v>
      </c>
      <c r="O11" s="11">
        <v>178</v>
      </c>
      <c r="P11" s="11">
        <v>105</v>
      </c>
      <c r="Q11" s="11">
        <f>138+1111</f>
        <v>1249</v>
      </c>
      <c r="R11" s="11">
        <v>426</v>
      </c>
      <c r="S11" s="11">
        <f>6+61</f>
        <v>67</v>
      </c>
      <c r="T11" s="11">
        <f>1+1327</f>
        <v>1328</v>
      </c>
      <c r="U11" s="11">
        <f>189+1486</f>
        <v>1675</v>
      </c>
      <c r="V11" s="11">
        <v>195</v>
      </c>
      <c r="W11" s="11">
        <v>65</v>
      </c>
      <c r="X11" s="11">
        <f>357+2953</f>
        <v>3310</v>
      </c>
      <c r="Y11" s="11"/>
      <c r="Z11" s="11">
        <v>67</v>
      </c>
      <c r="AA11" s="11">
        <v>15</v>
      </c>
      <c r="AB11" s="11"/>
      <c r="AC11" s="11"/>
      <c r="AD11" s="11"/>
      <c r="AE11" s="11">
        <v>29</v>
      </c>
      <c r="AF11" s="12">
        <f>SUM(B11:AE11)</f>
        <v>67338</v>
      </c>
      <c r="AG11" s="6" t="s">
        <v>70</v>
      </c>
      <c r="AH11" s="12">
        <v>36</v>
      </c>
      <c r="AI11" s="12">
        <v>20</v>
      </c>
      <c r="AJ11" s="12">
        <v>438</v>
      </c>
      <c r="AK11" s="12">
        <v>197</v>
      </c>
      <c r="AL11" s="12">
        <f>30+183</f>
        <v>213</v>
      </c>
      <c r="AM11" s="12">
        <v>30</v>
      </c>
      <c r="AN11" s="12">
        <v>499</v>
      </c>
      <c r="AO11" s="12">
        <f>1+1344</f>
        <v>1345</v>
      </c>
      <c r="AP11" s="12">
        <f>SUM(AH11:AO11)</f>
        <v>2778</v>
      </c>
      <c r="AQ11" s="6" t="s">
        <v>70</v>
      </c>
      <c r="AR11" s="9">
        <v>97</v>
      </c>
      <c r="AS11" s="12">
        <v>87</v>
      </c>
      <c r="AT11" s="12">
        <v>87</v>
      </c>
      <c r="AU11" s="12">
        <v>114</v>
      </c>
      <c r="AV11" s="12"/>
      <c r="AW11" s="12">
        <v>183</v>
      </c>
      <c r="AX11" s="12">
        <f>1+184</f>
        <v>185</v>
      </c>
      <c r="AY11" s="12">
        <f>1+23</f>
        <v>24</v>
      </c>
      <c r="AZ11" s="12">
        <f>25+1</f>
        <v>26</v>
      </c>
      <c r="BA11" s="12"/>
      <c r="BB11" s="12"/>
      <c r="BC11" s="12">
        <f>44+312</f>
        <v>356</v>
      </c>
      <c r="BD11" s="12">
        <f>1+211</f>
        <v>212</v>
      </c>
      <c r="BE11" s="12"/>
      <c r="BF11" s="12">
        <f>8+124</f>
        <v>132</v>
      </c>
      <c r="BG11" s="9">
        <f>8+90</f>
        <v>98</v>
      </c>
      <c r="BH11" s="13">
        <f>SUM(AS11:BG11)</f>
        <v>1504</v>
      </c>
      <c r="BI11" s="12"/>
    </row>
    <row r="13" spans="1:61" s="10" customFormat="1" ht="30" customHeight="1" x14ac:dyDescent="0.25">
      <c r="A13" s="16" t="s">
        <v>63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16" t="s">
        <v>63</v>
      </c>
      <c r="AH13" s="7"/>
      <c r="AI13" s="7"/>
      <c r="AJ13" s="7"/>
      <c r="AK13" s="7"/>
      <c r="AL13" s="7"/>
      <c r="AM13" s="8"/>
      <c r="AN13" s="7"/>
      <c r="AO13" s="7"/>
      <c r="AP13" s="8"/>
      <c r="AQ13" s="16" t="s">
        <v>63</v>
      </c>
      <c r="AR13" s="7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15"/>
    </row>
    <row r="14" spans="1:61" s="14" customFormat="1" ht="15.75" customHeight="1" x14ac:dyDescent="0.25">
      <c r="A14" s="6" t="s">
        <v>69</v>
      </c>
      <c r="B14" s="11">
        <v>2610</v>
      </c>
      <c r="C14" s="11">
        <f>134+42</f>
        <v>176</v>
      </c>
      <c r="D14" s="11">
        <f>385+543</f>
        <v>928</v>
      </c>
      <c r="E14" s="11">
        <f>60+37</f>
        <v>97</v>
      </c>
      <c r="F14" s="11">
        <v>475</v>
      </c>
      <c r="G14" s="11">
        <v>117</v>
      </c>
      <c r="H14" s="11">
        <f>41+36</f>
        <v>77</v>
      </c>
      <c r="I14" s="11">
        <v>26</v>
      </c>
      <c r="J14" s="11">
        <v>32</v>
      </c>
      <c r="K14" s="11">
        <v>58</v>
      </c>
      <c r="L14" s="11">
        <v>602</v>
      </c>
      <c r="M14" s="11"/>
      <c r="N14" s="11">
        <v>92</v>
      </c>
      <c r="O14" s="11">
        <v>0</v>
      </c>
      <c r="P14" s="11">
        <v>7</v>
      </c>
      <c r="Q14" s="11">
        <f>39+10</f>
        <v>49</v>
      </c>
      <c r="R14" s="11">
        <v>157</v>
      </c>
      <c r="S14" s="11">
        <v>5</v>
      </c>
      <c r="T14" s="11">
        <v>41</v>
      </c>
      <c r="U14" s="11">
        <f>80+5</f>
        <v>85</v>
      </c>
      <c r="V14" s="11">
        <f>7</f>
        <v>7</v>
      </c>
      <c r="W14" s="11"/>
      <c r="X14" s="11">
        <f>208+50</f>
        <v>258</v>
      </c>
      <c r="Y14" s="11">
        <v>4</v>
      </c>
      <c r="Z14" s="11">
        <v>6</v>
      </c>
      <c r="AA14" s="11"/>
      <c r="AB14" s="11">
        <v>7</v>
      </c>
      <c r="AC14" s="11">
        <v>5</v>
      </c>
      <c r="AD14" s="11">
        <v>5</v>
      </c>
      <c r="AE14" s="11"/>
      <c r="AF14" s="12">
        <f>SUM(B14:AE14)</f>
        <v>5926</v>
      </c>
      <c r="AG14" s="6" t="s">
        <v>69</v>
      </c>
      <c r="AH14" s="12"/>
      <c r="AI14" s="12"/>
      <c r="AJ14" s="12">
        <v>16</v>
      </c>
      <c r="AK14" s="12">
        <v>76</v>
      </c>
      <c r="AL14" s="12">
        <v>419</v>
      </c>
      <c r="AM14" s="12">
        <v>3</v>
      </c>
      <c r="AN14" s="12">
        <v>34</v>
      </c>
      <c r="AO14" s="12">
        <v>101</v>
      </c>
      <c r="AP14" s="12">
        <f>SUM(AH14:AO14)</f>
        <v>649</v>
      </c>
      <c r="AQ14" s="6" t="s">
        <v>69</v>
      </c>
      <c r="AR14" s="9">
        <v>30</v>
      </c>
      <c r="AS14" s="12">
        <v>5</v>
      </c>
      <c r="AT14" s="12">
        <v>7</v>
      </c>
      <c r="AU14" s="12">
        <v>10</v>
      </c>
      <c r="AV14" s="12"/>
      <c r="AW14" s="12"/>
      <c r="AX14" s="12"/>
      <c r="AY14" s="12"/>
      <c r="AZ14" s="12"/>
      <c r="BA14" s="12"/>
      <c r="BB14" s="12"/>
      <c r="BC14" s="12">
        <v>99</v>
      </c>
      <c r="BD14" s="12">
        <v>27</v>
      </c>
      <c r="BE14" s="12"/>
      <c r="BF14" s="12">
        <v>23</v>
      </c>
      <c r="BG14" s="9">
        <v>70</v>
      </c>
      <c r="BH14" s="13">
        <f>SUM(AS14:BG14)</f>
        <v>241</v>
      </c>
      <c r="BI14" s="12"/>
    </row>
    <row r="15" spans="1:61" s="14" customFormat="1" ht="14.25" customHeight="1" x14ac:dyDescent="0.25">
      <c r="A15" s="6" t="s">
        <v>70</v>
      </c>
      <c r="B15" s="11">
        <f>10064+65+3567</f>
        <v>13696</v>
      </c>
      <c r="C15" s="11">
        <f>151+16+1654</f>
        <v>1821</v>
      </c>
      <c r="D15" s="11">
        <f>4624+17+1</f>
        <v>4642</v>
      </c>
      <c r="E15" s="11">
        <v>473</v>
      </c>
      <c r="F15" s="11">
        <f>6207+6</f>
        <v>6213</v>
      </c>
      <c r="G15" s="11">
        <v>366</v>
      </c>
      <c r="H15" s="11">
        <v>403</v>
      </c>
      <c r="I15" s="11">
        <v>288</v>
      </c>
      <c r="J15" s="11">
        <v>3</v>
      </c>
      <c r="K15" s="11">
        <v>118</v>
      </c>
      <c r="L15" s="11">
        <f>2687+9+1</f>
        <v>2697</v>
      </c>
      <c r="M15" s="11">
        <v>12</v>
      </c>
      <c r="N15" s="11">
        <v>282</v>
      </c>
      <c r="O15" s="11">
        <v>30</v>
      </c>
      <c r="P15" s="11">
        <v>33</v>
      </c>
      <c r="Q15" s="11">
        <f>51+264</f>
        <v>315</v>
      </c>
      <c r="R15" s="11">
        <v>100</v>
      </c>
      <c r="S15" s="11">
        <v>33</v>
      </c>
      <c r="T15" s="11">
        <f>153+1</f>
        <v>154</v>
      </c>
      <c r="U15" s="11">
        <f>50+787</f>
        <v>837</v>
      </c>
      <c r="V15" s="11">
        <v>31</v>
      </c>
      <c r="W15" s="11">
        <v>45</v>
      </c>
      <c r="X15" s="11">
        <f>31+1249</f>
        <v>1280</v>
      </c>
      <c r="Y15" s="11"/>
      <c r="Z15" s="11">
        <v>10</v>
      </c>
      <c r="AA15" s="11">
        <v>4</v>
      </c>
      <c r="AB15" s="11"/>
      <c r="AC15" s="11"/>
      <c r="AD15" s="11"/>
      <c r="AE15" s="11"/>
      <c r="AF15" s="12">
        <f>SUM(B15:AE15)</f>
        <v>33886</v>
      </c>
      <c r="AG15" s="6" t="s">
        <v>70</v>
      </c>
      <c r="AH15" s="12">
        <v>5</v>
      </c>
      <c r="AI15" s="12"/>
      <c r="AJ15" s="12">
        <v>79</v>
      </c>
      <c r="AK15" s="12">
        <v>151</v>
      </c>
      <c r="AL15" s="12">
        <v>127</v>
      </c>
      <c r="AM15" s="12">
        <v>12</v>
      </c>
      <c r="AN15" s="12">
        <v>268</v>
      </c>
      <c r="AO15" s="12">
        <v>459</v>
      </c>
      <c r="AP15" s="12">
        <f>SUM(AH15:AO15)</f>
        <v>1101</v>
      </c>
      <c r="AQ15" s="6" t="s">
        <v>70</v>
      </c>
      <c r="AR15" s="9">
        <v>81</v>
      </c>
      <c r="AS15" s="12">
        <v>51</v>
      </c>
      <c r="AT15" s="12">
        <v>60</v>
      </c>
      <c r="AU15" s="12">
        <v>69</v>
      </c>
      <c r="AV15" s="12"/>
      <c r="AW15" s="12">
        <v>10</v>
      </c>
      <c r="AX15" s="12">
        <v>8</v>
      </c>
      <c r="AY15" s="12">
        <v>22</v>
      </c>
      <c r="AZ15" s="12">
        <f>35+11</f>
        <v>46</v>
      </c>
      <c r="BA15" s="12"/>
      <c r="BB15" s="12"/>
      <c r="BC15" s="12">
        <v>227</v>
      </c>
      <c r="BD15" s="12">
        <v>129</v>
      </c>
      <c r="BE15" s="12"/>
      <c r="BF15" s="12">
        <f>129+42</f>
        <v>171</v>
      </c>
      <c r="BG15" s="9">
        <f>160+203</f>
        <v>363</v>
      </c>
      <c r="BH15" s="13">
        <f>SUM(AS15:BG15)</f>
        <v>1156</v>
      </c>
      <c r="BI15" s="12"/>
    </row>
    <row r="16" spans="1:61" x14ac:dyDescent="0.25">
      <c r="AF16" s="12"/>
    </row>
    <row r="17" spans="1:61" s="10" customFormat="1" ht="30" customHeight="1" x14ac:dyDescent="0.25">
      <c r="A17" s="16" t="s">
        <v>65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12"/>
      <c r="AG17" s="16" t="s">
        <v>65</v>
      </c>
      <c r="AH17" s="7"/>
      <c r="AI17" s="7"/>
      <c r="AJ17" s="7"/>
      <c r="AK17" s="7"/>
      <c r="AL17" s="7"/>
      <c r="AM17" s="8"/>
      <c r="AN17" s="7"/>
      <c r="AO17" s="7"/>
      <c r="AP17" s="8"/>
      <c r="AQ17" s="16" t="s">
        <v>65</v>
      </c>
      <c r="AR17" s="7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15"/>
    </row>
    <row r="18" spans="1:61" s="14" customFormat="1" ht="15.75" customHeight="1" x14ac:dyDescent="0.25">
      <c r="A18" s="6" t="s">
        <v>69</v>
      </c>
      <c r="B18" s="11">
        <v>402</v>
      </c>
      <c r="C18" s="11">
        <v>10</v>
      </c>
      <c r="D18" s="11">
        <v>596</v>
      </c>
      <c r="E18" s="11">
        <v>22</v>
      </c>
      <c r="F18" s="11">
        <v>55</v>
      </c>
      <c r="G18" s="11">
        <v>7</v>
      </c>
      <c r="H18" s="11">
        <v>6</v>
      </c>
      <c r="I18" s="11">
        <v>2</v>
      </c>
      <c r="J18" s="11"/>
      <c r="K18" s="11">
        <v>1</v>
      </c>
      <c r="L18" s="11">
        <v>124</v>
      </c>
      <c r="M18" s="11"/>
      <c r="N18" s="11">
        <v>1</v>
      </c>
      <c r="O18" s="11">
        <v>1</v>
      </c>
      <c r="P18" s="11"/>
      <c r="Q18" s="11">
        <v>1</v>
      </c>
      <c r="R18" s="11">
        <v>24</v>
      </c>
      <c r="S18" s="11"/>
      <c r="T18" s="11"/>
      <c r="U18" s="11">
        <v>4</v>
      </c>
      <c r="V18" s="11"/>
      <c r="W18" s="11"/>
      <c r="X18" s="11">
        <v>23</v>
      </c>
      <c r="Y18" s="11"/>
      <c r="Z18" s="11"/>
      <c r="AA18" s="11"/>
      <c r="AB18" s="11"/>
      <c r="AC18" s="11">
        <v>1</v>
      </c>
      <c r="AD18" s="11">
        <v>1</v>
      </c>
      <c r="AE18" s="11"/>
      <c r="AF18" s="12">
        <f t="shared" ref="AF16:AF25" si="0">SUM(B18:AE18)</f>
        <v>1281</v>
      </c>
      <c r="AG18" s="6" t="s">
        <v>69</v>
      </c>
      <c r="AH18" s="12"/>
      <c r="AI18" s="12"/>
      <c r="AJ18" s="12"/>
      <c r="AK18" s="12">
        <v>4</v>
      </c>
      <c r="AL18" s="12">
        <v>7</v>
      </c>
      <c r="AM18" s="12"/>
      <c r="AN18" s="12">
        <v>3</v>
      </c>
      <c r="AO18" s="12">
        <v>7</v>
      </c>
      <c r="AP18" s="12">
        <v>21</v>
      </c>
      <c r="AQ18" s="6" t="s">
        <v>69</v>
      </c>
      <c r="AR18" s="9">
        <v>22</v>
      </c>
      <c r="AS18" s="12"/>
      <c r="AT18" s="12">
        <v>3</v>
      </c>
      <c r="AU18" s="12"/>
      <c r="AV18" s="12"/>
      <c r="AW18" s="12"/>
      <c r="AX18" s="12"/>
      <c r="AY18" s="12"/>
      <c r="AZ18" s="12"/>
      <c r="BA18" s="12"/>
      <c r="BB18" s="12"/>
      <c r="BC18" s="12">
        <v>10</v>
      </c>
      <c r="BD18" s="12">
        <v>2</v>
      </c>
      <c r="BE18" s="12"/>
      <c r="BF18" s="12"/>
      <c r="BG18" s="9">
        <v>4</v>
      </c>
      <c r="BH18" s="13">
        <v>19</v>
      </c>
      <c r="BI18" s="12"/>
    </row>
    <row r="19" spans="1:61" s="14" customFormat="1" ht="14.25" customHeight="1" x14ac:dyDescent="0.25">
      <c r="A19" s="6" t="s">
        <v>70</v>
      </c>
      <c r="B19" s="11">
        <v>2348</v>
      </c>
      <c r="C19" s="11">
        <v>197</v>
      </c>
      <c r="D19" s="11">
        <v>2873</v>
      </c>
      <c r="E19" s="11">
        <v>154</v>
      </c>
      <c r="F19" s="11">
        <v>116</v>
      </c>
      <c r="G19" s="11">
        <v>4</v>
      </c>
      <c r="H19" s="11">
        <v>47</v>
      </c>
      <c r="I19" s="11">
        <v>37</v>
      </c>
      <c r="J19" s="11">
        <v>1</v>
      </c>
      <c r="K19" s="11">
        <v>6</v>
      </c>
      <c r="L19" s="11">
        <v>818</v>
      </c>
      <c r="M19" s="11"/>
      <c r="N19" s="11">
        <v>7</v>
      </c>
      <c r="O19" s="11">
        <v>4</v>
      </c>
      <c r="P19" s="11">
        <v>8</v>
      </c>
      <c r="Q19" s="11">
        <v>8</v>
      </c>
      <c r="R19" s="11">
        <v>10</v>
      </c>
      <c r="S19" s="11">
        <v>9</v>
      </c>
      <c r="T19" s="11">
        <v>8</v>
      </c>
      <c r="U19" s="11">
        <v>40</v>
      </c>
      <c r="V19" s="11">
        <v>1</v>
      </c>
      <c r="W19" s="11"/>
      <c r="X19" s="11">
        <v>110</v>
      </c>
      <c r="Y19" s="11">
        <v>1</v>
      </c>
      <c r="Z19" s="11"/>
      <c r="AA19" s="11">
        <v>1</v>
      </c>
      <c r="AB19" s="11"/>
      <c r="AC19" s="11"/>
      <c r="AD19" s="11"/>
      <c r="AE19" s="11"/>
      <c r="AF19" s="12">
        <f t="shared" si="0"/>
        <v>6808</v>
      </c>
      <c r="AG19" s="6" t="s">
        <v>70</v>
      </c>
      <c r="AH19" s="12"/>
      <c r="AI19" s="12"/>
      <c r="AJ19" s="12">
        <v>4</v>
      </c>
      <c r="AK19" s="12">
        <v>20</v>
      </c>
      <c r="AL19" s="12">
        <v>37</v>
      </c>
      <c r="AM19" s="12"/>
      <c r="AN19" s="12">
        <v>32</v>
      </c>
      <c r="AO19" s="12">
        <v>37</v>
      </c>
      <c r="AP19" s="12">
        <v>130</v>
      </c>
      <c r="AQ19" s="6" t="s">
        <v>70</v>
      </c>
      <c r="AR19" s="9">
        <v>25</v>
      </c>
      <c r="AS19" s="12">
        <v>6</v>
      </c>
      <c r="AT19" s="12">
        <v>11</v>
      </c>
      <c r="AU19" s="12">
        <v>6</v>
      </c>
      <c r="AV19" s="12"/>
      <c r="AW19" s="12">
        <v>1</v>
      </c>
      <c r="AX19" s="12">
        <v>4</v>
      </c>
      <c r="AY19" s="12">
        <v>2</v>
      </c>
      <c r="AZ19" s="12">
        <v>3</v>
      </c>
      <c r="BA19" s="12"/>
      <c r="BB19" s="12"/>
      <c r="BC19" s="12">
        <v>44</v>
      </c>
      <c r="BD19" s="12">
        <v>27</v>
      </c>
      <c r="BE19" s="12"/>
      <c r="BF19" s="12">
        <v>9</v>
      </c>
      <c r="BG19" s="9">
        <v>31</v>
      </c>
      <c r="BH19" s="13">
        <v>144</v>
      </c>
      <c r="BI19" s="12"/>
    </row>
    <row r="20" spans="1:61" x14ac:dyDescent="0.25">
      <c r="AF20" s="12"/>
    </row>
    <row r="21" spans="1:61" s="10" customFormat="1" ht="30" customHeight="1" x14ac:dyDescent="0.25">
      <c r="A21" s="18" t="s">
        <v>66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12"/>
      <c r="AG21" s="7"/>
      <c r="AH21" s="7"/>
      <c r="AI21" s="7"/>
      <c r="AJ21" s="7"/>
      <c r="AK21" s="7"/>
      <c r="AL21" s="7"/>
      <c r="AM21" s="8"/>
      <c r="AN21" s="7"/>
      <c r="AO21" s="7"/>
      <c r="AP21" s="8"/>
      <c r="AQ21" s="6"/>
      <c r="AR21" s="7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15"/>
    </row>
    <row r="22" spans="1:61" s="14" customFormat="1" ht="15.75" customHeight="1" x14ac:dyDescent="0.25">
      <c r="A22" s="6" t="s">
        <v>69</v>
      </c>
      <c r="B22" s="11">
        <f>B10+B14+B18</f>
        <v>5636</v>
      </c>
      <c r="C22" s="11">
        <f t="shared" ref="C22:AE22" si="1">C10+C14+C18</f>
        <v>996</v>
      </c>
      <c r="D22" s="11">
        <f t="shared" si="1"/>
        <v>3820</v>
      </c>
      <c r="E22" s="11">
        <f t="shared" si="1"/>
        <v>356</v>
      </c>
      <c r="F22" s="11">
        <f t="shared" si="1"/>
        <v>1537</v>
      </c>
      <c r="G22" s="11">
        <f t="shared" si="1"/>
        <v>366</v>
      </c>
      <c r="H22" s="11">
        <f t="shared" si="1"/>
        <v>308</v>
      </c>
      <c r="I22" s="11">
        <f t="shared" si="1"/>
        <v>84</v>
      </c>
      <c r="J22" s="11">
        <f t="shared" si="1"/>
        <v>137</v>
      </c>
      <c r="K22" s="11">
        <f t="shared" si="1"/>
        <v>162</v>
      </c>
      <c r="L22" s="11">
        <f t="shared" si="1"/>
        <v>1358</v>
      </c>
      <c r="M22" s="11">
        <f t="shared" si="1"/>
        <v>0</v>
      </c>
      <c r="N22" s="11">
        <f t="shared" si="1"/>
        <v>731</v>
      </c>
      <c r="O22" s="11">
        <f t="shared" si="1"/>
        <v>23</v>
      </c>
      <c r="P22" s="11">
        <f t="shared" si="1"/>
        <v>20</v>
      </c>
      <c r="Q22" s="11">
        <f t="shared" si="1"/>
        <v>941</v>
      </c>
      <c r="R22" s="11">
        <f t="shared" si="1"/>
        <v>771</v>
      </c>
      <c r="S22" s="11">
        <f t="shared" si="1"/>
        <v>20</v>
      </c>
      <c r="T22" s="11">
        <f t="shared" si="1"/>
        <v>153</v>
      </c>
      <c r="U22" s="11">
        <f t="shared" si="1"/>
        <v>305</v>
      </c>
      <c r="V22" s="11">
        <f t="shared" si="1"/>
        <v>64</v>
      </c>
      <c r="W22" s="11">
        <f t="shared" si="1"/>
        <v>156</v>
      </c>
      <c r="X22" s="11">
        <f t="shared" si="1"/>
        <v>765</v>
      </c>
      <c r="Y22" s="11">
        <f t="shared" si="1"/>
        <v>14</v>
      </c>
      <c r="Z22" s="11">
        <f t="shared" si="1"/>
        <v>16</v>
      </c>
      <c r="AA22" s="11">
        <f t="shared" si="1"/>
        <v>4</v>
      </c>
      <c r="AB22" s="11">
        <f t="shared" si="1"/>
        <v>26</v>
      </c>
      <c r="AC22" s="11">
        <f t="shared" si="1"/>
        <v>26</v>
      </c>
      <c r="AD22" s="11">
        <f t="shared" si="1"/>
        <v>13</v>
      </c>
      <c r="AE22" s="11">
        <f t="shared" si="1"/>
        <v>6</v>
      </c>
      <c r="AF22" s="12">
        <f t="shared" si="0"/>
        <v>18814</v>
      </c>
      <c r="AG22" s="6" t="s">
        <v>69</v>
      </c>
      <c r="AH22" s="12">
        <v>14</v>
      </c>
      <c r="AI22" s="12">
        <v>6</v>
      </c>
      <c r="AJ22" s="12">
        <v>99</v>
      </c>
      <c r="AK22" s="12">
        <v>137</v>
      </c>
      <c r="AL22" s="12">
        <v>564</v>
      </c>
      <c r="AM22" s="12">
        <v>7</v>
      </c>
      <c r="AN22" s="12">
        <v>111</v>
      </c>
      <c r="AO22" s="12">
        <v>364</v>
      </c>
      <c r="AP22" s="12">
        <v>1302</v>
      </c>
      <c r="AQ22" s="6" t="s">
        <v>69</v>
      </c>
      <c r="AR22" s="9">
        <v>120</v>
      </c>
      <c r="AS22" s="12">
        <v>19</v>
      </c>
      <c r="AT22" s="12">
        <v>23</v>
      </c>
      <c r="AU22" s="12">
        <v>22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238</v>
      </c>
      <c r="BD22" s="12">
        <v>81</v>
      </c>
      <c r="BE22" s="12">
        <v>0</v>
      </c>
      <c r="BF22" s="12">
        <v>53</v>
      </c>
      <c r="BG22" s="9">
        <v>134</v>
      </c>
      <c r="BH22" s="13">
        <v>570</v>
      </c>
      <c r="BI22" s="12"/>
    </row>
    <row r="23" spans="1:61" s="14" customFormat="1" ht="14.25" customHeight="1" x14ac:dyDescent="0.25">
      <c r="A23" s="6" t="s">
        <v>70</v>
      </c>
      <c r="B23" s="11">
        <f>B11+B15+B19</f>
        <v>30093</v>
      </c>
      <c r="C23" s="11">
        <f t="shared" ref="C23:AE23" si="2">C11+C15+C19</f>
        <v>8813</v>
      </c>
      <c r="D23" s="11">
        <f t="shared" si="2"/>
        <v>16913</v>
      </c>
      <c r="E23" s="11">
        <f t="shared" si="2"/>
        <v>2396</v>
      </c>
      <c r="F23" s="11">
        <f t="shared" si="2"/>
        <v>21023</v>
      </c>
      <c r="G23" s="11">
        <f t="shared" si="2"/>
        <v>1807</v>
      </c>
      <c r="H23" s="11">
        <f t="shared" si="2"/>
        <v>2168</v>
      </c>
      <c r="I23" s="11">
        <f t="shared" si="2"/>
        <v>1330</v>
      </c>
      <c r="J23" s="11">
        <f t="shared" si="2"/>
        <v>30</v>
      </c>
      <c r="K23" s="11">
        <f t="shared" si="2"/>
        <v>156</v>
      </c>
      <c r="L23" s="11">
        <f t="shared" si="2"/>
        <v>9594</v>
      </c>
      <c r="M23" s="11">
        <f t="shared" si="2"/>
        <v>211</v>
      </c>
      <c r="N23" s="11">
        <f t="shared" si="2"/>
        <v>1717</v>
      </c>
      <c r="O23" s="11">
        <f t="shared" si="2"/>
        <v>212</v>
      </c>
      <c r="P23" s="11">
        <f t="shared" si="2"/>
        <v>146</v>
      </c>
      <c r="Q23" s="11">
        <f t="shared" si="2"/>
        <v>1572</v>
      </c>
      <c r="R23" s="11">
        <f t="shared" si="2"/>
        <v>536</v>
      </c>
      <c r="S23" s="11">
        <f t="shared" si="2"/>
        <v>109</v>
      </c>
      <c r="T23" s="11">
        <f t="shared" si="2"/>
        <v>1490</v>
      </c>
      <c r="U23" s="11">
        <f t="shared" si="2"/>
        <v>2552</v>
      </c>
      <c r="V23" s="11">
        <f t="shared" si="2"/>
        <v>227</v>
      </c>
      <c r="W23" s="11">
        <f t="shared" si="2"/>
        <v>110</v>
      </c>
      <c r="X23" s="11">
        <f t="shared" si="2"/>
        <v>4700</v>
      </c>
      <c r="Y23" s="11">
        <f t="shared" si="2"/>
        <v>1</v>
      </c>
      <c r="Z23" s="11">
        <f t="shared" si="2"/>
        <v>77</v>
      </c>
      <c r="AA23" s="11">
        <f t="shared" si="2"/>
        <v>20</v>
      </c>
      <c r="AB23" s="11">
        <f t="shared" si="2"/>
        <v>0</v>
      </c>
      <c r="AC23" s="11">
        <f t="shared" si="2"/>
        <v>0</v>
      </c>
      <c r="AD23" s="11">
        <f t="shared" si="2"/>
        <v>0</v>
      </c>
      <c r="AE23" s="11">
        <f t="shared" si="2"/>
        <v>29</v>
      </c>
      <c r="AF23" s="12">
        <f t="shared" si="0"/>
        <v>108032</v>
      </c>
      <c r="AG23" s="6" t="s">
        <v>70</v>
      </c>
      <c r="AH23" s="12">
        <v>41</v>
      </c>
      <c r="AI23" s="12">
        <v>20</v>
      </c>
      <c r="AJ23" s="12">
        <v>521</v>
      </c>
      <c r="AK23" s="12">
        <v>368</v>
      </c>
      <c r="AL23" s="12">
        <v>377</v>
      </c>
      <c r="AM23" s="12">
        <v>42</v>
      </c>
      <c r="AN23" s="12">
        <v>799</v>
      </c>
      <c r="AO23" s="12">
        <v>1841</v>
      </c>
      <c r="AP23" s="12">
        <v>4009</v>
      </c>
      <c r="AQ23" s="6" t="s">
        <v>70</v>
      </c>
      <c r="AR23" s="9">
        <v>203</v>
      </c>
      <c r="AS23" s="12">
        <v>144</v>
      </c>
      <c r="AT23" s="12">
        <v>158</v>
      </c>
      <c r="AU23" s="12">
        <v>189</v>
      </c>
      <c r="AV23" s="12">
        <v>0</v>
      </c>
      <c r="AW23" s="12">
        <v>194</v>
      </c>
      <c r="AX23" s="12">
        <v>197</v>
      </c>
      <c r="AY23" s="12">
        <v>48</v>
      </c>
      <c r="AZ23" s="12">
        <v>75</v>
      </c>
      <c r="BA23" s="12">
        <v>0</v>
      </c>
      <c r="BB23" s="12">
        <v>0</v>
      </c>
      <c r="BC23" s="12">
        <v>627</v>
      </c>
      <c r="BD23" s="12">
        <v>368</v>
      </c>
      <c r="BE23" s="12">
        <v>0</v>
      </c>
      <c r="BF23" s="12">
        <v>312</v>
      </c>
      <c r="BG23" s="9">
        <v>492</v>
      </c>
      <c r="BH23" s="13">
        <v>2804</v>
      </c>
      <c r="BI23" s="12"/>
    </row>
    <row r="24" spans="1:61" s="14" customFormat="1" ht="30" x14ac:dyDescent="0.25">
      <c r="A24" s="19" t="s">
        <v>67</v>
      </c>
      <c r="B24" s="11">
        <v>161286</v>
      </c>
      <c r="C24" s="11">
        <v>45292</v>
      </c>
      <c r="D24" s="11">
        <v>88779</v>
      </c>
      <c r="E24" s="11"/>
      <c r="F24" s="11">
        <v>95346</v>
      </c>
      <c r="G24" s="11"/>
      <c r="H24" s="11">
        <v>12513</v>
      </c>
      <c r="I24" s="11">
        <v>5451</v>
      </c>
      <c r="J24" s="11">
        <v>3130</v>
      </c>
      <c r="K24" s="11">
        <v>3751</v>
      </c>
      <c r="L24" s="11">
        <v>77555</v>
      </c>
      <c r="M24" s="11"/>
      <c r="N24" s="11">
        <v>9892</v>
      </c>
      <c r="O24" s="11">
        <v>697</v>
      </c>
      <c r="P24" s="11">
        <v>586</v>
      </c>
      <c r="Q24" s="11">
        <v>8448</v>
      </c>
      <c r="R24" s="11">
        <v>18410</v>
      </c>
      <c r="S24" s="11">
        <v>395</v>
      </c>
      <c r="T24" s="11">
        <v>3744</v>
      </c>
      <c r="U24" s="11">
        <v>16936</v>
      </c>
      <c r="V24" s="11">
        <v>1044</v>
      </c>
      <c r="W24" s="11">
        <v>1175</v>
      </c>
      <c r="X24" s="11">
        <v>22978</v>
      </c>
      <c r="Y24" s="11">
        <v>244</v>
      </c>
      <c r="Z24" s="11">
        <v>875</v>
      </c>
      <c r="AA24" s="11">
        <v>78</v>
      </c>
      <c r="AB24" s="11">
        <v>423</v>
      </c>
      <c r="AC24" s="11">
        <v>348</v>
      </c>
      <c r="AD24" s="11">
        <v>327</v>
      </c>
      <c r="AE24" s="11">
        <v>186</v>
      </c>
      <c r="AF24" s="12">
        <f t="shared" si="0"/>
        <v>579889</v>
      </c>
      <c r="AG24" s="19" t="s">
        <v>67</v>
      </c>
      <c r="AH24" s="12">
        <v>243</v>
      </c>
      <c r="AI24" s="12">
        <v>169</v>
      </c>
      <c r="AJ24" s="12">
        <v>2392</v>
      </c>
      <c r="AK24" s="12">
        <v>1466</v>
      </c>
      <c r="AL24" s="12">
        <v>3168</v>
      </c>
      <c r="AM24" s="12">
        <v>517</v>
      </c>
      <c r="AN24" s="12">
        <v>3237</v>
      </c>
      <c r="AO24" s="12">
        <v>8760</v>
      </c>
      <c r="AP24" s="12">
        <v>19952</v>
      </c>
      <c r="AQ24" s="19" t="s">
        <v>67</v>
      </c>
      <c r="AR24" s="9">
        <v>779</v>
      </c>
      <c r="AS24" s="12">
        <v>606</v>
      </c>
      <c r="AT24" s="12">
        <v>625</v>
      </c>
      <c r="AU24" s="12">
        <v>633</v>
      </c>
      <c r="AV24" s="12">
        <v>0</v>
      </c>
      <c r="AW24" s="12">
        <v>264</v>
      </c>
      <c r="AX24" s="12">
        <v>416</v>
      </c>
      <c r="AY24" s="12">
        <v>92</v>
      </c>
      <c r="AZ24" s="12">
        <v>104</v>
      </c>
      <c r="BA24" s="12">
        <v>0</v>
      </c>
      <c r="BB24" s="12">
        <v>0</v>
      </c>
      <c r="BC24" s="12">
        <v>3814</v>
      </c>
      <c r="BD24" s="12">
        <v>2141</v>
      </c>
      <c r="BE24" s="12">
        <v>758</v>
      </c>
      <c r="BF24" s="12">
        <v>936</v>
      </c>
      <c r="BG24" s="9">
        <v>2854</v>
      </c>
      <c r="BH24" s="13">
        <v>13243</v>
      </c>
      <c r="BI24" s="12"/>
    </row>
    <row r="25" spans="1:61" s="14" customFormat="1" ht="30" x14ac:dyDescent="0.25">
      <c r="A25" s="19" t="s">
        <v>68</v>
      </c>
      <c r="B25" s="11">
        <v>179039</v>
      </c>
      <c r="C25" s="11">
        <v>48543</v>
      </c>
      <c r="D25" s="11">
        <v>118689</v>
      </c>
      <c r="E25" s="11"/>
      <c r="F25" s="11">
        <v>125389</v>
      </c>
      <c r="G25" s="11"/>
      <c r="H25" s="11">
        <v>13307</v>
      </c>
      <c r="I25" s="11">
        <v>10988</v>
      </c>
      <c r="J25" s="11">
        <v>3262</v>
      </c>
      <c r="K25" s="11">
        <v>2954</v>
      </c>
      <c r="L25" s="11">
        <v>75259</v>
      </c>
      <c r="M25" s="11"/>
      <c r="N25" s="11">
        <v>10218</v>
      </c>
      <c r="O25" s="11">
        <v>1320</v>
      </c>
      <c r="P25" s="11">
        <v>1321</v>
      </c>
      <c r="Q25" s="11">
        <v>9193</v>
      </c>
      <c r="R25" s="11">
        <v>654</v>
      </c>
      <c r="S25" s="11">
        <v>784</v>
      </c>
      <c r="T25" s="11">
        <v>10197</v>
      </c>
      <c r="U25" s="11">
        <v>13215</v>
      </c>
      <c r="V25" s="11">
        <v>758</v>
      </c>
      <c r="W25" s="11">
        <v>110</v>
      </c>
      <c r="X25" s="11">
        <v>16277</v>
      </c>
      <c r="Y25" s="11">
        <v>396</v>
      </c>
      <c r="Z25" s="11">
        <v>858</v>
      </c>
      <c r="AA25" s="11">
        <v>146</v>
      </c>
      <c r="AB25" s="11"/>
      <c r="AC25" s="11"/>
      <c r="AD25" s="11"/>
      <c r="AE25" s="11">
        <v>208</v>
      </c>
      <c r="AF25" s="12">
        <f t="shared" si="0"/>
        <v>643085</v>
      </c>
      <c r="AG25" s="19" t="s">
        <v>68</v>
      </c>
      <c r="AH25" s="12">
        <v>284</v>
      </c>
      <c r="AI25" s="12">
        <v>143</v>
      </c>
      <c r="AJ25" s="12">
        <v>2797</v>
      </c>
      <c r="AK25" s="12">
        <v>2074</v>
      </c>
      <c r="AL25" s="12">
        <v>2382</v>
      </c>
      <c r="AM25" s="12">
        <v>374</v>
      </c>
      <c r="AN25" s="12">
        <v>4683</v>
      </c>
      <c r="AO25" s="12">
        <v>10549</v>
      </c>
      <c r="AP25" s="12">
        <v>23286</v>
      </c>
      <c r="AQ25" s="19" t="s">
        <v>68</v>
      </c>
      <c r="AR25" s="9">
        <v>251</v>
      </c>
      <c r="AS25" s="12">
        <v>814</v>
      </c>
      <c r="AT25" s="12">
        <v>728</v>
      </c>
      <c r="AU25" s="12">
        <v>847</v>
      </c>
      <c r="AV25" s="12">
        <v>290</v>
      </c>
      <c r="AW25" s="12">
        <v>651</v>
      </c>
      <c r="AX25" s="12">
        <v>723</v>
      </c>
      <c r="AY25" s="12">
        <v>313</v>
      </c>
      <c r="AZ25" s="12">
        <v>352</v>
      </c>
      <c r="BA25" s="12">
        <v>0</v>
      </c>
      <c r="BB25" s="12">
        <v>0</v>
      </c>
      <c r="BC25" s="12">
        <v>3716</v>
      </c>
      <c r="BD25" s="12">
        <v>2234</v>
      </c>
      <c r="BE25" s="12"/>
      <c r="BF25" s="12">
        <v>1803</v>
      </c>
      <c r="BG25" s="9">
        <v>1680</v>
      </c>
      <c r="BH25" s="13">
        <v>14151</v>
      </c>
      <c r="BI25" s="12"/>
    </row>
    <row r="28" spans="1:61" s="21" customFormat="1" ht="15.75" x14ac:dyDescent="0.25">
      <c r="A28" s="20" t="s">
        <v>71</v>
      </c>
    </row>
    <row r="29" spans="1:61" s="10" customFormat="1" ht="30" customHeight="1" x14ac:dyDescent="0.25">
      <c r="A29" s="17" t="s">
        <v>72</v>
      </c>
      <c r="B29" s="8" t="s">
        <v>6</v>
      </c>
      <c r="C29" s="8" t="s">
        <v>7</v>
      </c>
      <c r="D29" s="8" t="s">
        <v>8</v>
      </c>
      <c r="E29" s="8" t="s">
        <v>9</v>
      </c>
      <c r="F29" s="8" t="s">
        <v>10</v>
      </c>
      <c r="G29" s="8" t="s">
        <v>11</v>
      </c>
      <c r="H29" s="8" t="s">
        <v>12</v>
      </c>
      <c r="I29" s="8" t="s">
        <v>13</v>
      </c>
      <c r="J29" s="8" t="s">
        <v>14</v>
      </c>
      <c r="K29" s="8" t="s">
        <v>15</v>
      </c>
      <c r="L29" s="8" t="s">
        <v>16</v>
      </c>
      <c r="M29" s="8" t="s">
        <v>17</v>
      </c>
      <c r="N29" s="8" t="s">
        <v>18</v>
      </c>
      <c r="O29" s="8" t="s">
        <v>19</v>
      </c>
      <c r="P29" s="8" t="s">
        <v>20</v>
      </c>
      <c r="Q29" s="8" t="s">
        <v>21</v>
      </c>
      <c r="R29" s="8" t="s">
        <v>22</v>
      </c>
      <c r="S29" s="8" t="s">
        <v>23</v>
      </c>
      <c r="T29" s="8" t="s">
        <v>24</v>
      </c>
      <c r="U29" s="8" t="s">
        <v>25</v>
      </c>
      <c r="V29" s="8" t="s">
        <v>26</v>
      </c>
      <c r="W29" s="8" t="s">
        <v>27</v>
      </c>
      <c r="X29" s="8" t="s">
        <v>28</v>
      </c>
      <c r="Y29" s="8" t="s">
        <v>29</v>
      </c>
      <c r="Z29" s="8" t="s">
        <v>30</v>
      </c>
      <c r="AA29" s="8" t="s">
        <v>31</v>
      </c>
      <c r="AB29" s="8" t="s">
        <v>32</v>
      </c>
      <c r="AC29" s="8" t="s">
        <v>33</v>
      </c>
      <c r="AD29" s="8" t="s">
        <v>34</v>
      </c>
      <c r="AE29" s="8" t="s">
        <v>35</v>
      </c>
      <c r="AF29" s="8" t="s">
        <v>36</v>
      </c>
      <c r="AG29" s="17" t="s">
        <v>72</v>
      </c>
      <c r="AH29" s="7" t="s">
        <v>37</v>
      </c>
      <c r="AI29" s="7" t="s">
        <v>38</v>
      </c>
      <c r="AJ29" s="7" t="s">
        <v>39</v>
      </c>
      <c r="AK29" s="7" t="s">
        <v>40</v>
      </c>
      <c r="AL29" s="7" t="s">
        <v>41</v>
      </c>
      <c r="AM29" s="8" t="s">
        <v>42</v>
      </c>
      <c r="AN29" s="7" t="s">
        <v>43</v>
      </c>
      <c r="AO29" s="7" t="s">
        <v>44</v>
      </c>
      <c r="AP29" s="8" t="s">
        <v>45</v>
      </c>
      <c r="AQ29" s="17" t="s">
        <v>72</v>
      </c>
      <c r="AR29" s="7" t="s">
        <v>46</v>
      </c>
      <c r="AS29" s="8" t="s">
        <v>47</v>
      </c>
      <c r="AT29" s="8" t="s">
        <v>48</v>
      </c>
      <c r="AU29" s="8" t="s">
        <v>49</v>
      </c>
      <c r="AV29" s="8" t="s">
        <v>50</v>
      </c>
      <c r="AW29" s="8" t="s">
        <v>51</v>
      </c>
      <c r="AX29" s="8" t="s">
        <v>52</v>
      </c>
      <c r="AY29" s="8" t="s">
        <v>53</v>
      </c>
      <c r="AZ29" s="8" t="s">
        <v>54</v>
      </c>
      <c r="BA29" s="8" t="s">
        <v>55</v>
      </c>
      <c r="BB29" s="8" t="s">
        <v>56</v>
      </c>
      <c r="BC29" s="8" t="s">
        <v>57</v>
      </c>
      <c r="BD29" s="8" t="s">
        <v>58</v>
      </c>
      <c r="BE29" s="8" t="s">
        <v>59</v>
      </c>
      <c r="BF29" s="8" t="s">
        <v>60</v>
      </c>
      <c r="BG29" s="8" t="s">
        <v>61</v>
      </c>
      <c r="BH29" s="15" t="s">
        <v>62</v>
      </c>
    </row>
    <row r="30" spans="1:61" s="5" customFormat="1" x14ac:dyDescent="0.25">
      <c r="A30" s="23">
        <v>42125</v>
      </c>
      <c r="B30" s="2">
        <v>1819</v>
      </c>
      <c r="C30" s="2">
        <v>326</v>
      </c>
      <c r="D30" s="2">
        <v>1105</v>
      </c>
      <c r="E30" s="2">
        <v>115</v>
      </c>
      <c r="F30" s="2">
        <v>584</v>
      </c>
      <c r="G30" s="2">
        <v>68</v>
      </c>
      <c r="H30" s="2">
        <v>118</v>
      </c>
      <c r="I30" s="2">
        <v>12</v>
      </c>
      <c r="J30" s="2">
        <v>12</v>
      </c>
      <c r="K30" s="2">
        <v>41</v>
      </c>
      <c r="L30" s="2">
        <v>375</v>
      </c>
      <c r="M30" s="2">
        <v>0</v>
      </c>
      <c r="N30" s="2">
        <v>121</v>
      </c>
      <c r="O30" s="2">
        <v>15</v>
      </c>
      <c r="P30" s="2">
        <v>1</v>
      </c>
      <c r="Q30" s="2">
        <v>788</v>
      </c>
      <c r="R30" s="2">
        <v>226</v>
      </c>
      <c r="S30" s="2">
        <v>8</v>
      </c>
      <c r="T30" s="2">
        <v>42</v>
      </c>
      <c r="U30" s="2">
        <v>135</v>
      </c>
      <c r="V30" s="2">
        <v>22</v>
      </c>
      <c r="W30" s="2">
        <v>1</v>
      </c>
      <c r="X30" s="2">
        <v>448</v>
      </c>
      <c r="Y30" s="2">
        <v>4</v>
      </c>
      <c r="Z30" s="2">
        <v>6</v>
      </c>
      <c r="AA30" s="2">
        <v>2</v>
      </c>
      <c r="AB30" s="2">
        <v>7</v>
      </c>
      <c r="AC30" s="2">
        <v>6</v>
      </c>
      <c r="AD30" s="2">
        <v>7</v>
      </c>
      <c r="AE30" s="2">
        <v>2</v>
      </c>
      <c r="AF30" s="2">
        <f>SUM(B30:AE30)</f>
        <v>6416</v>
      </c>
      <c r="AG30" s="23">
        <v>42125</v>
      </c>
      <c r="AH30" s="2">
        <v>0</v>
      </c>
      <c r="AI30" s="2">
        <v>0</v>
      </c>
      <c r="AJ30" s="2">
        <v>58</v>
      </c>
      <c r="AK30" s="2">
        <v>26</v>
      </c>
      <c r="AL30" s="2">
        <v>5</v>
      </c>
      <c r="AM30" s="2">
        <v>1</v>
      </c>
      <c r="AN30" s="2">
        <v>42</v>
      </c>
      <c r="AO30" s="2">
        <v>130</v>
      </c>
      <c r="AP30" s="2">
        <v>262</v>
      </c>
      <c r="AQ30" s="23">
        <v>42125</v>
      </c>
      <c r="AR30" s="2">
        <v>30</v>
      </c>
      <c r="AS30" s="2">
        <v>4</v>
      </c>
      <c r="AT30" s="2">
        <v>4</v>
      </c>
      <c r="AU30" s="2">
        <v>6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22</v>
      </c>
      <c r="BD30" s="2">
        <v>18</v>
      </c>
      <c r="BE30" s="2">
        <v>0</v>
      </c>
      <c r="BF30" s="2">
        <v>20</v>
      </c>
      <c r="BG30" s="2">
        <v>38</v>
      </c>
      <c r="BH30" s="2">
        <v>112</v>
      </c>
    </row>
    <row r="31" spans="1:61" s="5" customFormat="1" x14ac:dyDescent="0.25">
      <c r="A31" s="23">
        <v>42126</v>
      </c>
      <c r="B31" s="2">
        <v>939</v>
      </c>
      <c r="C31" s="2">
        <v>159</v>
      </c>
      <c r="D31" s="2">
        <v>685</v>
      </c>
      <c r="E31" s="2">
        <v>88</v>
      </c>
      <c r="F31" s="2">
        <v>232</v>
      </c>
      <c r="G31" s="2">
        <v>84</v>
      </c>
      <c r="H31" s="2">
        <v>78</v>
      </c>
      <c r="I31" s="2">
        <v>19</v>
      </c>
      <c r="J31" s="2">
        <v>20</v>
      </c>
      <c r="K31" s="2">
        <v>50</v>
      </c>
      <c r="L31" s="2">
        <v>383</v>
      </c>
      <c r="M31" s="2">
        <v>0</v>
      </c>
      <c r="N31" s="2">
        <v>328</v>
      </c>
      <c r="O31" s="2">
        <v>3</v>
      </c>
      <c r="P31" s="2">
        <v>7</v>
      </c>
      <c r="Q31" s="2">
        <v>43</v>
      </c>
      <c r="R31" s="2">
        <v>98</v>
      </c>
      <c r="S31" s="2">
        <v>2</v>
      </c>
      <c r="T31" s="2">
        <v>46</v>
      </c>
      <c r="U31" s="2">
        <v>43</v>
      </c>
      <c r="V31" s="2">
        <v>10</v>
      </c>
      <c r="W31" s="2">
        <v>102</v>
      </c>
      <c r="X31" s="2">
        <v>77</v>
      </c>
      <c r="Y31" s="2">
        <v>1</v>
      </c>
      <c r="Z31" s="2">
        <v>1</v>
      </c>
      <c r="AA31" s="2">
        <v>0</v>
      </c>
      <c r="AB31" s="2">
        <v>1</v>
      </c>
      <c r="AC31" s="2">
        <v>3</v>
      </c>
      <c r="AD31" s="2">
        <v>1</v>
      </c>
      <c r="AE31" s="2">
        <v>0</v>
      </c>
      <c r="AF31" s="2">
        <f>SUM(B31:AE31)</f>
        <v>3503</v>
      </c>
      <c r="AG31" s="23">
        <v>42126</v>
      </c>
      <c r="AH31" s="2">
        <v>13</v>
      </c>
      <c r="AI31" s="2">
        <v>5</v>
      </c>
      <c r="AJ31" s="2">
        <v>22</v>
      </c>
      <c r="AK31" s="2">
        <v>97</v>
      </c>
      <c r="AL31" s="2">
        <v>534</v>
      </c>
      <c r="AM31" s="2">
        <v>0</v>
      </c>
      <c r="AN31" s="2">
        <v>23</v>
      </c>
      <c r="AO31" s="2">
        <v>70</v>
      </c>
      <c r="AP31" s="2">
        <v>764</v>
      </c>
      <c r="AQ31" s="23">
        <v>42126</v>
      </c>
      <c r="AR31" s="2">
        <v>23</v>
      </c>
      <c r="AS31" s="2">
        <v>4</v>
      </c>
      <c r="AT31" s="2">
        <v>3</v>
      </c>
      <c r="AU31" s="2">
        <v>5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157</v>
      </c>
      <c r="BD31" s="2">
        <v>8</v>
      </c>
      <c r="BE31" s="2">
        <v>0</v>
      </c>
      <c r="BF31" s="2">
        <v>14</v>
      </c>
      <c r="BG31" s="2">
        <v>37</v>
      </c>
      <c r="BH31" s="2">
        <v>228</v>
      </c>
    </row>
    <row r="32" spans="1:61" s="5" customFormat="1" x14ac:dyDescent="0.25">
      <c r="A32" s="23">
        <v>42127</v>
      </c>
      <c r="B32" s="2">
        <v>1332</v>
      </c>
      <c r="C32" s="2">
        <v>172</v>
      </c>
      <c r="D32" s="2">
        <v>1049</v>
      </c>
      <c r="E32" s="2">
        <v>65</v>
      </c>
      <c r="F32" s="2">
        <v>47</v>
      </c>
      <c r="G32" s="2">
        <v>85</v>
      </c>
      <c r="H32" s="2">
        <v>26</v>
      </c>
      <c r="I32" s="2">
        <v>17</v>
      </c>
      <c r="J32" s="2">
        <v>9</v>
      </c>
      <c r="K32" s="2">
        <v>31</v>
      </c>
      <c r="L32" s="2">
        <v>213</v>
      </c>
      <c r="M32" s="2">
        <v>0</v>
      </c>
      <c r="N32" s="2">
        <v>141</v>
      </c>
      <c r="O32" s="2">
        <v>2</v>
      </c>
      <c r="P32" s="2">
        <v>2</v>
      </c>
      <c r="Q32" s="2">
        <v>37</v>
      </c>
      <c r="R32" s="2">
        <v>209</v>
      </c>
      <c r="S32" s="2">
        <v>3</v>
      </c>
      <c r="T32" s="2">
        <v>28</v>
      </c>
      <c r="U32" s="2">
        <v>35</v>
      </c>
      <c r="V32" s="2">
        <v>12</v>
      </c>
      <c r="W32" s="2">
        <v>1</v>
      </c>
      <c r="X32" s="2">
        <v>74</v>
      </c>
      <c r="Y32" s="2">
        <v>3</v>
      </c>
      <c r="Z32" s="2">
        <v>4</v>
      </c>
      <c r="AA32" s="2">
        <v>2</v>
      </c>
      <c r="AB32" s="2">
        <v>4</v>
      </c>
      <c r="AC32" s="2">
        <v>5</v>
      </c>
      <c r="AD32" s="2">
        <v>3</v>
      </c>
      <c r="AE32" s="2">
        <v>0</v>
      </c>
      <c r="AF32" s="2">
        <f t="shared" ref="AF32:AF34" si="3">SUM(B32:AE32)</f>
        <v>3611</v>
      </c>
      <c r="AG32" s="23">
        <v>42127</v>
      </c>
      <c r="AH32" s="2">
        <v>0</v>
      </c>
      <c r="AI32" s="2">
        <v>0</v>
      </c>
      <c r="AJ32" s="2">
        <v>5</v>
      </c>
      <c r="AK32" s="2">
        <v>3</v>
      </c>
      <c r="AL32" s="2">
        <v>2</v>
      </c>
      <c r="AM32" s="2">
        <v>1</v>
      </c>
      <c r="AN32" s="2">
        <v>22</v>
      </c>
      <c r="AO32" s="2">
        <v>60</v>
      </c>
      <c r="AP32" s="2">
        <v>93</v>
      </c>
      <c r="AQ32" s="23">
        <v>42127</v>
      </c>
      <c r="AR32" s="2">
        <v>18</v>
      </c>
      <c r="AS32" s="2">
        <v>4</v>
      </c>
      <c r="AT32" s="2">
        <v>4</v>
      </c>
      <c r="AU32" s="2">
        <v>4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27</v>
      </c>
      <c r="BD32" s="2">
        <v>24</v>
      </c>
      <c r="BE32" s="2">
        <v>0</v>
      </c>
      <c r="BF32" s="2">
        <v>0</v>
      </c>
      <c r="BG32" s="2">
        <v>22</v>
      </c>
      <c r="BH32" s="2">
        <v>85</v>
      </c>
    </row>
    <row r="33" spans="1:60" s="5" customFormat="1" x14ac:dyDescent="0.25">
      <c r="A33" s="23">
        <v>42128</v>
      </c>
      <c r="B33" s="2">
        <v>610</v>
      </c>
      <c r="C33" s="2">
        <v>94</v>
      </c>
      <c r="D33" s="2">
        <v>339</v>
      </c>
      <c r="E33" s="2">
        <v>34</v>
      </c>
      <c r="F33" s="2">
        <v>6</v>
      </c>
      <c r="G33" s="2">
        <v>83</v>
      </c>
      <c r="H33" s="2">
        <v>41</v>
      </c>
      <c r="I33" s="2">
        <v>16</v>
      </c>
      <c r="J33" s="2">
        <v>34</v>
      </c>
      <c r="K33" s="2">
        <v>8</v>
      </c>
      <c r="L33" s="2">
        <v>154</v>
      </c>
      <c r="M33" s="2">
        <v>0</v>
      </c>
      <c r="N33" s="2">
        <v>95</v>
      </c>
      <c r="O33" s="2">
        <v>0</v>
      </c>
      <c r="P33" s="2">
        <v>6</v>
      </c>
      <c r="Q33" s="2">
        <v>27</v>
      </c>
      <c r="R33" s="2">
        <v>81</v>
      </c>
      <c r="S33" s="2">
        <v>1</v>
      </c>
      <c r="T33" s="2">
        <v>9</v>
      </c>
      <c r="U33" s="2">
        <v>25</v>
      </c>
      <c r="V33" s="2">
        <v>5</v>
      </c>
      <c r="W33" s="2">
        <v>3</v>
      </c>
      <c r="X33" s="2">
        <v>41</v>
      </c>
      <c r="Y33" s="2">
        <v>2</v>
      </c>
      <c r="Z33" s="2">
        <v>0</v>
      </c>
      <c r="AA33" s="2">
        <v>0</v>
      </c>
      <c r="AB33" s="2">
        <v>6</v>
      </c>
      <c r="AC33" s="2">
        <v>7</v>
      </c>
      <c r="AD33" s="2">
        <v>0</v>
      </c>
      <c r="AE33" s="2">
        <v>0</v>
      </c>
      <c r="AF33" s="2">
        <f t="shared" si="3"/>
        <v>1727</v>
      </c>
      <c r="AG33" s="23">
        <v>42128</v>
      </c>
      <c r="AH33" s="2">
        <v>0</v>
      </c>
      <c r="AI33" s="2">
        <v>1</v>
      </c>
      <c r="AJ33" s="2">
        <v>8</v>
      </c>
      <c r="AK33" s="2">
        <v>5</v>
      </c>
      <c r="AL33" s="2">
        <v>4</v>
      </c>
      <c r="AM33" s="2">
        <v>3</v>
      </c>
      <c r="AN33" s="2">
        <v>13</v>
      </c>
      <c r="AO33" s="2">
        <v>51</v>
      </c>
      <c r="AP33" s="2">
        <v>85</v>
      </c>
      <c r="AQ33" s="23">
        <v>42128</v>
      </c>
      <c r="AR33" s="2">
        <v>30</v>
      </c>
      <c r="AS33" s="2">
        <v>3</v>
      </c>
      <c r="AT33" s="2">
        <v>6</v>
      </c>
      <c r="AU33" s="2">
        <v>5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11</v>
      </c>
      <c r="BD33" s="2">
        <v>14</v>
      </c>
      <c r="BE33" s="2">
        <v>0</v>
      </c>
      <c r="BF33" s="2">
        <v>9</v>
      </c>
      <c r="BG33" s="2">
        <v>33</v>
      </c>
      <c r="BH33" s="2">
        <v>81</v>
      </c>
    </row>
    <row r="34" spans="1:60" s="5" customFormat="1" x14ac:dyDescent="0.25">
      <c r="A34" s="23">
        <v>42129</v>
      </c>
      <c r="B34" s="2">
        <v>366.5</v>
      </c>
      <c r="C34" s="2">
        <v>17</v>
      </c>
      <c r="D34" s="2">
        <v>311</v>
      </c>
      <c r="E34" s="2">
        <v>9</v>
      </c>
      <c r="F34" s="2">
        <v>-262.5</v>
      </c>
      <c r="G34" s="2">
        <v>91.5</v>
      </c>
      <c r="H34" s="2">
        <v>-5</v>
      </c>
      <c r="I34" s="2">
        <v>18.5</v>
      </c>
      <c r="J34" s="2">
        <v>32.5</v>
      </c>
      <c r="K34" s="2">
        <v>3</v>
      </c>
      <c r="L34" s="2">
        <v>73</v>
      </c>
      <c r="M34" s="2">
        <v>0</v>
      </c>
      <c r="N34" s="2">
        <v>105</v>
      </c>
      <c r="O34" s="2">
        <v>-6.5</v>
      </c>
      <c r="P34" s="2">
        <v>6.5</v>
      </c>
      <c r="Q34" s="2">
        <v>-348.5</v>
      </c>
      <c r="R34" s="2">
        <v>72.5</v>
      </c>
      <c r="S34" s="2">
        <v>-1.5</v>
      </c>
      <c r="T34" s="2">
        <v>2</v>
      </c>
      <c r="U34" s="2">
        <v>-25</v>
      </c>
      <c r="V34" s="2">
        <v>0</v>
      </c>
      <c r="W34" s="2">
        <v>3</v>
      </c>
      <c r="X34" s="2">
        <v>-146</v>
      </c>
      <c r="Y34" s="2">
        <v>1.5</v>
      </c>
      <c r="Z34" s="2">
        <v>-1</v>
      </c>
      <c r="AA34" s="2">
        <v>-2.2204460492503101E-16</v>
      </c>
      <c r="AB34" s="2">
        <v>4.5</v>
      </c>
      <c r="AC34" s="2">
        <v>6.5</v>
      </c>
      <c r="AD34" s="2">
        <v>-2</v>
      </c>
      <c r="AE34" s="2">
        <v>-1</v>
      </c>
      <c r="AF34" s="2">
        <f t="shared" si="3"/>
        <v>324.5</v>
      </c>
      <c r="AG34" s="23">
        <v>42129</v>
      </c>
      <c r="AH34" s="2"/>
      <c r="AI34" s="2">
        <v>0.999999999999999</v>
      </c>
      <c r="AJ34" s="2"/>
      <c r="AK34" s="2"/>
      <c r="AL34" s="2">
        <v>2.50000000000006</v>
      </c>
      <c r="AM34" s="2">
        <v>3</v>
      </c>
      <c r="AN34" s="2">
        <v>3</v>
      </c>
      <c r="AO34" s="2">
        <v>16</v>
      </c>
      <c r="AP34" s="2">
        <v>0.5000000000000604</v>
      </c>
      <c r="AQ34" s="23">
        <v>42129</v>
      </c>
      <c r="AR34" s="2">
        <v>24</v>
      </c>
      <c r="AS34" s="2">
        <v>3</v>
      </c>
      <c r="AT34" s="2">
        <v>6</v>
      </c>
      <c r="AU34" s="2">
        <v>4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13.5</v>
      </c>
      <c r="BD34" s="2">
        <v>17</v>
      </c>
      <c r="BE34" s="2">
        <v>0</v>
      </c>
      <c r="BF34" s="2">
        <v>-1</v>
      </c>
      <c r="BG34" s="2">
        <v>25</v>
      </c>
      <c r="BH34" s="2">
        <v>67.5</v>
      </c>
    </row>
    <row r="35" spans="1:60" x14ac:dyDescent="0.25">
      <c r="A35" s="22">
        <v>42130</v>
      </c>
      <c r="AG35" s="22">
        <v>42130</v>
      </c>
      <c r="AQ35" s="22">
        <v>42130</v>
      </c>
    </row>
    <row r="36" spans="1:60" x14ac:dyDescent="0.25">
      <c r="A36" s="22">
        <v>42131</v>
      </c>
      <c r="AG36" s="22">
        <v>42131</v>
      </c>
      <c r="AQ36" s="22">
        <v>42131</v>
      </c>
    </row>
    <row r="37" spans="1:60" x14ac:dyDescent="0.25">
      <c r="A37" s="22">
        <v>42132</v>
      </c>
      <c r="AG37" s="22">
        <v>42132</v>
      </c>
      <c r="AQ37" s="22">
        <v>42132</v>
      </c>
    </row>
    <row r="38" spans="1:60" x14ac:dyDescent="0.25">
      <c r="A38" s="22">
        <v>42133</v>
      </c>
      <c r="AG38" s="22">
        <v>42133</v>
      </c>
      <c r="AQ38" s="22">
        <v>42133</v>
      </c>
    </row>
    <row r="39" spans="1:60" x14ac:dyDescent="0.25">
      <c r="A39" s="22">
        <v>42134</v>
      </c>
      <c r="AG39" s="22">
        <v>42134</v>
      </c>
      <c r="AQ39" s="22">
        <v>42134</v>
      </c>
    </row>
    <row r="40" spans="1:60" x14ac:dyDescent="0.25">
      <c r="A40" s="22">
        <v>42135</v>
      </c>
      <c r="AG40" s="22">
        <v>42135</v>
      </c>
      <c r="AQ40" s="22">
        <v>42135</v>
      </c>
    </row>
    <row r="41" spans="1:60" x14ac:dyDescent="0.25">
      <c r="A41" s="22">
        <v>42136</v>
      </c>
      <c r="AG41" s="22">
        <v>42136</v>
      </c>
      <c r="AQ41" s="22">
        <v>42136</v>
      </c>
    </row>
    <row r="42" spans="1:60" x14ac:dyDescent="0.25">
      <c r="A42" s="22">
        <v>42137</v>
      </c>
      <c r="AG42" s="22">
        <v>42137</v>
      </c>
      <c r="AQ42" s="22">
        <v>42137</v>
      </c>
    </row>
    <row r="43" spans="1:60" x14ac:dyDescent="0.25">
      <c r="A43" s="22">
        <v>42138</v>
      </c>
      <c r="AG43" s="22">
        <v>42138</v>
      </c>
      <c r="AQ43" s="22">
        <v>42138</v>
      </c>
    </row>
    <row r="44" spans="1:60" x14ac:dyDescent="0.25">
      <c r="A44" s="22">
        <v>42139</v>
      </c>
      <c r="AG44" s="22">
        <v>42139</v>
      </c>
      <c r="AQ44" s="22">
        <v>42139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Comparativo de Ventas Mensual</vt:lpstr>
    </vt:vector>
  </TitlesOfParts>
  <Company>Microsoft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 Jiménez</dc:creator>
  <cp:lastModifiedBy>Belem</cp:lastModifiedBy>
  <dcterms:created xsi:type="dcterms:W3CDTF">2015-06-08T14:09:36Z</dcterms:created>
  <dcterms:modified xsi:type="dcterms:W3CDTF">2015-07-20T08:17:47Z</dcterms:modified>
</cp:coreProperties>
</file>