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Tlaloc\Documents\Trabajo_Repositorios\prospecciones\Duxstar\140319_Megacable\01_Prospeccion\"/>
    </mc:Choice>
  </mc:AlternateContent>
  <bookViews>
    <workbookView xWindow="-300" yWindow="0" windowWidth="25605" windowHeight="14460" tabRatio="870" activeTab="5"/>
  </bookViews>
  <sheets>
    <sheet name="Presentación" sheetId="31" r:id="rId1"/>
    <sheet name="Estimación de Tamaño" sheetId="18" r:id="rId2"/>
    <sheet name="Estimación de Esfuerzo" sheetId="26" r:id="rId3"/>
    <sheet name="GanttCliente " sheetId="30" r:id="rId4"/>
    <sheet name="Entregables" sheetId="32" r:id="rId5"/>
    <sheet name="GanttCliente V2" sheetId="33" r:id="rId6"/>
  </sheets>
  <definedNames>
    <definedName name="Complej." localSheetId="4">#REF!</definedName>
    <definedName name="Complej." localSheetId="5">#REF!</definedName>
    <definedName name="Complej.">#REF!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3" l="1"/>
  <c r="M5" i="18"/>
  <c r="O5" i="18"/>
  <c r="P5" i="18"/>
  <c r="M6" i="18"/>
  <c r="O6" i="18"/>
  <c r="P6" i="18"/>
  <c r="M7" i="18"/>
  <c r="O7" i="18"/>
  <c r="P7" i="18"/>
  <c r="M8" i="18"/>
  <c r="O8" i="18"/>
  <c r="P8" i="18"/>
  <c r="M9" i="18"/>
  <c r="O9" i="18"/>
  <c r="P9" i="18"/>
  <c r="M10" i="18"/>
  <c r="O10" i="18"/>
  <c r="P10" i="18"/>
  <c r="M11" i="18"/>
  <c r="O11" i="18"/>
  <c r="P11" i="18"/>
  <c r="M12" i="18"/>
  <c r="O12" i="18"/>
  <c r="P12" i="18"/>
  <c r="M13" i="18"/>
  <c r="O13" i="18"/>
  <c r="P13" i="18"/>
  <c r="M14" i="18"/>
  <c r="O14" i="18"/>
  <c r="P14" i="18"/>
  <c r="M15" i="18"/>
  <c r="O15" i="18"/>
  <c r="P15" i="18"/>
  <c r="M16" i="18"/>
  <c r="O16" i="18"/>
  <c r="P16" i="18"/>
  <c r="M17" i="18"/>
  <c r="O17" i="18"/>
  <c r="P17" i="18"/>
  <c r="M18" i="18"/>
  <c r="O18" i="18"/>
  <c r="P18" i="18"/>
  <c r="M19" i="18"/>
  <c r="O19" i="18"/>
  <c r="P19" i="18"/>
  <c r="M20" i="18"/>
  <c r="O20" i="18"/>
  <c r="P20" i="18"/>
  <c r="M21" i="18"/>
  <c r="O21" i="18"/>
  <c r="P21" i="18"/>
  <c r="M22" i="18"/>
  <c r="O22" i="18"/>
  <c r="P22" i="18"/>
  <c r="M23" i="18"/>
  <c r="O23" i="18"/>
  <c r="P23" i="18"/>
  <c r="M24" i="18"/>
  <c r="O24" i="18"/>
  <c r="P24" i="18"/>
  <c r="M25" i="18"/>
  <c r="O25" i="18"/>
  <c r="P25" i="18"/>
  <c r="M26" i="18"/>
  <c r="O26" i="18"/>
  <c r="P26" i="18"/>
  <c r="M27" i="18"/>
  <c r="O27" i="18"/>
  <c r="P27" i="18"/>
  <c r="M28" i="18"/>
  <c r="O28" i="18"/>
  <c r="P28" i="18"/>
  <c r="M29" i="18"/>
  <c r="O29" i="18"/>
  <c r="P29" i="18"/>
  <c r="M30" i="18"/>
  <c r="O30" i="18"/>
  <c r="P30" i="18"/>
  <c r="M31" i="18"/>
  <c r="O31" i="18"/>
  <c r="P31" i="18"/>
  <c r="M32" i="18"/>
  <c r="O32" i="18"/>
  <c r="P32" i="18"/>
  <c r="M33" i="18"/>
  <c r="O33" i="18"/>
  <c r="P33" i="18"/>
  <c r="M34" i="18"/>
  <c r="O34" i="18"/>
  <c r="P34" i="18"/>
  <c r="M35" i="18"/>
  <c r="O35" i="18"/>
  <c r="P35" i="18"/>
  <c r="M36" i="18"/>
  <c r="O36" i="18"/>
  <c r="P36" i="18"/>
  <c r="M37" i="18"/>
  <c r="O37" i="18"/>
  <c r="P37" i="18"/>
  <c r="M38" i="18"/>
  <c r="O38" i="18"/>
  <c r="P38" i="18"/>
  <c r="M39" i="18"/>
  <c r="O39" i="18"/>
  <c r="P39" i="18"/>
  <c r="M40" i="18"/>
  <c r="O40" i="18"/>
  <c r="P40" i="18"/>
  <c r="P3" i="18"/>
  <c r="D9" i="26"/>
  <c r="F8" i="26"/>
  <c r="B8" i="32"/>
  <c r="D40" i="18"/>
  <c r="D39" i="18"/>
  <c r="D38" i="18"/>
  <c r="D37" i="18"/>
  <c r="D36" i="18"/>
  <c r="D35" i="18"/>
  <c r="B12" i="31"/>
  <c r="B11" i="31"/>
  <c r="D34" i="18"/>
  <c r="D33" i="18"/>
  <c r="D32" i="18"/>
  <c r="D6" i="18"/>
  <c r="D10" i="18"/>
  <c r="D12" i="18"/>
  <c r="D14" i="18"/>
  <c r="D18" i="18"/>
  <c r="D26" i="18"/>
  <c r="D28" i="18"/>
  <c r="D30" i="18"/>
  <c r="A3" i="32"/>
  <c r="A3" i="30"/>
  <c r="D31" i="18"/>
  <c r="D29" i="18"/>
  <c r="D25" i="18"/>
  <c r="D9" i="18"/>
  <c r="D7" i="18"/>
  <c r="D19" i="18"/>
  <c r="D15" i="18"/>
  <c r="D24" i="18"/>
  <c r="D22" i="18"/>
  <c r="D20" i="18"/>
  <c r="D27" i="18"/>
  <c r="D23" i="18"/>
  <c r="D21" i="18"/>
  <c r="D17" i="18"/>
  <c r="D13" i="18"/>
  <c r="D16" i="18"/>
  <c r="D11" i="18"/>
  <c r="D8" i="18"/>
  <c r="D5" i="18"/>
  <c r="M3" i="18"/>
  <c r="C9" i="26"/>
  <c r="F12" i="26"/>
  <c r="F6" i="26"/>
  <c r="F9" i="26"/>
  <c r="F5" i="26"/>
  <c r="F10" i="26"/>
  <c r="F11" i="26"/>
  <c r="F7" i="26"/>
  <c r="B6" i="32"/>
  <c r="F13" i="26"/>
  <c r="F14" i="26"/>
  <c r="F16" i="26"/>
  <c r="F17" i="26"/>
</calcChain>
</file>

<file path=xl/comments1.xml><?xml version="1.0" encoding="utf-8"?>
<comments xmlns="http://schemas.openxmlformats.org/spreadsheetml/2006/main">
  <authors>
    <author>Yessy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>Nombre de la persona quien elaboro la estimación de dicho proyecto</t>
        </r>
      </text>
    </comment>
    <comment ref="C7" authorId="0" shapeId="0">
      <text>
        <r>
          <rPr>
            <sz val="9"/>
            <color indexed="81"/>
            <rFont val="Tahoma"/>
            <family val="2"/>
          </rPr>
          <t>Nombre de la persona quien aprueba dicha Estimación</t>
        </r>
      </text>
    </comment>
  </commentList>
</comments>
</file>

<file path=xl/comments2.xml><?xml version="1.0" encoding="utf-8"?>
<comments xmlns="http://schemas.openxmlformats.org/spreadsheetml/2006/main">
  <authors>
    <author>Adriana Robles</author>
    <author>Pablo A. De Ninnis</author>
    <author>Maria Esther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Funcionalidad:</t>
        </r>
        <r>
          <rPr>
            <sz val="8"/>
            <color indexed="81"/>
            <rFont val="Tahoma"/>
            <family val="2"/>
          </rPr>
          <t xml:space="preserve">
Ca: Catálogo
D: Documento
Co: Consulta
R: Reporte
P: Proceso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Complejidad:</t>
        </r>
        <r>
          <rPr>
            <sz val="8"/>
            <color indexed="81"/>
            <rFont val="Tahoma"/>
            <family val="2"/>
          </rPr>
          <t xml:space="preserve">
4-6: Simple
7-9: Medio
10-19: Complejo
&gt; 20: Muy Complejo</t>
        </r>
      </text>
    </comment>
    <comment ref="E4" authorId="1" shapeId="0">
      <text>
        <r>
          <rPr>
            <b/>
            <sz val="8"/>
            <color indexed="81"/>
            <rFont val="Tahoma"/>
            <family val="2"/>
          </rPr>
          <t xml:space="preserve">Cantidad de Operaciones (CO):
</t>
        </r>
        <r>
          <rPr>
            <sz val="8"/>
            <color indexed="81"/>
            <rFont val="Tahoma"/>
            <family val="2"/>
          </rPr>
          <t>Cantidad de lecturas, escrituras, validaciones y cálculos que realizará el requerimiento.</t>
        </r>
      </text>
    </comment>
    <comment ref="F4" authorId="1" shapeId="0">
      <text>
        <r>
          <rPr>
            <b/>
            <sz val="8"/>
            <color indexed="81"/>
            <rFont val="Tahoma"/>
            <family val="2"/>
          </rPr>
          <t xml:space="preserve">Entidades Internas (EI):
</t>
        </r>
        <r>
          <rPr>
            <sz val="8"/>
            <color indexed="81"/>
            <rFont val="Tahoma"/>
            <family val="2"/>
          </rPr>
          <t>Cantidad de objetos propios de la aplicación que interactuarán en el requerimiento.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 xml:space="preserve">Entidades Externas (EE):
</t>
        </r>
        <r>
          <rPr>
            <sz val="8"/>
            <color indexed="81"/>
            <rFont val="Tahoma"/>
            <family val="2"/>
          </rPr>
          <t>Cantidad de objetos de otras aplicaciones que interactuarán en el requerimiento.</t>
        </r>
      </text>
    </comment>
    <comment ref="H4" authorId="1" shapeId="0">
      <text>
        <r>
          <rPr>
            <b/>
            <sz val="8"/>
            <color indexed="81"/>
            <rFont val="Tahoma"/>
            <family val="2"/>
          </rPr>
          <t xml:space="preserve">Optimización (O):
</t>
        </r>
        <r>
          <rPr>
            <sz val="8"/>
            <color indexed="81"/>
            <rFont val="Tahoma"/>
            <family val="2"/>
          </rPr>
          <t>Optimizaciones especiales que requiere el requerimiento.  Valores posibles:
1 -&gt; Ninguna
1,1 -&gt; Concurrencia
1,2 -&gt; Tunning
1,3 -&gt; Ambas</t>
        </r>
      </text>
    </comment>
    <comment ref="I4" authorId="1" shapeId="0">
      <text>
        <r>
          <rPr>
            <b/>
            <sz val="8"/>
            <color indexed="81"/>
            <rFont val="Tahoma"/>
            <family val="2"/>
          </rPr>
          <t xml:space="preserve">Reusabilidad (R):
</t>
        </r>
        <r>
          <rPr>
            <sz val="8"/>
            <color indexed="81"/>
            <rFont val="Tahoma"/>
            <family val="2"/>
          </rPr>
          <t>Reutilización de componentes y herramientas ya desarrolladas.  Valores posibles:
0,2 -&gt; Alta
0,5 -&gt; Media
0,85 -&gt; Escasa
1 -&gt; Nula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 xml:space="preserve">Dominio (D):
</t>
        </r>
        <r>
          <rPr>
            <sz val="8"/>
            <color indexed="81"/>
            <rFont val="Tahoma"/>
            <family val="2"/>
          </rPr>
          <t>Conocimiento que se posee sobre el dominio del problema.  Valores posibles:
0,5 -&gt; Conocimiento Alto
0,75 -&gt; Conocimiento Medio
1 -&gt; Sin conocimiento</t>
        </r>
      </text>
    </comment>
    <comment ref="K4" authorId="1" shapeId="0">
      <text>
        <r>
          <rPr>
            <b/>
            <sz val="8"/>
            <color indexed="81"/>
            <rFont val="Tahoma"/>
            <family val="2"/>
          </rPr>
          <t xml:space="preserve">Testing Unitario (TU):
</t>
        </r>
        <r>
          <rPr>
            <sz val="8"/>
            <color indexed="81"/>
            <rFont val="Tahoma"/>
            <family val="2"/>
          </rPr>
          <t>Realización de Testing unitario.  Valores posibles:
1 -&gt; Sin Testing
1,5 -&gt; Con Testing</t>
        </r>
      </text>
    </comment>
    <comment ref="L4" authorId="1" shapeId="0">
      <text>
        <r>
          <rPr>
            <b/>
            <sz val="8"/>
            <color indexed="81"/>
            <rFont val="Tahoma"/>
            <family val="2"/>
          </rPr>
          <t xml:space="preserve">Documentación Específica (DE):
</t>
        </r>
        <r>
          <rPr>
            <sz val="8"/>
            <color indexed="81"/>
            <rFont val="Tahoma"/>
            <family val="2"/>
          </rPr>
          <t>Confección de documentación específica no estándar.  Valores posibles:
1 -&gt; No
1,5 -&gt; Sí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 xml:space="preserve">Tamaño del Requerimiento: (TAM)
</t>
        </r>
        <r>
          <rPr>
            <sz val="8"/>
            <color indexed="81"/>
            <rFont val="Tahoma"/>
            <family val="2"/>
          </rPr>
          <t>(CO+EI+EE) * O * R * D * TU * DE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 xml:space="preserve">Ajuste por Tecnología(T):
</t>
        </r>
        <r>
          <rPr>
            <sz val="8"/>
            <color indexed="81"/>
            <rFont val="Tahoma"/>
            <family val="2"/>
          </rPr>
          <t xml:space="preserve">1 = Java, ObjetiveC, PHP, HTML5
1.5 = C++, Ruby, otros
</t>
        </r>
      </text>
    </comment>
    <comment ref="O4" authorId="2" shapeId="0">
      <text>
        <r>
          <rPr>
            <b/>
            <sz val="8"/>
            <color indexed="81"/>
            <rFont val="Tahoma"/>
            <family val="2"/>
          </rPr>
          <t>Factor de Ajuste.
1-&gt;Procedimiento
0.9-&gt;Diseño Grafico
0.8 -&gt;Backend (WebService/DataBase)
0.7-&gt;Desarrollo Pantallas
0.6-&gt;Formulario
0.5-&gt;Reporte
0.4-&gt; Consulta</t>
        </r>
      </text>
    </comment>
    <comment ref="P4" authorId="1" shapeId="0">
      <text>
        <r>
          <rPr>
            <b/>
            <sz val="8"/>
            <color indexed="81"/>
            <rFont val="Tahoma"/>
            <family val="2"/>
          </rPr>
          <t>Tamaño Ajustado por Tecnología (TAMA):</t>
        </r>
        <r>
          <rPr>
            <sz val="8"/>
            <color indexed="81"/>
            <rFont val="Tahoma"/>
            <family val="2"/>
          </rPr>
          <t xml:space="preserve">
TAM * T * FA</t>
        </r>
      </text>
    </comment>
  </commentList>
</comments>
</file>

<file path=xl/comments3.xml><?xml version="1.0" encoding="utf-8"?>
<comments xmlns="http://schemas.openxmlformats.org/spreadsheetml/2006/main">
  <authors>
    <author>Yessy Andalón</author>
    <author>Pablo A. De Ninnis</author>
  </authors>
  <commentList>
    <comment ref="H3" authorId="0" shapeId="0">
      <text>
        <r>
          <rPr>
            <sz val="9"/>
            <color indexed="81"/>
            <rFont val="Tahoma"/>
            <family val="2"/>
          </rPr>
          <t xml:space="preserve">Desarrollador
Diseñador
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>medio tiempo 
tiempo completo</t>
        </r>
      </text>
    </comment>
    <comment ref="C4" authorId="1" shapeId="0">
      <text>
        <r>
          <rPr>
            <b/>
            <sz val="8"/>
            <color indexed="81"/>
            <rFont val="Tahoma"/>
            <family val="2"/>
          </rPr>
          <t>Tamaño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Tamaño Ajustado (TAMA)</t>
        </r>
      </text>
    </comment>
    <comment ref="E4" authorId="1" shapeId="0">
      <text>
        <r>
          <rPr>
            <b/>
            <sz val="8"/>
            <color indexed="81"/>
            <rFont val="Tahoma"/>
            <family val="2"/>
          </rPr>
          <t xml:space="preserve">%:
</t>
        </r>
        <r>
          <rPr>
            <sz val="8"/>
            <color indexed="81"/>
            <rFont val="Tahoma"/>
            <family val="2"/>
          </rPr>
          <t>Esfuerzo en workflows principales y de soporte con respecto al Workflow de implementación.</t>
        </r>
      </text>
    </comment>
    <comment ref="F4" authorId="1" shapeId="0">
      <text>
        <r>
          <rPr>
            <b/>
            <sz val="8"/>
            <color indexed="81"/>
            <rFont val="Tahoma"/>
            <family val="2"/>
          </rPr>
          <t xml:space="preserve">Esfuerzo:
</t>
        </r>
        <r>
          <rPr>
            <sz val="8"/>
            <color indexed="81"/>
            <rFont val="Tahoma"/>
            <family val="2"/>
          </rPr>
          <t>Esfuerzo total medido en horas.</t>
        </r>
      </text>
    </comment>
  </commentList>
</comments>
</file>

<file path=xl/sharedStrings.xml><?xml version="1.0" encoding="utf-8"?>
<sst xmlns="http://schemas.openxmlformats.org/spreadsheetml/2006/main" count="346" uniqueCount="169">
  <si>
    <t>Nº</t>
  </si>
  <si>
    <t>%</t>
  </si>
  <si>
    <t>EI</t>
  </si>
  <si>
    <t>EE</t>
  </si>
  <si>
    <t>T</t>
  </si>
  <si>
    <t>O</t>
  </si>
  <si>
    <t>R</t>
  </si>
  <si>
    <t>D</t>
  </si>
  <si>
    <t>CO</t>
  </si>
  <si>
    <t>TU</t>
  </si>
  <si>
    <t>DE</t>
  </si>
  <si>
    <t>ESTIMACION DE ESFUERZO</t>
  </si>
  <si>
    <t>Esfuerzo</t>
  </si>
  <si>
    <t>TAM</t>
  </si>
  <si>
    <t>TAMA</t>
  </si>
  <si>
    <t>FA</t>
  </si>
  <si>
    <t>Total Estimación de Esfuerzo</t>
  </si>
  <si>
    <t>Riesgos</t>
  </si>
  <si>
    <t>Funcionalidad</t>
  </si>
  <si>
    <t>Complejidad</t>
  </si>
  <si>
    <t>Estimación de Tamaño</t>
  </si>
  <si>
    <t>Planeación</t>
  </si>
  <si>
    <t>Desarrollo</t>
  </si>
  <si>
    <t>Pruebas</t>
  </si>
  <si>
    <t>Administración de la Configuración</t>
  </si>
  <si>
    <t>Nombre del Requerimiento</t>
  </si>
  <si>
    <t>Cierre</t>
  </si>
  <si>
    <t xml:space="preserve">semana </t>
  </si>
  <si>
    <t>mes</t>
  </si>
  <si>
    <t>Semanas</t>
  </si>
  <si>
    <t>Identificación del Registro</t>
  </si>
  <si>
    <t xml:space="preserve">Elaborado por: </t>
  </si>
  <si>
    <t xml:space="preserve">Fecha de Elaboración: </t>
  </si>
  <si>
    <t xml:space="preserve">Aprobado por: </t>
  </si>
  <si>
    <t xml:space="preserve">Fecha de Aprobación: </t>
  </si>
  <si>
    <t>Historial de Revisiones</t>
  </si>
  <si>
    <t>Fecha</t>
  </si>
  <si>
    <t>Versión</t>
  </si>
  <si>
    <t>Descripción</t>
  </si>
  <si>
    <t>Autor</t>
  </si>
  <si>
    <t>Nombre del proyecto:</t>
  </si>
  <si>
    <t>Funcionalidad:</t>
  </si>
  <si>
    <t>Co: Consulta</t>
  </si>
  <si>
    <t>R: Reporte</t>
  </si>
  <si>
    <t>Complejidad:</t>
  </si>
  <si>
    <t>Cantidad de Operaciones (CO):</t>
  </si>
  <si>
    <t>Lecturas</t>
  </si>
  <si>
    <t>Escrituras</t>
  </si>
  <si>
    <t>Entidades Internas (EI):</t>
  </si>
  <si>
    <t>Entidades Externas (EE):</t>
  </si>
  <si>
    <t>Optimización (O):</t>
  </si>
  <si>
    <t>1 -&gt; Ninguna</t>
  </si>
  <si>
    <t>1,1 -&gt; Concurrencia</t>
  </si>
  <si>
    <t>1,2 -&gt; Tunning</t>
  </si>
  <si>
    <t>1,3 -&gt; Ambas</t>
  </si>
  <si>
    <t>Reusabilidad (R):</t>
  </si>
  <si>
    <t>0,2 -&gt; Alta</t>
  </si>
  <si>
    <t>0,5 -&gt; Media</t>
  </si>
  <si>
    <t>0,85 -&gt; Escasa</t>
  </si>
  <si>
    <t>1 -&gt; Nula</t>
  </si>
  <si>
    <t>Dominio (D):</t>
  </si>
  <si>
    <t>0,5 -&gt; Conocimiento Alto</t>
  </si>
  <si>
    <t>0,75 -&gt; Conocimiento Medio</t>
  </si>
  <si>
    <t>1 -&gt; Sin conocimiento</t>
  </si>
  <si>
    <t>Testing Unitario (TU):</t>
  </si>
  <si>
    <t>1 -&gt; Sin Testing</t>
  </si>
  <si>
    <t>1,5 -&gt; Con Testing</t>
  </si>
  <si>
    <t>Documentación Específica (DE):</t>
  </si>
  <si>
    <t>1 -&gt; No</t>
  </si>
  <si>
    <t>1,5 -&gt; Sí</t>
  </si>
  <si>
    <t>Ajuste por Tecnología(T):</t>
  </si>
  <si>
    <t>Nomenclaturas</t>
  </si>
  <si>
    <t>Prospección</t>
  </si>
  <si>
    <t>Validaciones</t>
  </si>
  <si>
    <t>Cálculos</t>
  </si>
  <si>
    <t>Objetos que interactúan</t>
  </si>
  <si>
    <t>Objetos interactúan otras aplicaciones</t>
  </si>
  <si>
    <t>P: Procedimiento</t>
  </si>
  <si>
    <t>F: Formulario</t>
  </si>
  <si>
    <t>B: Backend (WebService/DataBases)</t>
  </si>
  <si>
    <t>D: Diseño Grafico</t>
  </si>
  <si>
    <t>Dp: Desarrollar Pantallas</t>
  </si>
  <si>
    <t>Nombre de las fases</t>
  </si>
  <si>
    <t>Análisis</t>
  </si>
  <si>
    <t>Diseño</t>
  </si>
  <si>
    <t>Medición, Análisis y Monitoreo</t>
  </si>
  <si>
    <t>QA</t>
  </si>
  <si>
    <t>Gantt del proyecto</t>
  </si>
  <si>
    <t>Hitos del proyecto</t>
  </si>
  <si>
    <t>Diseño Grafico</t>
  </si>
  <si>
    <t>Planeación y Análisis de Requerimientos</t>
  </si>
  <si>
    <t>Generar y Validar propuestas de diseño grafico</t>
  </si>
  <si>
    <t>Recursos</t>
  </si>
  <si>
    <t>Perfil</t>
  </si>
  <si>
    <t>Tiempo (tiempo del recurso)</t>
  </si>
  <si>
    <t>Numero de Recursos</t>
  </si>
  <si>
    <t>N: Notificación</t>
  </si>
  <si>
    <t>1-16: Simple</t>
  </si>
  <si>
    <t>17-24: Medio</t>
  </si>
  <si>
    <t>25-40: Complejo</t>
  </si>
  <si>
    <t>&lt;40: Muy Complejo</t>
  </si>
  <si>
    <t>Criterio tomado para Estimación</t>
  </si>
  <si>
    <t>1 = Groovy &amp; Grails, Xcode (iOS), Android, HTML5/CSS3, Java, Phonegap, Parse, JavaScript, ObjetiveC</t>
  </si>
  <si>
    <t>1.5 = Otras tecnologías</t>
  </si>
  <si>
    <t>Elaboración</t>
  </si>
  <si>
    <t>Aprobación</t>
  </si>
  <si>
    <t>Descripción de la aplicación</t>
  </si>
  <si>
    <t>Estimación</t>
  </si>
  <si>
    <t>Megacable</t>
  </si>
  <si>
    <t>Connie Larios</t>
  </si>
  <si>
    <t>Elaboración de la estimación</t>
  </si>
  <si>
    <t>Conexiones WebService Dynamics</t>
  </si>
  <si>
    <t xml:space="preserve">Conexiones WebService Sistema de programación </t>
  </si>
  <si>
    <t>Registro de las cuentas de usuario</t>
  </si>
  <si>
    <t>Inicio de sesión de los usuarios</t>
  </si>
  <si>
    <t>Dashboard de opciones</t>
  </si>
  <si>
    <t>Registro de clientes</t>
  </si>
  <si>
    <t>Generar Orden de transmisión.</t>
  </si>
  <si>
    <t>Modificar datos de la Orden de Transmisión</t>
  </si>
  <si>
    <t>Solicitar descuento</t>
  </si>
  <si>
    <t>Generar Reporte de Orden de transmisión</t>
  </si>
  <si>
    <t>Listado de Ordenes de transmisión</t>
  </si>
  <si>
    <t>Detalle Listado de Ordenes de transmisión</t>
  </si>
  <si>
    <t>Ligar Elemento detalle a pago</t>
  </si>
  <si>
    <t>Generar y Editar Comisiones</t>
  </si>
  <si>
    <t>Ver mis comisiones</t>
  </si>
  <si>
    <t>Módulo de prioridades</t>
  </si>
  <si>
    <t>Editar Sistema de descuentos</t>
  </si>
  <si>
    <t>Despliegue de evaluación de productos</t>
  </si>
  <si>
    <t>Evaluación del producto</t>
  </si>
  <si>
    <t>Historial del Evaluador</t>
  </si>
  <si>
    <t>Módulo de estadísticas</t>
  </si>
  <si>
    <t>Calculo de clientes sin actividad</t>
  </si>
  <si>
    <t>Historial de pagos</t>
  </si>
  <si>
    <t>Autorizar Transmisión</t>
  </si>
  <si>
    <t>Despliegue de los horarios programados</t>
  </si>
  <si>
    <t>Horarios transmitidos.</t>
  </si>
  <si>
    <t>Cancelación de servicio</t>
  </si>
  <si>
    <t>Aceptar Cancelación por parte del contador</t>
  </si>
  <si>
    <t>Sistema completo de notificaciones</t>
  </si>
  <si>
    <t>Bloqueo interno</t>
  </si>
  <si>
    <t>B</t>
  </si>
  <si>
    <t>P</t>
  </si>
  <si>
    <t>F</t>
  </si>
  <si>
    <t>Co</t>
  </si>
  <si>
    <t>Orden de transmisión</t>
  </si>
  <si>
    <t>Detalle Orden de transmisión</t>
  </si>
  <si>
    <t>Sistema de descuentos</t>
  </si>
  <si>
    <t>Clientes sin actividad</t>
  </si>
  <si>
    <t>Reportes del sistema de programación</t>
  </si>
  <si>
    <t>2 semanas</t>
  </si>
  <si>
    <t>5 semanas 2 días</t>
  </si>
  <si>
    <t>1 semana 3 días</t>
  </si>
  <si>
    <t>1 semana 2 días</t>
  </si>
  <si>
    <t>3 semanas</t>
  </si>
  <si>
    <t>Conexiones WebService  Eslabón</t>
  </si>
  <si>
    <t>WebService Eslabón</t>
  </si>
  <si>
    <t>Registro de usuarios</t>
  </si>
  <si>
    <t>Dirección</t>
  </si>
  <si>
    <t>Líder de proyectos</t>
  </si>
  <si>
    <t>Analista/Desarrollador</t>
  </si>
  <si>
    <t>Diseñador</t>
  </si>
  <si>
    <t>Evaluador</t>
  </si>
  <si>
    <t>Medio tiempo</t>
  </si>
  <si>
    <t>Tiempo Completo</t>
  </si>
  <si>
    <t>Cálculo de clientes sin actividad</t>
  </si>
  <si>
    <t>Jesús Durán</t>
  </si>
  <si>
    <t>La presente propuesta menciona la creación de la aplicación Hibrida “Megacable” siendo está desarrollada con tecnología SDK Android Developer tools y Groovy &amp; Grails, la cual permite hacer su uso en dispositivos con sistema operativo Android, así como en los navegadores Google Chrome, Mozilla Firefox, Opera, Safari e internet Explorer 9 o superiores. Esta aplicación tiene como objetivo diseñar un nuevo modelo de operación basado en procesos, para de esta manera implementar una solución eficaz  y flexible para la configuración de productos, servicios, paquetes, promociones y descuentos regionalizados o por sistema en Megacable..</t>
  </si>
  <si>
    <t>15 semanas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</si>
</sst>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\ #,##0.00;[Red]&quot;$&quot;\ \-#,##0.00"/>
    <numFmt numFmtId="165" formatCode="0.0"/>
    <numFmt numFmtId="166" formatCode="[$-C0A]dd\-mmm\-yy;@"/>
  </numFmts>
  <fonts count="30">
    <font>
      <sz val="10"/>
      <name val="Arial"/>
    </font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Segoe UI"/>
      <family val="2"/>
    </font>
    <font>
      <b/>
      <sz val="11"/>
      <color indexed="9"/>
      <name val="Segoe UI"/>
      <family val="2"/>
    </font>
    <font>
      <b/>
      <sz val="10"/>
      <name val="Segoe UI"/>
      <family val="2"/>
    </font>
    <font>
      <b/>
      <sz val="11"/>
      <name val="Segoe UI"/>
      <family val="2"/>
    </font>
    <font>
      <sz val="11"/>
      <name val="Segoe UI"/>
      <family val="2"/>
    </font>
    <font>
      <u/>
      <sz val="10"/>
      <name val="Segoe UI"/>
      <family val="2"/>
    </font>
    <font>
      <b/>
      <sz val="14"/>
      <color indexed="9"/>
      <name val="Segoe UI"/>
      <family val="2"/>
    </font>
    <font>
      <sz val="9"/>
      <color indexed="81"/>
      <name val="Tahoma"/>
      <family val="2"/>
    </font>
    <font>
      <b/>
      <sz val="11"/>
      <color theme="1"/>
      <name val="Century Gothic"/>
      <family val="2"/>
      <scheme val="minor"/>
    </font>
    <font>
      <sz val="11"/>
      <color theme="1"/>
      <name val="Helvetica CE 55 Roman"/>
    </font>
    <font>
      <b/>
      <sz val="11"/>
      <color theme="1"/>
      <name val="Helvetica CE 55 Roman"/>
    </font>
    <font>
      <b/>
      <sz val="14"/>
      <color theme="0"/>
      <name val="Helvetica CE 55 Roman"/>
    </font>
    <font>
      <b/>
      <sz val="16"/>
      <color theme="0"/>
      <name val="Helvetica CE 55 Roman"/>
    </font>
    <font>
      <sz val="10"/>
      <name val="Century Gothic"/>
      <family val="2"/>
      <scheme val="minor"/>
    </font>
    <font>
      <sz val="14"/>
      <color indexed="9"/>
      <name val="Century Gothic"/>
      <family val="2"/>
      <scheme val="minor"/>
    </font>
    <font>
      <b/>
      <sz val="10"/>
      <name val="Century Gothic"/>
      <family val="2"/>
      <scheme val="minor"/>
    </font>
    <font>
      <b/>
      <sz val="14"/>
      <color theme="0"/>
      <name val="Segoe UI"/>
      <family val="2"/>
    </font>
    <font>
      <b/>
      <sz val="10"/>
      <name val="Arial"/>
      <family val="2"/>
    </font>
    <font>
      <b/>
      <sz val="14"/>
      <color indexed="9"/>
      <name val="Tahoma"/>
      <family val="2"/>
    </font>
    <font>
      <sz val="12"/>
      <color indexed="9"/>
      <name val="Century Gothic"/>
      <family val="2"/>
      <scheme val="major"/>
    </font>
    <font>
      <sz val="14"/>
      <color indexed="9"/>
      <name val="Tahoma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3" tint="0.59999389629810485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auto="1"/>
      </right>
      <top/>
      <bottom style="thin">
        <color theme="0" tint="-0.499984740745262"/>
      </bottom>
      <diagonal/>
    </border>
    <border>
      <left/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8">
    <xf numFmtId="0" fontId="0" fillId="0" borderId="0"/>
    <xf numFmtId="164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2" fillId="0" borderId="0"/>
    <xf numFmtId="0" fontId="1" fillId="0" borderId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117">
    <xf numFmtId="0" fontId="0" fillId="0" borderId="0" xfId="0"/>
    <xf numFmtId="0" fontId="7" fillId="0" borderId="0" xfId="0" applyFont="1"/>
    <xf numFmtId="0" fontId="7" fillId="2" borderId="0" xfId="0" applyFont="1" applyFill="1" applyAlignment="1">
      <alignment horizontal="center"/>
    </xf>
    <xf numFmtId="0" fontId="11" fillId="0" borderId="0" xfId="0" applyFont="1"/>
    <xf numFmtId="0" fontId="7" fillId="0" borderId="0" xfId="0" applyFont="1" applyAlignment="1">
      <alignment horizontal="center"/>
    </xf>
    <xf numFmtId="0" fontId="12" fillId="0" borderId="0" xfId="0" applyFont="1"/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1" fontId="7" fillId="0" borderId="1" xfId="0" applyNumberFormat="1" applyFont="1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center"/>
    </xf>
    <xf numFmtId="9" fontId="11" fillId="0" borderId="1" xfId="0" applyNumberFormat="1" applyFont="1" applyBorder="1" applyAlignment="1">
      <alignment horizontal="right"/>
    </xf>
    <xf numFmtId="4" fontId="10" fillId="5" borderId="1" xfId="0" applyNumberFormat="1" applyFont="1" applyFill="1" applyBorder="1" applyAlignment="1">
      <alignment horizontal="center"/>
    </xf>
    <xf numFmtId="0" fontId="9" fillId="0" borderId="0" xfId="0" applyFont="1"/>
    <xf numFmtId="0" fontId="2" fillId="0" borderId="0" xfId="4"/>
    <xf numFmtId="0" fontId="16" fillId="0" borderId="0" xfId="4" applyFont="1" applyAlignment="1">
      <alignment horizontal="center" vertical="center" wrapText="1"/>
    </xf>
    <xf numFmtId="0" fontId="16" fillId="0" borderId="0" xfId="4" applyFont="1"/>
    <xf numFmtId="0" fontId="16" fillId="0" borderId="2" xfId="4" applyFont="1" applyBorder="1"/>
    <xf numFmtId="0" fontId="2" fillId="7" borderId="0" xfId="4" applyFill="1"/>
    <xf numFmtId="0" fontId="16" fillId="7" borderId="0" xfId="4" applyFont="1" applyFill="1" applyAlignment="1">
      <alignment horizontal="center" vertical="center" wrapText="1"/>
    </xf>
    <xf numFmtId="0" fontId="16" fillId="7" borderId="0" xfId="4" applyNumberFormat="1" applyFont="1" applyFill="1" applyBorder="1"/>
    <xf numFmtId="0" fontId="16" fillId="0" borderId="4" xfId="4" applyNumberFormat="1" applyFont="1" applyFill="1" applyBorder="1"/>
    <xf numFmtId="0" fontId="16" fillId="7" borderId="4" xfId="4" applyNumberFormat="1" applyFont="1" applyFill="1" applyBorder="1"/>
    <xf numFmtId="0" fontId="15" fillId="0" borderId="0" xfId="4" applyFont="1"/>
    <xf numFmtId="0" fontId="15" fillId="7" borderId="0" xfId="4" applyFont="1" applyFill="1"/>
    <xf numFmtId="0" fontId="17" fillId="0" borderId="4" xfId="4" applyNumberFormat="1" applyFont="1" applyFill="1" applyBorder="1"/>
    <xf numFmtId="0" fontId="17" fillId="7" borderId="4" xfId="4" applyNumberFormat="1" applyFont="1" applyFill="1" applyBorder="1"/>
    <xf numFmtId="0" fontId="15" fillId="0" borderId="0" xfId="4" applyFont="1" applyFill="1"/>
    <xf numFmtId="0" fontId="2" fillId="7" borderId="5" xfId="4" applyFill="1" applyBorder="1"/>
    <xf numFmtId="0" fontId="16" fillId="0" borderId="0" xfId="4" applyFont="1" applyFill="1" applyAlignment="1">
      <alignment horizontal="center" vertical="center" wrapText="1"/>
    </xf>
    <xf numFmtId="0" fontId="2" fillId="7" borderId="6" xfId="4" applyFill="1" applyBorder="1"/>
    <xf numFmtId="0" fontId="2" fillId="7" borderId="7" xfId="4" applyFill="1" applyBorder="1"/>
    <xf numFmtId="0" fontId="18" fillId="8" borderId="4" xfId="4" applyFont="1" applyFill="1" applyBorder="1" applyAlignment="1">
      <alignment horizontal="center"/>
    </xf>
    <xf numFmtId="0" fontId="16" fillId="7" borderId="4" xfId="4" applyNumberFormat="1" applyFont="1" applyFill="1" applyBorder="1" applyAlignment="1">
      <alignment horizontal="center" vertical="center"/>
    </xf>
    <xf numFmtId="0" fontId="16" fillId="0" borderId="4" xfId="4" applyNumberFormat="1" applyFont="1" applyFill="1" applyBorder="1" applyAlignment="1">
      <alignment horizontal="center" vertical="center"/>
    </xf>
    <xf numFmtId="0" fontId="16" fillId="8" borderId="4" xfId="4" applyNumberFormat="1" applyFont="1" applyFill="1" applyBorder="1" applyAlignment="1">
      <alignment horizontal="center" vertical="center"/>
    </xf>
    <xf numFmtId="0" fontId="20" fillId="0" borderId="0" xfId="0" applyFont="1"/>
    <xf numFmtId="0" fontId="21" fillId="0" borderId="0" xfId="0" applyFont="1" applyFill="1" applyAlignment="1"/>
    <xf numFmtId="0" fontId="21" fillId="0" borderId="0" xfId="0" applyFont="1" applyFill="1" applyBorder="1" applyAlignment="1"/>
    <xf numFmtId="0" fontId="22" fillId="0" borderId="0" xfId="0" applyFont="1" applyFill="1" applyBorder="1" applyAlignment="1">
      <alignment vertical="top" wrapText="1"/>
    </xf>
    <xf numFmtId="166" fontId="20" fillId="0" borderId="0" xfId="0" applyNumberFormat="1" applyFont="1" applyBorder="1" applyAlignment="1">
      <alignment vertical="top" wrapText="1"/>
    </xf>
    <xf numFmtId="0" fontId="19" fillId="10" borderId="8" xfId="4" applyFont="1" applyFill="1" applyBorder="1" applyAlignment="1">
      <alignment horizontal="center" vertical="center"/>
    </xf>
    <xf numFmtId="0" fontId="19" fillId="10" borderId="4" xfId="4" applyFont="1" applyFill="1" applyBorder="1" applyAlignment="1">
      <alignment horizontal="center" vertical="center" wrapText="1"/>
    </xf>
    <xf numFmtId="0" fontId="17" fillId="5" borderId="4" xfId="4" applyFont="1" applyFill="1" applyBorder="1" applyAlignment="1">
      <alignment horizontal="center" vertical="center" wrapText="1"/>
    </xf>
    <xf numFmtId="0" fontId="7" fillId="6" borderId="0" xfId="0" applyFont="1" applyFill="1"/>
    <xf numFmtId="0" fontId="24" fillId="6" borderId="0" xfId="0" applyFont="1" applyFill="1" applyAlignment="1">
      <alignment horizontal="left"/>
    </xf>
    <xf numFmtId="0" fontId="24" fillId="6" borderId="0" xfId="0" applyFont="1" applyFill="1" applyAlignment="1">
      <alignment horizontal="left" wrapText="1"/>
    </xf>
    <xf numFmtId="0" fontId="3" fillId="6" borderId="0" xfId="0" applyFont="1" applyFill="1" applyAlignment="1">
      <alignment horizontal="left"/>
    </xf>
    <xf numFmtId="0" fontId="7" fillId="4" borderId="1" xfId="0" applyFont="1" applyFill="1" applyBorder="1" applyAlignment="1">
      <alignment horizontal="center"/>
    </xf>
    <xf numFmtId="4" fontId="7" fillId="4" borderId="1" xfId="0" applyNumberFormat="1" applyFont="1" applyFill="1" applyBorder="1" applyAlignment="1">
      <alignment horizontal="right"/>
    </xf>
    <xf numFmtId="0" fontId="10" fillId="4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right"/>
    </xf>
    <xf numFmtId="0" fontId="10" fillId="5" borderId="1" xfId="0" applyFont="1" applyFill="1" applyBorder="1" applyAlignment="1">
      <alignment horizontal="center"/>
    </xf>
    <xf numFmtId="4" fontId="8" fillId="5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2" fontId="10" fillId="6" borderId="1" xfId="0" applyNumberFormat="1" applyFont="1" applyFill="1" applyBorder="1" applyAlignment="1">
      <alignment horizontal="center"/>
    </xf>
    <xf numFmtId="4" fontId="10" fillId="6" borderId="1" xfId="0" applyNumberFormat="1" applyFont="1" applyFill="1" applyBorder="1"/>
    <xf numFmtId="9" fontId="10" fillId="6" borderId="1" xfId="0" applyNumberFormat="1" applyFont="1" applyFill="1" applyBorder="1" applyAlignment="1">
      <alignment horizontal="right"/>
    </xf>
    <xf numFmtId="166" fontId="20" fillId="0" borderId="10" xfId="0" applyNumberFormat="1" applyFont="1" applyBorder="1" applyAlignment="1">
      <alignment horizontal="center" vertical="center" wrapText="1"/>
    </xf>
    <xf numFmtId="0" fontId="22" fillId="12" borderId="10" xfId="0" applyFont="1" applyFill="1" applyBorder="1" applyAlignment="1">
      <alignment horizontal="center" vertical="top" wrapText="1"/>
    </xf>
    <xf numFmtId="3" fontId="9" fillId="4" borderId="1" xfId="0" applyNumberFormat="1" applyFont="1" applyFill="1" applyBorder="1" applyAlignment="1">
      <alignment horizontal="right"/>
    </xf>
    <xf numFmtId="0" fontId="20" fillId="0" borderId="17" xfId="0" applyFont="1" applyBorder="1" applyAlignment="1">
      <alignment horizontal="left" vertical="top" wrapText="1"/>
    </xf>
    <xf numFmtId="0" fontId="20" fillId="0" borderId="18" xfId="0" applyFont="1" applyBorder="1" applyAlignment="1">
      <alignment horizontal="left" vertical="top" wrapText="1"/>
    </xf>
    <xf numFmtId="3" fontId="9" fillId="5" borderId="1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right"/>
    </xf>
    <xf numFmtId="3" fontId="10" fillId="6" borderId="1" xfId="0" applyNumberFormat="1" applyFont="1" applyFill="1" applyBorder="1" applyAlignment="1">
      <alignment horizontal="center"/>
    </xf>
    <xf numFmtId="3" fontId="16" fillId="0" borderId="4" xfId="4" applyNumberFormat="1" applyFont="1" applyBorder="1" applyAlignment="1">
      <alignment horizontal="center" vertical="center" wrapText="1"/>
    </xf>
    <xf numFmtId="3" fontId="16" fillId="0" borderId="4" xfId="4" applyNumberFormat="1" applyFont="1" applyFill="1" applyBorder="1" applyAlignment="1">
      <alignment horizontal="center" vertical="center" wrapText="1"/>
    </xf>
    <xf numFmtId="0" fontId="10" fillId="5" borderId="19" xfId="0" applyFont="1" applyFill="1" applyBorder="1" applyAlignment="1">
      <alignment horizontal="center"/>
    </xf>
    <xf numFmtId="3" fontId="10" fillId="5" borderId="19" xfId="0" applyNumberFormat="1" applyFont="1" applyFill="1" applyBorder="1" applyAlignment="1">
      <alignment horizontal="center"/>
    </xf>
    <xf numFmtId="1" fontId="11" fillId="0" borderId="1" xfId="0" applyNumberFormat="1" applyFont="1" applyBorder="1" applyAlignment="1">
      <alignment horizontal="right"/>
    </xf>
    <xf numFmtId="0" fontId="3" fillId="6" borderId="0" xfId="0" applyFont="1" applyFill="1" applyAlignment="1">
      <alignment horizontal="left"/>
    </xf>
    <xf numFmtId="0" fontId="20" fillId="0" borderId="10" xfId="5" applyFont="1" applyFill="1" applyBorder="1" applyAlignment="1">
      <alignment horizontal="center" vertical="center" wrapText="1" readingOrder="1"/>
    </xf>
    <xf numFmtId="0" fontId="19" fillId="10" borderId="0" xfId="4" applyNumberFormat="1" applyFont="1" applyFill="1" applyBorder="1" applyAlignment="1">
      <alignment horizontal="center" vertical="center"/>
    </xf>
    <xf numFmtId="0" fontId="27" fillId="3" borderId="0" xfId="4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166" fontId="20" fillId="0" borderId="13" xfId="0" applyNumberFormat="1" applyFont="1" applyBorder="1" applyAlignment="1">
      <alignment horizontal="left" vertical="top" wrapText="1"/>
    </xf>
    <xf numFmtId="166" fontId="20" fillId="0" borderId="12" xfId="0" applyNumberFormat="1" applyFont="1" applyBorder="1" applyAlignment="1">
      <alignment horizontal="left" vertical="top" wrapText="1"/>
    </xf>
    <xf numFmtId="166" fontId="20" fillId="0" borderId="15" xfId="0" applyNumberFormat="1" applyFont="1" applyBorder="1" applyAlignment="1">
      <alignment horizontal="left" vertical="top" wrapText="1"/>
    </xf>
    <xf numFmtId="166" fontId="20" fillId="0" borderId="14" xfId="0" applyNumberFormat="1" applyFont="1" applyBorder="1" applyAlignment="1">
      <alignment horizontal="left" vertical="top" wrapText="1"/>
    </xf>
    <xf numFmtId="166" fontId="20" fillId="0" borderId="11" xfId="0" applyNumberFormat="1" applyFont="1" applyBorder="1" applyAlignment="1">
      <alignment horizontal="left" vertical="top" wrapText="1"/>
    </xf>
    <xf numFmtId="166" fontId="20" fillId="0" borderId="16" xfId="0" applyNumberFormat="1" applyFont="1" applyBorder="1" applyAlignment="1">
      <alignment horizontal="left" vertical="top" wrapText="1"/>
    </xf>
    <xf numFmtId="0" fontId="25" fillId="3" borderId="0" xfId="4" applyFont="1" applyFill="1" applyAlignment="1">
      <alignment horizontal="center" vertical="center"/>
    </xf>
    <xf numFmtId="0" fontId="26" fillId="9" borderId="0" xfId="0" applyFont="1" applyFill="1" applyAlignment="1">
      <alignment horizontal="center"/>
    </xf>
    <xf numFmtId="0" fontId="3" fillId="6" borderId="0" xfId="0" applyFont="1" applyFill="1" applyAlignment="1">
      <alignment horizontal="left" vertical="top" wrapText="1"/>
    </xf>
    <xf numFmtId="0" fontId="7" fillId="0" borderId="0" xfId="0" applyFont="1" applyAlignment="1">
      <alignment horizontal="center"/>
    </xf>
    <xf numFmtId="0" fontId="13" fillId="3" borderId="0" xfId="0" applyFont="1" applyFill="1" applyBorder="1" applyAlignment="1">
      <alignment horizontal="left"/>
    </xf>
    <xf numFmtId="0" fontId="23" fillId="11" borderId="0" xfId="0" applyFont="1" applyFill="1" applyAlignment="1">
      <alignment horizontal="center"/>
    </xf>
    <xf numFmtId="0" fontId="24" fillId="6" borderId="0" xfId="0" applyFont="1" applyFill="1" applyAlignment="1">
      <alignment horizontal="left"/>
    </xf>
    <xf numFmtId="0" fontId="3" fillId="6" borderId="0" xfId="0" applyFont="1" applyFill="1" applyAlignment="1">
      <alignment horizontal="left"/>
    </xf>
    <xf numFmtId="0" fontId="11" fillId="0" borderId="0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/>
    </xf>
    <xf numFmtId="2" fontId="11" fillId="0" borderId="0" xfId="0" applyNumberFormat="1" applyFont="1" applyFill="1" applyBorder="1" applyAlignment="1">
      <alignment horizontal="left"/>
    </xf>
    <xf numFmtId="2" fontId="11" fillId="0" borderId="21" xfId="0" applyNumberFormat="1" applyFont="1" applyBorder="1" applyAlignment="1">
      <alignment horizontal="left"/>
    </xf>
    <xf numFmtId="2" fontId="11" fillId="0" borderId="22" xfId="0" applyNumberFormat="1" applyFont="1" applyBorder="1" applyAlignment="1">
      <alignment horizontal="left"/>
    </xf>
    <xf numFmtId="2" fontId="11" fillId="0" borderId="23" xfId="0" applyNumberFormat="1" applyFont="1" applyBorder="1" applyAlignment="1">
      <alignment horizontal="left"/>
    </xf>
    <xf numFmtId="2" fontId="11" fillId="0" borderId="20" xfId="0" applyNumberFormat="1" applyFont="1" applyBorder="1" applyAlignment="1">
      <alignment horizontal="left"/>
    </xf>
    <xf numFmtId="2" fontId="11" fillId="0" borderId="0" xfId="0" applyNumberFormat="1" applyFont="1" applyBorder="1" applyAlignment="1">
      <alignment horizontal="left"/>
    </xf>
    <xf numFmtId="2" fontId="11" fillId="0" borderId="24" xfId="0" applyNumberFormat="1" applyFont="1" applyBorder="1" applyAlignment="1">
      <alignment horizontal="left"/>
    </xf>
    <xf numFmtId="2" fontId="11" fillId="0" borderId="25" xfId="0" applyNumberFormat="1" applyFont="1" applyBorder="1" applyAlignment="1">
      <alignment horizontal="left"/>
    </xf>
    <xf numFmtId="2" fontId="11" fillId="0" borderId="26" xfId="0" applyNumberFormat="1" applyFont="1" applyBorder="1" applyAlignment="1">
      <alignment horizontal="left"/>
    </xf>
    <xf numFmtId="2" fontId="11" fillId="0" borderId="27" xfId="0" applyNumberFormat="1" applyFont="1" applyBorder="1" applyAlignment="1">
      <alignment horizontal="left"/>
    </xf>
    <xf numFmtId="0" fontId="7" fillId="2" borderId="0" xfId="0" applyFont="1" applyFill="1" applyAlignment="1">
      <alignment horizontal="center"/>
    </xf>
    <xf numFmtId="0" fontId="10" fillId="5" borderId="19" xfId="0" applyFont="1" applyFill="1" applyBorder="1" applyAlignment="1">
      <alignment horizontal="right"/>
    </xf>
    <xf numFmtId="2" fontId="11" fillId="0" borderId="22" xfId="0" applyNumberFormat="1" applyFont="1" applyBorder="1" applyAlignment="1">
      <alignment horizontal="center" vertical="center" wrapText="1"/>
    </xf>
    <xf numFmtId="2" fontId="11" fillId="0" borderId="0" xfId="0" applyNumberFormat="1" applyFont="1" applyBorder="1" applyAlignment="1">
      <alignment horizontal="center" vertical="center" wrapText="1"/>
    </xf>
    <xf numFmtId="0" fontId="16" fillId="0" borderId="9" xfId="4" applyFont="1" applyBorder="1" applyAlignment="1">
      <alignment horizontal="center"/>
    </xf>
    <xf numFmtId="0" fontId="16" fillId="5" borderId="7" xfId="4" applyFont="1" applyFill="1" applyBorder="1" applyAlignment="1">
      <alignment horizontal="center" vertical="center"/>
    </xf>
    <xf numFmtId="0" fontId="16" fillId="5" borderId="3" xfId="4" applyFont="1" applyFill="1" applyBorder="1" applyAlignment="1">
      <alignment horizontal="center" vertical="center"/>
    </xf>
    <xf numFmtId="1" fontId="16" fillId="0" borderId="4" xfId="4" applyNumberFormat="1" applyFont="1" applyBorder="1" applyAlignment="1">
      <alignment horizontal="center"/>
    </xf>
    <xf numFmtId="0" fontId="19" fillId="10" borderId="28" xfId="4" applyNumberFormat="1" applyFont="1" applyFill="1" applyBorder="1" applyAlignment="1">
      <alignment horizontal="center" vertical="center"/>
    </xf>
    <xf numFmtId="0" fontId="19" fillId="10" borderId="9" xfId="4" applyNumberFormat="1" applyFont="1" applyFill="1" applyBorder="1" applyAlignment="1">
      <alignment horizontal="center" vertical="center"/>
    </xf>
  </cellXfs>
  <cellStyles count="8">
    <cellStyle name="Hipervínculo" xfId="6" builtinId="8" hidden="1"/>
    <cellStyle name="Hipervínculo visitado" xfId="7" builtinId="9" hidden="1"/>
    <cellStyle name="Millares 2" xfId="1"/>
    <cellStyle name="Normal" xfId="0" builtinId="0"/>
    <cellStyle name="Normal 2" xfId="2"/>
    <cellStyle name="Normal 3" xfId="4"/>
    <cellStyle name="Normal 5" xfId="5"/>
    <cellStyle name="Porcentu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257173</xdr:colOff>
      <xdr:row>0</xdr:row>
      <xdr:rowOff>200025</xdr:rowOff>
    </xdr:from>
    <xdr:to>
      <xdr:col>3</xdr:col>
      <xdr:colOff>323850</xdr:colOff>
      <xdr:row>0</xdr:row>
      <xdr:rowOff>918481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93"/>
        <a:stretch/>
      </xdr:blipFill>
      <xdr:spPr>
        <a:xfrm>
          <a:off x="390523" y="200025"/>
          <a:ext cx="3362327" cy="7184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104513</xdr:colOff>
      <xdr:row>0</xdr:row>
      <xdr:rowOff>178594</xdr:rowOff>
    </xdr:from>
    <xdr:to>
      <xdr:col>2</xdr:col>
      <xdr:colOff>726282</xdr:colOff>
      <xdr:row>0</xdr:row>
      <xdr:rowOff>1076111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6919" y="178594"/>
          <a:ext cx="3562613" cy="89751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1262073</xdr:colOff>
      <xdr:row>0</xdr:row>
      <xdr:rowOff>0</xdr:rowOff>
    </xdr:from>
    <xdr:to>
      <xdr:col>2</xdr:col>
      <xdr:colOff>666348</xdr:colOff>
      <xdr:row>1</xdr:row>
      <xdr:rowOff>5255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36" y="0"/>
          <a:ext cx="4869243" cy="121969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1571625</xdr:colOff>
      <xdr:row>0</xdr:row>
      <xdr:rowOff>0</xdr:rowOff>
    </xdr:from>
    <xdr:to>
      <xdr:col>5</xdr:col>
      <xdr:colOff>200026</xdr:colOff>
      <xdr:row>0</xdr:row>
      <xdr:rowOff>1200818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93"/>
        <a:stretch/>
      </xdr:blipFill>
      <xdr:spPr>
        <a:xfrm>
          <a:off x="1571625" y="0"/>
          <a:ext cx="5619751" cy="12008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1571625</xdr:colOff>
      <xdr:row>0</xdr:row>
      <xdr:rowOff>0</xdr:rowOff>
    </xdr:from>
    <xdr:to>
      <xdr:col>1</xdr:col>
      <xdr:colOff>933451</xdr:colOff>
      <xdr:row>0</xdr:row>
      <xdr:rowOff>1200818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93"/>
        <a:stretch/>
      </xdr:blipFill>
      <xdr:spPr>
        <a:xfrm>
          <a:off x="1571625" y="0"/>
          <a:ext cx="5619751" cy="12008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1571625</xdr:colOff>
      <xdr:row>0</xdr:row>
      <xdr:rowOff>0</xdr:rowOff>
    </xdr:from>
    <xdr:to>
      <xdr:col>5</xdr:col>
      <xdr:colOff>200026</xdr:colOff>
      <xdr:row>0</xdr:row>
      <xdr:rowOff>1200818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0193"/>
        <a:stretch/>
      </xdr:blipFill>
      <xdr:spPr>
        <a:xfrm>
          <a:off x="1571625" y="0"/>
          <a:ext cx="5610226" cy="1200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ector">
  <a:themeElements>
    <a:clrScheme name="Sector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ector">
      <a:maj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o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7"/>
  <sheetViews>
    <sheetView showGridLines="0" workbookViewId="0">
      <selection activeCell="C7" sqref="C7:E7"/>
    </sheetView>
  </sheetViews>
  <sheetFormatPr baseColWidth="10" defaultColWidth="9.140625" defaultRowHeight="12.75"/>
  <cols>
    <col min="1" max="1" width="2" customWidth="1"/>
    <col min="2" max="2" width="22.140625" bestFit="1" customWidth="1"/>
    <col min="3" max="3" width="27.28515625" customWidth="1"/>
    <col min="4" max="4" width="46.140625" customWidth="1"/>
    <col min="5" max="5" width="18.42578125" customWidth="1"/>
  </cols>
  <sheetData>
    <row r="1" spans="2:10" ht="95.25" customHeight="1">
      <c r="B1" s="80"/>
      <c r="C1" s="80"/>
      <c r="D1" s="80"/>
      <c r="E1" s="80"/>
      <c r="F1" s="80"/>
      <c r="G1" s="80"/>
      <c r="H1" s="80"/>
      <c r="I1" s="80"/>
      <c r="J1" s="80"/>
    </row>
    <row r="2" spans="2:10" ht="18">
      <c r="B2" s="87" t="s">
        <v>107</v>
      </c>
      <c r="C2" s="87"/>
      <c r="D2" s="87"/>
      <c r="E2" s="87"/>
      <c r="F2" s="42"/>
      <c r="G2" s="42"/>
      <c r="H2" s="42"/>
      <c r="I2" s="42"/>
      <c r="J2" s="42"/>
    </row>
    <row r="3" spans="2:10" ht="18.75">
      <c r="B3" s="88" t="s">
        <v>30</v>
      </c>
      <c r="C3" s="88"/>
      <c r="D3" s="88"/>
      <c r="E3" s="88"/>
      <c r="F3" s="42"/>
      <c r="G3" s="42"/>
      <c r="H3" s="42"/>
      <c r="I3" s="42"/>
      <c r="J3" s="42"/>
    </row>
    <row r="4" spans="2:10" ht="12.75" customHeight="1">
      <c r="B4" s="66" t="s">
        <v>40</v>
      </c>
      <c r="C4" s="81" t="s">
        <v>108</v>
      </c>
      <c r="D4" s="82"/>
      <c r="E4" s="83"/>
      <c r="F4" s="45"/>
      <c r="G4" s="45"/>
      <c r="H4" s="45"/>
      <c r="I4" s="45"/>
      <c r="J4" s="45"/>
    </row>
    <row r="5" spans="2:10" ht="12.75" customHeight="1">
      <c r="B5" s="67" t="s">
        <v>31</v>
      </c>
      <c r="C5" s="84" t="s">
        <v>109</v>
      </c>
      <c r="D5" s="85"/>
      <c r="E5" s="86"/>
      <c r="F5" s="45"/>
      <c r="G5" s="45"/>
      <c r="H5" s="45"/>
      <c r="I5" s="45"/>
      <c r="J5" s="45"/>
    </row>
    <row r="6" spans="2:10" ht="12.75" customHeight="1">
      <c r="B6" s="67" t="s">
        <v>32</v>
      </c>
      <c r="C6" s="84">
        <v>41717</v>
      </c>
      <c r="D6" s="85"/>
      <c r="E6" s="86"/>
      <c r="F6" s="45"/>
      <c r="G6" s="45"/>
      <c r="H6" s="45"/>
      <c r="I6" s="45"/>
      <c r="J6" s="45"/>
    </row>
    <row r="7" spans="2:10" ht="12.75" customHeight="1">
      <c r="B7" s="67" t="s">
        <v>33</v>
      </c>
      <c r="C7" s="84" t="s">
        <v>166</v>
      </c>
      <c r="D7" s="85"/>
      <c r="E7" s="86"/>
      <c r="F7" s="45"/>
      <c r="G7" s="45"/>
      <c r="H7" s="45"/>
      <c r="I7" s="45"/>
      <c r="J7" s="45"/>
    </row>
    <row r="8" spans="2:10" ht="12.75" customHeight="1">
      <c r="B8" s="67" t="s">
        <v>34</v>
      </c>
      <c r="C8" s="84">
        <v>41718</v>
      </c>
      <c r="D8" s="85"/>
      <c r="E8" s="86"/>
      <c r="F8" s="45"/>
      <c r="G8" s="45"/>
      <c r="H8" s="45"/>
      <c r="I8" s="45"/>
      <c r="J8" s="45"/>
    </row>
    <row r="9" spans="2:10" ht="18">
      <c r="B9" s="79" t="s">
        <v>35</v>
      </c>
      <c r="C9" s="79"/>
      <c r="D9" s="79"/>
      <c r="E9" s="79"/>
      <c r="F9" s="43"/>
      <c r="G9" s="43"/>
      <c r="H9" s="43"/>
      <c r="I9" s="43"/>
      <c r="J9" s="43"/>
    </row>
    <row r="10" spans="2:10">
      <c r="B10" s="64" t="s">
        <v>36</v>
      </c>
      <c r="C10" s="64" t="s">
        <v>37</v>
      </c>
      <c r="D10" s="64" t="s">
        <v>38</v>
      </c>
      <c r="E10" s="64" t="s">
        <v>39</v>
      </c>
      <c r="F10" s="44"/>
      <c r="G10" s="44"/>
      <c r="H10" s="44"/>
      <c r="I10" s="44"/>
      <c r="J10" s="44"/>
    </row>
    <row r="11" spans="2:10" ht="13.5">
      <c r="B11" s="63">
        <f>C6</f>
        <v>41717</v>
      </c>
      <c r="C11" s="63" t="s">
        <v>104</v>
      </c>
      <c r="D11" s="63" t="s">
        <v>110</v>
      </c>
      <c r="E11" s="63" t="s">
        <v>109</v>
      </c>
    </row>
    <row r="12" spans="2:10" ht="13.5">
      <c r="B12" s="63">
        <f>C8</f>
        <v>41718</v>
      </c>
      <c r="C12" s="63" t="s">
        <v>105</v>
      </c>
      <c r="D12" s="63" t="s">
        <v>107</v>
      </c>
      <c r="E12" s="63" t="s">
        <v>166</v>
      </c>
    </row>
    <row r="13" spans="2:10" ht="13.5">
      <c r="B13" s="63"/>
      <c r="C13" s="63"/>
      <c r="D13" s="63"/>
      <c r="E13" s="63"/>
    </row>
    <row r="14" spans="2:10" ht="13.5">
      <c r="B14" s="63"/>
      <c r="C14" s="63"/>
      <c r="D14" s="63"/>
      <c r="E14" s="63"/>
    </row>
    <row r="15" spans="2:10" ht="13.5">
      <c r="B15" s="63"/>
      <c r="C15" s="63"/>
      <c r="D15" s="63"/>
      <c r="E15" s="63"/>
    </row>
    <row r="16" spans="2:10" ht="13.5">
      <c r="B16" s="63"/>
      <c r="C16" s="63"/>
      <c r="D16" s="63"/>
      <c r="E16" s="63"/>
    </row>
    <row r="17" spans="2:5" ht="13.5">
      <c r="B17" s="41"/>
      <c r="C17" s="41"/>
      <c r="D17" s="41"/>
      <c r="E17" s="41"/>
    </row>
  </sheetData>
  <mergeCells count="9">
    <mergeCell ref="B9:E9"/>
    <mergeCell ref="B1:J1"/>
    <mergeCell ref="C4:E4"/>
    <mergeCell ref="C6:E6"/>
    <mergeCell ref="C8:E8"/>
    <mergeCell ref="B2:E2"/>
    <mergeCell ref="B3:E3"/>
    <mergeCell ref="C5:E5"/>
    <mergeCell ref="C7:E7"/>
  </mergeCells>
  <dataValidations count="4">
    <dataValidation type="list" allowBlank="1" showInputMessage="1" showErrorMessage="1" sqref="C5:E5">
      <formula1>"Samuel Seda,Connie Larios"</formula1>
    </dataValidation>
    <dataValidation type="list" allowBlank="1" showInputMessage="1" showErrorMessage="1" sqref="C7:E7">
      <formula1>"Jesús Durán"</formula1>
    </dataValidation>
    <dataValidation type="list" allowBlank="1" showInputMessage="1" showErrorMessage="1" sqref="C11:C16">
      <formula1>"Elaboración,Aprobación,Modificación"</formula1>
    </dataValidation>
    <dataValidation type="list" allowBlank="1" showInputMessage="1" showErrorMessage="1" sqref="E11:E16">
      <formula1>"Connie Larios,Samuel Seda,Jesús Durán"</formula1>
    </dataValidation>
  </dataValidations>
  <pageMargins left="0.7" right="0.7" top="0.75" bottom="0.75" header="0.3" footer="0.3"/>
  <pageSetup orientation="landscape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0"/>
  <sheetViews>
    <sheetView showGridLines="0" topLeftCell="A9" zoomScale="115" zoomScaleNormal="115" zoomScalePageLayoutView="115" workbookViewId="0">
      <pane xSplit="16" topLeftCell="Q1" activePane="topRight" state="frozen"/>
      <selection pane="topRight" activeCell="B27" sqref="B27"/>
    </sheetView>
  </sheetViews>
  <sheetFormatPr baseColWidth="10" defaultColWidth="11.42578125" defaultRowHeight="14.25"/>
  <cols>
    <col min="1" max="1" width="3.7109375" style="4" bestFit="1" customWidth="1"/>
    <col min="2" max="2" width="40.42578125" style="1" customWidth="1"/>
    <col min="3" max="3" width="14.42578125" style="1" bestFit="1" customWidth="1"/>
    <col min="4" max="4" width="13" style="1" bestFit="1" customWidth="1"/>
    <col min="5" max="5" width="5.28515625" style="4" customWidth="1"/>
    <col min="6" max="6" width="5.42578125" style="4" customWidth="1"/>
    <col min="7" max="7" width="5.28515625" style="4" customWidth="1"/>
    <col min="8" max="11" width="3.85546875" style="4" bestFit="1" customWidth="1"/>
    <col min="12" max="12" width="3.7109375" style="4" bestFit="1" customWidth="1"/>
    <col min="13" max="13" width="7.7109375" style="4" customWidth="1"/>
    <col min="14" max="14" width="3.85546875" style="4" bestFit="1" customWidth="1"/>
    <col min="15" max="15" width="7.7109375" style="4" customWidth="1"/>
    <col min="16" max="16" width="9.7109375" style="4" customWidth="1"/>
    <col min="17" max="17" width="1.28515625" style="1" customWidth="1"/>
    <col min="18" max="18" width="34.28515625" style="1" bestFit="1" customWidth="1"/>
    <col min="19" max="19" width="32.140625" style="1" bestFit="1" customWidth="1"/>
    <col min="20" max="20" width="31.7109375" style="1" customWidth="1"/>
    <col min="21" max="16384" width="11.42578125" style="1"/>
  </cols>
  <sheetData>
    <row r="1" spans="1:20" ht="100.5" customHeight="1">
      <c r="A1" s="90"/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</row>
    <row r="2" spans="1:20" ht="20.25">
      <c r="A2" s="91" t="s">
        <v>20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R2" s="92" t="s">
        <v>71</v>
      </c>
      <c r="S2" s="92"/>
      <c r="T2" s="92"/>
    </row>
    <row r="3" spans="1:20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69">
        <f>SUM(M5:M482)</f>
        <v>1710.0299999999993</v>
      </c>
      <c r="N3" s="7"/>
      <c r="O3" s="7"/>
      <c r="P3" s="68">
        <f>SUM(P5:P482)</f>
        <v>1413.0059999999996</v>
      </c>
      <c r="R3" s="49"/>
      <c r="S3" s="49"/>
      <c r="T3" s="49"/>
    </row>
    <row r="4" spans="1:20">
      <c r="A4" s="13" t="s">
        <v>0</v>
      </c>
      <c r="B4" s="14" t="s">
        <v>25</v>
      </c>
      <c r="C4" s="13" t="s">
        <v>18</v>
      </c>
      <c r="D4" s="13" t="s">
        <v>19</v>
      </c>
      <c r="E4" s="13" t="s">
        <v>8</v>
      </c>
      <c r="F4" s="13" t="s">
        <v>2</v>
      </c>
      <c r="G4" s="13" t="s">
        <v>3</v>
      </c>
      <c r="H4" s="13" t="s">
        <v>5</v>
      </c>
      <c r="I4" s="13" t="s">
        <v>6</v>
      </c>
      <c r="J4" s="13" t="s">
        <v>7</v>
      </c>
      <c r="K4" s="13" t="s">
        <v>9</v>
      </c>
      <c r="L4" s="13" t="s">
        <v>10</v>
      </c>
      <c r="M4" s="13" t="s">
        <v>13</v>
      </c>
      <c r="N4" s="13" t="s">
        <v>4</v>
      </c>
      <c r="O4" s="13" t="s">
        <v>15</v>
      </c>
      <c r="P4" s="13" t="s">
        <v>14</v>
      </c>
      <c r="R4" s="49"/>
      <c r="S4" s="49"/>
      <c r="T4" s="49"/>
    </row>
    <row r="5" spans="1:20" ht="14.25" customHeight="1">
      <c r="A5" s="8">
        <v>1</v>
      </c>
      <c r="B5" s="77" t="s">
        <v>155</v>
      </c>
      <c r="C5" s="8" t="s">
        <v>141</v>
      </c>
      <c r="D5" s="53" t="str">
        <f>(IF(P5&lt;=0,"",(IF(P5&lt;=16,"S",(IF(P5&lt;=24,"M",(IF(P5&lt;=40,"C",(IF(P5&gt;40,"MC",""))))))))))</f>
        <v>MC</v>
      </c>
      <c r="E5" s="10">
        <v>25</v>
      </c>
      <c r="F5" s="10">
        <v>25</v>
      </c>
      <c r="G5" s="10">
        <v>24</v>
      </c>
      <c r="H5" s="11">
        <v>1</v>
      </c>
      <c r="I5" s="11">
        <v>0.85</v>
      </c>
      <c r="J5" s="11">
        <v>0.8</v>
      </c>
      <c r="K5" s="11">
        <v>1</v>
      </c>
      <c r="L5" s="11">
        <v>1</v>
      </c>
      <c r="M5" s="54">
        <f>(E5+F5+(G5*2))*IF(H5=0,1,H5)*IF(I5=0,1,I5)*IF(J5=0,1,J5)*IF(K5=0,1,K5)*IF(L5=0,1,L5)*1.5</f>
        <v>99.960000000000008</v>
      </c>
      <c r="N5" s="11">
        <v>1</v>
      </c>
      <c r="O5" s="54">
        <f>IF(C5="P",1,IF(C5="D",0.9,IF(C5="B",0.8,IF(C5="Dp",0.7,IF(C5="F",0.6,IF(C5="N",0.5,IF(C5="R",0.4,IF(C5="Co",0.3,""))))))))</f>
        <v>0.8</v>
      </c>
      <c r="P5" s="65">
        <f>M5*IF(N5=0,1,N5)*IF(O5="",1,O5)</f>
        <v>79.968000000000018</v>
      </c>
      <c r="R5" s="50" t="s">
        <v>41</v>
      </c>
      <c r="S5" s="50" t="s">
        <v>44</v>
      </c>
      <c r="T5" s="51" t="s">
        <v>45</v>
      </c>
    </row>
    <row r="6" spans="1:20">
      <c r="A6" s="8">
        <v>2</v>
      </c>
      <c r="B6" s="77" t="s">
        <v>111</v>
      </c>
      <c r="C6" s="8" t="s">
        <v>141</v>
      </c>
      <c r="D6" s="53" t="str">
        <f t="shared" ref="D6:D25" si="0">(IF(P6&lt;=0,"",(IF(P6&lt;=6,"S",(IF(P6&lt;=15,"M",(IF(P6&lt;=19,"C",(IF(P6&gt;20,"MC",""))))))))))</f>
        <v>MC</v>
      </c>
      <c r="E6" s="10">
        <v>25</v>
      </c>
      <c r="F6" s="10">
        <v>25</v>
      </c>
      <c r="G6" s="10">
        <v>24</v>
      </c>
      <c r="H6" s="11">
        <v>1</v>
      </c>
      <c r="I6" s="11">
        <v>0.85</v>
      </c>
      <c r="J6" s="11">
        <v>0.8</v>
      </c>
      <c r="K6" s="11">
        <v>1</v>
      </c>
      <c r="L6" s="11">
        <v>1</v>
      </c>
      <c r="M6" s="54">
        <f t="shared" ref="M6:M25" si="1">(E6+F6+(G6*2))*IF(H6=0,1,H6)*IF(I6=0,1,I6)*IF(J6=0,1,J6)*IF(K6=0,1,K6)*IF(L6=0,1,L6)*1.5</f>
        <v>99.960000000000008</v>
      </c>
      <c r="N6" s="11">
        <v>1</v>
      </c>
      <c r="O6" s="54">
        <f t="shared" ref="O6:O31" si="2">IF(C6="P",1,IF(C6="D",0.9,IF(C6="B",0.8,IF(C6="Dp",0.7,IF(C6="F",0.6,IF(C6="R",0.5,IF(C6="Co",0.4,"")))))))</f>
        <v>0.8</v>
      </c>
      <c r="P6" s="65">
        <f t="shared" ref="P6:P25" si="3">M6*IF(N6=0,1,N6)*IF(O6="",1,O6)</f>
        <v>79.968000000000018</v>
      </c>
      <c r="R6" s="52" t="s">
        <v>77</v>
      </c>
      <c r="S6" s="52" t="s">
        <v>100</v>
      </c>
      <c r="T6" s="52" t="s">
        <v>74</v>
      </c>
    </row>
    <row r="7" spans="1:20" ht="27">
      <c r="A7" s="8">
        <v>3</v>
      </c>
      <c r="B7" s="77" t="s">
        <v>112</v>
      </c>
      <c r="C7" s="8" t="s">
        <v>141</v>
      </c>
      <c r="D7" s="53" t="str">
        <f t="shared" si="0"/>
        <v>MC</v>
      </c>
      <c r="E7" s="10">
        <v>25</v>
      </c>
      <c r="F7" s="10">
        <v>25</v>
      </c>
      <c r="G7" s="10">
        <v>24</v>
      </c>
      <c r="H7" s="11">
        <v>1</v>
      </c>
      <c r="I7" s="11">
        <v>0.85</v>
      </c>
      <c r="J7" s="11">
        <v>0.8</v>
      </c>
      <c r="K7" s="11">
        <v>1</v>
      </c>
      <c r="L7" s="11">
        <v>1</v>
      </c>
      <c r="M7" s="54">
        <f t="shared" si="1"/>
        <v>99.960000000000008</v>
      </c>
      <c r="N7" s="11">
        <v>1</v>
      </c>
      <c r="O7" s="54">
        <f t="shared" si="2"/>
        <v>0.8</v>
      </c>
      <c r="P7" s="65">
        <f t="shared" si="3"/>
        <v>79.968000000000018</v>
      </c>
      <c r="R7" s="52" t="s">
        <v>80</v>
      </c>
      <c r="S7" s="52" t="s">
        <v>99</v>
      </c>
      <c r="T7" s="52" t="s">
        <v>73</v>
      </c>
    </row>
    <row r="8" spans="1:20">
      <c r="A8" s="8">
        <v>4</v>
      </c>
      <c r="B8" s="77" t="s">
        <v>113</v>
      </c>
      <c r="C8" s="8" t="s">
        <v>142</v>
      </c>
      <c r="D8" s="53" t="str">
        <f t="shared" si="0"/>
        <v>MC</v>
      </c>
      <c r="E8" s="10">
        <v>12</v>
      </c>
      <c r="F8" s="10">
        <v>11</v>
      </c>
      <c r="G8" s="10">
        <v>8</v>
      </c>
      <c r="H8" s="11">
        <v>1</v>
      </c>
      <c r="I8" s="11">
        <v>0.85</v>
      </c>
      <c r="J8" s="11">
        <v>0.8</v>
      </c>
      <c r="K8" s="11">
        <v>1</v>
      </c>
      <c r="L8" s="11">
        <v>1</v>
      </c>
      <c r="M8" s="54">
        <f t="shared" si="1"/>
        <v>39.78</v>
      </c>
      <c r="N8" s="11">
        <v>1</v>
      </c>
      <c r="O8" s="54">
        <f t="shared" si="2"/>
        <v>1</v>
      </c>
      <c r="P8" s="65">
        <f t="shared" si="3"/>
        <v>39.78</v>
      </c>
      <c r="R8" s="52" t="s">
        <v>79</v>
      </c>
      <c r="S8" s="52" t="s">
        <v>98</v>
      </c>
      <c r="T8" s="52" t="s">
        <v>47</v>
      </c>
    </row>
    <row r="9" spans="1:20">
      <c r="A9" s="8">
        <v>5</v>
      </c>
      <c r="B9" s="77" t="s">
        <v>114</v>
      </c>
      <c r="C9" s="8" t="s">
        <v>143</v>
      </c>
      <c r="D9" s="53" t="str">
        <f t="shared" si="0"/>
        <v>MC</v>
      </c>
      <c r="E9" s="10">
        <v>8</v>
      </c>
      <c r="F9" s="10">
        <v>8</v>
      </c>
      <c r="G9" s="10">
        <v>5</v>
      </c>
      <c r="H9" s="11">
        <v>1</v>
      </c>
      <c r="I9" s="11">
        <v>0.85</v>
      </c>
      <c r="J9" s="11">
        <v>0.8</v>
      </c>
      <c r="K9" s="11">
        <v>1.5</v>
      </c>
      <c r="L9" s="11">
        <v>1</v>
      </c>
      <c r="M9" s="54">
        <f t="shared" si="1"/>
        <v>39.78</v>
      </c>
      <c r="N9" s="11">
        <v>1</v>
      </c>
      <c r="O9" s="54">
        <f t="shared" si="2"/>
        <v>0.6</v>
      </c>
      <c r="P9" s="65">
        <f t="shared" si="3"/>
        <v>23.867999999999999</v>
      </c>
      <c r="R9" s="52" t="s">
        <v>81</v>
      </c>
      <c r="S9" s="52" t="s">
        <v>97</v>
      </c>
      <c r="T9" s="52" t="s">
        <v>46</v>
      </c>
    </row>
    <row r="10" spans="1:20">
      <c r="A10" s="8">
        <v>6</v>
      </c>
      <c r="B10" s="77" t="s">
        <v>115</v>
      </c>
      <c r="C10" s="8" t="s">
        <v>142</v>
      </c>
      <c r="D10" s="53" t="str">
        <f t="shared" si="0"/>
        <v>MC</v>
      </c>
      <c r="E10" s="10">
        <v>10</v>
      </c>
      <c r="F10" s="10">
        <v>10</v>
      </c>
      <c r="G10" s="10">
        <v>3</v>
      </c>
      <c r="H10" s="11">
        <v>1</v>
      </c>
      <c r="I10" s="11">
        <v>0.85</v>
      </c>
      <c r="J10" s="11">
        <v>0.8</v>
      </c>
      <c r="K10" s="11">
        <v>1.5</v>
      </c>
      <c r="L10" s="11">
        <v>1</v>
      </c>
      <c r="M10" s="54">
        <f t="shared" si="1"/>
        <v>39.78</v>
      </c>
      <c r="N10" s="11">
        <v>1</v>
      </c>
      <c r="O10" s="54">
        <f t="shared" si="2"/>
        <v>1</v>
      </c>
      <c r="P10" s="65">
        <f t="shared" si="3"/>
        <v>39.78</v>
      </c>
      <c r="R10" s="52" t="s">
        <v>78</v>
      </c>
      <c r="S10" s="52"/>
      <c r="T10" s="52"/>
    </row>
    <row r="11" spans="1:20">
      <c r="A11" s="8">
        <v>7</v>
      </c>
      <c r="B11" s="77" t="s">
        <v>116</v>
      </c>
      <c r="C11" s="8" t="s">
        <v>143</v>
      </c>
      <c r="D11" s="53" t="str">
        <f t="shared" si="0"/>
        <v>MC</v>
      </c>
      <c r="E11" s="10">
        <v>13</v>
      </c>
      <c r="F11" s="10">
        <v>13</v>
      </c>
      <c r="G11" s="10">
        <v>9</v>
      </c>
      <c r="H11" s="11">
        <v>1</v>
      </c>
      <c r="I11" s="11">
        <v>0.85</v>
      </c>
      <c r="J11" s="11">
        <v>0.8</v>
      </c>
      <c r="K11" s="11">
        <v>1.5</v>
      </c>
      <c r="L11" s="11">
        <v>1</v>
      </c>
      <c r="M11" s="54">
        <f t="shared" si="1"/>
        <v>67.320000000000007</v>
      </c>
      <c r="N11" s="11">
        <v>1</v>
      </c>
      <c r="O11" s="54">
        <f t="shared" si="2"/>
        <v>0.6</v>
      </c>
      <c r="P11" s="65">
        <f t="shared" si="3"/>
        <v>40.392000000000003</v>
      </c>
      <c r="R11" s="52" t="s">
        <v>96</v>
      </c>
      <c r="S11" s="52"/>
      <c r="T11" s="52"/>
    </row>
    <row r="12" spans="1:20">
      <c r="A12" s="8">
        <v>8</v>
      </c>
      <c r="B12" s="77" t="s">
        <v>117</v>
      </c>
      <c r="C12" s="8" t="s">
        <v>143</v>
      </c>
      <c r="D12" s="53" t="str">
        <f t="shared" si="0"/>
        <v>MC</v>
      </c>
      <c r="E12" s="10">
        <v>15</v>
      </c>
      <c r="F12" s="10">
        <v>13</v>
      </c>
      <c r="G12" s="10">
        <v>8</v>
      </c>
      <c r="H12" s="11">
        <v>1</v>
      </c>
      <c r="I12" s="11">
        <v>0.85</v>
      </c>
      <c r="J12" s="11">
        <v>0.8</v>
      </c>
      <c r="K12" s="11">
        <v>1.5</v>
      </c>
      <c r="L12" s="11">
        <v>1</v>
      </c>
      <c r="M12" s="54">
        <f t="shared" si="1"/>
        <v>67.320000000000007</v>
      </c>
      <c r="N12" s="11">
        <v>1</v>
      </c>
      <c r="O12" s="54">
        <f t="shared" si="2"/>
        <v>0.6</v>
      </c>
      <c r="P12" s="65">
        <f t="shared" si="3"/>
        <v>40.392000000000003</v>
      </c>
      <c r="R12" s="52" t="s">
        <v>43</v>
      </c>
      <c r="S12" s="52"/>
      <c r="T12" s="52"/>
    </row>
    <row r="13" spans="1:20" ht="27">
      <c r="A13" s="8">
        <v>9</v>
      </c>
      <c r="B13" s="77" t="s">
        <v>118</v>
      </c>
      <c r="C13" s="8" t="s">
        <v>142</v>
      </c>
      <c r="D13" s="53" t="str">
        <f t="shared" si="0"/>
        <v>C</v>
      </c>
      <c r="E13" s="10">
        <v>3</v>
      </c>
      <c r="F13" s="10">
        <v>4</v>
      </c>
      <c r="G13" s="10">
        <v>2</v>
      </c>
      <c r="H13" s="11">
        <v>1</v>
      </c>
      <c r="I13" s="11">
        <v>0.85</v>
      </c>
      <c r="J13" s="11">
        <v>0.8</v>
      </c>
      <c r="K13" s="11">
        <v>1.5</v>
      </c>
      <c r="L13" s="11">
        <v>1</v>
      </c>
      <c r="M13" s="54">
        <f t="shared" si="1"/>
        <v>16.830000000000002</v>
      </c>
      <c r="N13" s="11">
        <v>1</v>
      </c>
      <c r="O13" s="54">
        <f t="shared" si="2"/>
        <v>1</v>
      </c>
      <c r="P13" s="65">
        <f t="shared" si="3"/>
        <v>16.830000000000002</v>
      </c>
      <c r="R13" s="52" t="s">
        <v>42</v>
      </c>
      <c r="S13" s="52"/>
      <c r="T13" s="52"/>
    </row>
    <row r="14" spans="1:20">
      <c r="A14" s="8">
        <v>10</v>
      </c>
      <c r="B14" s="77" t="s">
        <v>119</v>
      </c>
      <c r="C14" s="8" t="s">
        <v>142</v>
      </c>
      <c r="D14" s="53" t="str">
        <f t="shared" si="0"/>
        <v>MC</v>
      </c>
      <c r="E14" s="10">
        <v>20</v>
      </c>
      <c r="F14" s="10">
        <v>20</v>
      </c>
      <c r="G14" s="10">
        <v>6</v>
      </c>
      <c r="H14" s="11">
        <v>1</v>
      </c>
      <c r="I14" s="11">
        <v>0.85</v>
      </c>
      <c r="J14" s="11">
        <v>0.8</v>
      </c>
      <c r="K14" s="11">
        <v>1.5</v>
      </c>
      <c r="L14" s="11">
        <v>1</v>
      </c>
      <c r="M14" s="54">
        <f t="shared" si="1"/>
        <v>79.56</v>
      </c>
      <c r="N14" s="11">
        <v>1</v>
      </c>
      <c r="O14" s="54">
        <f t="shared" si="2"/>
        <v>1</v>
      </c>
      <c r="P14" s="65">
        <f t="shared" si="3"/>
        <v>79.56</v>
      </c>
      <c r="R14" s="52"/>
      <c r="S14" s="52"/>
      <c r="T14" s="52"/>
    </row>
    <row r="15" spans="1:20" ht="30" customHeight="1">
      <c r="A15" s="8">
        <v>11</v>
      </c>
      <c r="B15" s="77" t="s">
        <v>120</v>
      </c>
      <c r="C15" s="8" t="s">
        <v>143</v>
      </c>
      <c r="D15" s="53" t="str">
        <f t="shared" si="0"/>
        <v>MC</v>
      </c>
      <c r="E15" s="10">
        <v>19</v>
      </c>
      <c r="F15" s="10">
        <v>16</v>
      </c>
      <c r="G15" s="10">
        <v>15</v>
      </c>
      <c r="H15" s="11">
        <v>1</v>
      </c>
      <c r="I15" s="11">
        <v>0.85</v>
      </c>
      <c r="J15" s="11">
        <v>0.8</v>
      </c>
      <c r="K15" s="11">
        <v>1</v>
      </c>
      <c r="L15" s="11">
        <v>1</v>
      </c>
      <c r="M15" s="54">
        <f t="shared" si="1"/>
        <v>66.300000000000011</v>
      </c>
      <c r="N15" s="11">
        <v>1</v>
      </c>
      <c r="O15" s="54">
        <f t="shared" si="2"/>
        <v>0.6</v>
      </c>
      <c r="P15" s="65">
        <f t="shared" si="3"/>
        <v>39.780000000000008</v>
      </c>
      <c r="R15" s="50" t="s">
        <v>48</v>
      </c>
      <c r="S15" s="93" t="s">
        <v>49</v>
      </c>
      <c r="T15" s="93"/>
    </row>
    <row r="16" spans="1:20" ht="18" customHeight="1">
      <c r="A16" s="8">
        <v>12</v>
      </c>
      <c r="B16" s="77" t="s">
        <v>121</v>
      </c>
      <c r="C16" s="8" t="s">
        <v>142</v>
      </c>
      <c r="D16" s="53" t="str">
        <f t="shared" si="0"/>
        <v>C</v>
      </c>
      <c r="E16" s="10">
        <v>4</v>
      </c>
      <c r="F16" s="10">
        <v>4</v>
      </c>
      <c r="G16" s="10">
        <v>1</v>
      </c>
      <c r="H16" s="11">
        <v>1</v>
      </c>
      <c r="I16" s="11">
        <v>0.85</v>
      </c>
      <c r="J16" s="11">
        <v>0.8</v>
      </c>
      <c r="K16" s="11">
        <v>1.5</v>
      </c>
      <c r="L16" s="11">
        <v>1</v>
      </c>
      <c r="M16" s="54">
        <f t="shared" si="1"/>
        <v>15.3</v>
      </c>
      <c r="N16" s="11">
        <v>1</v>
      </c>
      <c r="O16" s="54">
        <f t="shared" si="2"/>
        <v>1</v>
      </c>
      <c r="P16" s="65">
        <f t="shared" si="3"/>
        <v>15.3</v>
      </c>
      <c r="Q16" s="18"/>
      <c r="R16" s="52" t="s">
        <v>75</v>
      </c>
      <c r="S16" s="94" t="s">
        <v>76</v>
      </c>
      <c r="T16" s="94"/>
    </row>
    <row r="17" spans="1:20">
      <c r="A17" s="8">
        <v>13</v>
      </c>
      <c r="B17" s="77" t="s">
        <v>122</v>
      </c>
      <c r="C17" s="8" t="s">
        <v>142</v>
      </c>
      <c r="D17" s="53" t="str">
        <f t="shared" si="0"/>
        <v>MC</v>
      </c>
      <c r="E17" s="10">
        <v>7</v>
      </c>
      <c r="F17" s="10">
        <v>7</v>
      </c>
      <c r="G17" s="10">
        <v>1</v>
      </c>
      <c r="H17" s="11">
        <v>1</v>
      </c>
      <c r="I17" s="11">
        <v>0.85</v>
      </c>
      <c r="J17" s="11">
        <v>0.8</v>
      </c>
      <c r="K17" s="11">
        <v>1.5</v>
      </c>
      <c r="L17" s="11">
        <v>1</v>
      </c>
      <c r="M17" s="54">
        <f t="shared" si="1"/>
        <v>24.48</v>
      </c>
      <c r="N17" s="11">
        <v>1</v>
      </c>
      <c r="O17" s="54">
        <f t="shared" si="2"/>
        <v>1</v>
      </c>
      <c r="P17" s="65">
        <f t="shared" si="3"/>
        <v>24.48</v>
      </c>
      <c r="R17" s="52"/>
      <c r="S17" s="52"/>
      <c r="T17" s="52"/>
    </row>
    <row r="18" spans="1:20">
      <c r="A18" s="8">
        <v>14</v>
      </c>
      <c r="B18" s="77" t="s">
        <v>123</v>
      </c>
      <c r="C18" s="8" t="s">
        <v>142</v>
      </c>
      <c r="D18" s="53" t="str">
        <f t="shared" si="0"/>
        <v>MC</v>
      </c>
      <c r="E18" s="10">
        <v>10</v>
      </c>
      <c r="F18" s="10">
        <v>10</v>
      </c>
      <c r="G18" s="10">
        <v>3</v>
      </c>
      <c r="H18" s="11">
        <v>1</v>
      </c>
      <c r="I18" s="11">
        <v>0.85</v>
      </c>
      <c r="J18" s="11">
        <v>0.8</v>
      </c>
      <c r="K18" s="11">
        <v>1.5</v>
      </c>
      <c r="L18" s="11">
        <v>1</v>
      </c>
      <c r="M18" s="54">
        <f t="shared" si="1"/>
        <v>39.78</v>
      </c>
      <c r="N18" s="11">
        <v>1</v>
      </c>
      <c r="O18" s="54">
        <f t="shared" si="2"/>
        <v>1</v>
      </c>
      <c r="P18" s="65">
        <f t="shared" si="3"/>
        <v>39.78</v>
      </c>
      <c r="R18" s="52"/>
      <c r="S18" s="52"/>
      <c r="T18" s="52"/>
    </row>
    <row r="19" spans="1:20">
      <c r="A19" s="8">
        <v>15</v>
      </c>
      <c r="B19" s="77" t="s">
        <v>124</v>
      </c>
      <c r="C19" s="8" t="s">
        <v>142</v>
      </c>
      <c r="D19" s="53" t="str">
        <f t="shared" si="0"/>
        <v>MC</v>
      </c>
      <c r="E19" s="10">
        <v>10</v>
      </c>
      <c r="F19" s="10">
        <v>10</v>
      </c>
      <c r="G19" s="10">
        <v>3</v>
      </c>
      <c r="H19" s="11">
        <v>1</v>
      </c>
      <c r="I19" s="11">
        <v>0.85</v>
      </c>
      <c r="J19" s="11">
        <v>0.8</v>
      </c>
      <c r="K19" s="11">
        <v>1.5</v>
      </c>
      <c r="L19" s="11">
        <v>1</v>
      </c>
      <c r="M19" s="54">
        <f t="shared" si="1"/>
        <v>39.78</v>
      </c>
      <c r="N19" s="11">
        <v>1</v>
      </c>
      <c r="O19" s="54">
        <f t="shared" si="2"/>
        <v>1</v>
      </c>
      <c r="P19" s="65">
        <f t="shared" si="3"/>
        <v>39.78</v>
      </c>
      <c r="R19" s="50" t="s">
        <v>50</v>
      </c>
      <c r="S19" s="50" t="s">
        <v>55</v>
      </c>
      <c r="T19" s="50" t="s">
        <v>60</v>
      </c>
    </row>
    <row r="20" spans="1:20">
      <c r="A20" s="8">
        <v>16</v>
      </c>
      <c r="B20" s="77" t="s">
        <v>125</v>
      </c>
      <c r="C20" s="8" t="s">
        <v>144</v>
      </c>
      <c r="D20" s="53" t="str">
        <f t="shared" si="0"/>
        <v>C</v>
      </c>
      <c r="E20" s="10">
        <v>10</v>
      </c>
      <c r="F20" s="10">
        <v>10</v>
      </c>
      <c r="G20" s="10">
        <v>10</v>
      </c>
      <c r="H20" s="11">
        <v>1</v>
      </c>
      <c r="I20" s="11">
        <v>0.85</v>
      </c>
      <c r="J20" s="11">
        <v>0.8</v>
      </c>
      <c r="K20" s="11">
        <v>1</v>
      </c>
      <c r="L20" s="11">
        <v>1</v>
      </c>
      <c r="M20" s="54">
        <f t="shared" si="1"/>
        <v>40.800000000000004</v>
      </c>
      <c r="N20" s="11">
        <v>1</v>
      </c>
      <c r="O20" s="54">
        <f t="shared" si="2"/>
        <v>0.4</v>
      </c>
      <c r="P20" s="65">
        <f t="shared" si="3"/>
        <v>16.320000000000004</v>
      </c>
      <c r="R20" s="52" t="s">
        <v>51</v>
      </c>
      <c r="S20" s="52" t="s">
        <v>56</v>
      </c>
      <c r="T20" s="52" t="s">
        <v>61</v>
      </c>
    </row>
    <row r="21" spans="1:20">
      <c r="A21" s="8">
        <v>17</v>
      </c>
      <c r="B21" s="77" t="s">
        <v>126</v>
      </c>
      <c r="C21" s="8" t="s">
        <v>142</v>
      </c>
      <c r="D21" s="53" t="str">
        <f t="shared" si="0"/>
        <v>MC</v>
      </c>
      <c r="E21" s="10">
        <v>15</v>
      </c>
      <c r="F21" s="10">
        <v>5</v>
      </c>
      <c r="G21" s="10">
        <v>3</v>
      </c>
      <c r="H21" s="11">
        <v>1</v>
      </c>
      <c r="I21" s="11">
        <v>0.85</v>
      </c>
      <c r="J21" s="11">
        <v>0.8</v>
      </c>
      <c r="K21" s="11">
        <v>1.5</v>
      </c>
      <c r="L21" s="11">
        <v>1</v>
      </c>
      <c r="M21" s="54">
        <f t="shared" si="1"/>
        <v>39.78</v>
      </c>
      <c r="N21" s="11">
        <v>1</v>
      </c>
      <c r="O21" s="54">
        <f t="shared" si="2"/>
        <v>1</v>
      </c>
      <c r="P21" s="65">
        <f t="shared" si="3"/>
        <v>39.78</v>
      </c>
      <c r="R21" s="52" t="s">
        <v>52</v>
      </c>
      <c r="S21" s="52" t="s">
        <v>57</v>
      </c>
      <c r="T21" s="52" t="s">
        <v>62</v>
      </c>
    </row>
    <row r="22" spans="1:20">
      <c r="A22" s="8">
        <v>18</v>
      </c>
      <c r="B22" s="77" t="s">
        <v>127</v>
      </c>
      <c r="C22" s="8" t="s">
        <v>142</v>
      </c>
      <c r="D22" s="53" t="str">
        <f t="shared" si="0"/>
        <v>MC</v>
      </c>
      <c r="E22" s="10">
        <v>30</v>
      </c>
      <c r="F22" s="10">
        <v>10</v>
      </c>
      <c r="G22" s="10">
        <v>6</v>
      </c>
      <c r="H22" s="11">
        <v>1</v>
      </c>
      <c r="I22" s="11">
        <v>0.85</v>
      </c>
      <c r="J22" s="11">
        <v>0.8</v>
      </c>
      <c r="K22" s="11">
        <v>1.5</v>
      </c>
      <c r="L22" s="11">
        <v>1</v>
      </c>
      <c r="M22" s="54">
        <f t="shared" si="1"/>
        <v>79.56</v>
      </c>
      <c r="N22" s="11">
        <v>1</v>
      </c>
      <c r="O22" s="54">
        <f t="shared" si="2"/>
        <v>1</v>
      </c>
      <c r="P22" s="65">
        <f t="shared" si="3"/>
        <v>79.56</v>
      </c>
      <c r="Q22" s="18"/>
      <c r="R22" s="52" t="s">
        <v>53</v>
      </c>
      <c r="S22" s="52" t="s">
        <v>58</v>
      </c>
      <c r="T22" s="52" t="s">
        <v>63</v>
      </c>
    </row>
    <row r="23" spans="1:20">
      <c r="A23" s="8">
        <v>19</v>
      </c>
      <c r="B23" s="77" t="s">
        <v>128</v>
      </c>
      <c r="C23" s="8" t="s">
        <v>142</v>
      </c>
      <c r="D23" s="53" t="str">
        <f t="shared" si="0"/>
        <v>MC</v>
      </c>
      <c r="E23" s="10">
        <v>30</v>
      </c>
      <c r="F23" s="10">
        <v>10</v>
      </c>
      <c r="G23" s="10">
        <v>6</v>
      </c>
      <c r="H23" s="11">
        <v>1</v>
      </c>
      <c r="I23" s="11">
        <v>0.85</v>
      </c>
      <c r="J23" s="11">
        <v>0.8</v>
      </c>
      <c r="K23" s="11">
        <v>1.5</v>
      </c>
      <c r="L23" s="11">
        <v>1</v>
      </c>
      <c r="M23" s="54">
        <f t="shared" si="1"/>
        <v>79.56</v>
      </c>
      <c r="N23" s="11">
        <v>1</v>
      </c>
      <c r="O23" s="54">
        <f t="shared" si="2"/>
        <v>1</v>
      </c>
      <c r="P23" s="65">
        <f t="shared" si="3"/>
        <v>79.56</v>
      </c>
      <c r="R23" s="52" t="s">
        <v>54</v>
      </c>
      <c r="S23" s="52" t="s">
        <v>59</v>
      </c>
      <c r="T23" s="52"/>
    </row>
    <row r="24" spans="1:20">
      <c r="A24" s="8">
        <v>20</v>
      </c>
      <c r="B24" s="77" t="s">
        <v>129</v>
      </c>
      <c r="C24" s="8" t="s">
        <v>143</v>
      </c>
      <c r="D24" s="53" t="str">
        <f t="shared" si="0"/>
        <v>MC</v>
      </c>
      <c r="E24" s="10">
        <v>19</v>
      </c>
      <c r="F24" s="10">
        <v>16</v>
      </c>
      <c r="G24" s="10">
        <v>15</v>
      </c>
      <c r="H24" s="11">
        <v>1</v>
      </c>
      <c r="I24" s="11">
        <v>0.85</v>
      </c>
      <c r="J24" s="11">
        <v>0.8</v>
      </c>
      <c r="K24" s="11">
        <v>1</v>
      </c>
      <c r="L24" s="11">
        <v>1</v>
      </c>
      <c r="M24" s="54">
        <f t="shared" si="1"/>
        <v>66.300000000000011</v>
      </c>
      <c r="N24" s="11">
        <v>1</v>
      </c>
      <c r="O24" s="54">
        <f t="shared" si="2"/>
        <v>0.6</v>
      </c>
      <c r="P24" s="65">
        <f t="shared" si="3"/>
        <v>39.780000000000008</v>
      </c>
      <c r="R24" s="52"/>
      <c r="S24" s="52"/>
      <c r="T24" s="52"/>
    </row>
    <row r="25" spans="1:20">
      <c r="A25" s="8">
        <v>21</v>
      </c>
      <c r="B25" s="77" t="s">
        <v>130</v>
      </c>
      <c r="C25" s="8" t="s">
        <v>142</v>
      </c>
      <c r="D25" s="53" t="str">
        <f t="shared" si="0"/>
        <v>MC</v>
      </c>
      <c r="E25" s="10">
        <v>22</v>
      </c>
      <c r="F25" s="10">
        <v>20</v>
      </c>
      <c r="G25" s="10">
        <v>5</v>
      </c>
      <c r="H25" s="11">
        <v>1</v>
      </c>
      <c r="I25" s="11">
        <v>0.85</v>
      </c>
      <c r="J25" s="11">
        <v>0.8</v>
      </c>
      <c r="K25" s="11">
        <v>1.5</v>
      </c>
      <c r="L25" s="11">
        <v>1</v>
      </c>
      <c r="M25" s="54">
        <f t="shared" si="1"/>
        <v>79.56</v>
      </c>
      <c r="N25" s="11">
        <v>1</v>
      </c>
      <c r="O25" s="54">
        <f t="shared" si="2"/>
        <v>1</v>
      </c>
      <c r="P25" s="65">
        <f t="shared" si="3"/>
        <v>79.56</v>
      </c>
      <c r="R25" s="50" t="s">
        <v>64</v>
      </c>
      <c r="S25" s="50" t="s">
        <v>67</v>
      </c>
      <c r="T25" s="50" t="s">
        <v>70</v>
      </c>
    </row>
    <row r="26" spans="1:20" ht="14.25" customHeight="1">
      <c r="A26" s="8">
        <v>22</v>
      </c>
      <c r="B26" s="77" t="s">
        <v>131</v>
      </c>
      <c r="C26" s="8" t="s">
        <v>142</v>
      </c>
      <c r="D26" s="53" t="str">
        <f>(IF(P26&lt;=0,"",(IF(P26&lt;=6,"S",(IF(P26&lt;=15,"M",(IF(P26&lt;=19,"C",(IF(P26&gt;20,"MC",""))))))))))</f>
        <v>MC</v>
      </c>
      <c r="E26" s="10">
        <v>22</v>
      </c>
      <c r="F26" s="10">
        <v>20</v>
      </c>
      <c r="G26" s="10">
        <v>5</v>
      </c>
      <c r="H26" s="11">
        <v>1</v>
      </c>
      <c r="I26" s="11">
        <v>0.85</v>
      </c>
      <c r="J26" s="11">
        <v>0.8</v>
      </c>
      <c r="K26" s="11">
        <v>1.5</v>
      </c>
      <c r="L26" s="11">
        <v>1</v>
      </c>
      <c r="M26" s="54">
        <f t="shared" ref="M26:M31" si="4">(E26+F26+(G26*2))*IF(H26=0,1,H26)*IF(I26=0,1,I26)*IF(J26=0,1,J26)*IF(K26=0,1,K26)*IF(L26=0,1,L26)*1.5</f>
        <v>79.56</v>
      </c>
      <c r="N26" s="11">
        <v>1</v>
      </c>
      <c r="O26" s="54">
        <f t="shared" si="2"/>
        <v>1</v>
      </c>
      <c r="P26" s="65">
        <f t="shared" ref="P26:P31" si="5">M26*IF(N26=0,1,N26)*IF(O26="",1,O26)</f>
        <v>79.56</v>
      </c>
      <c r="R26" s="76" t="s">
        <v>65</v>
      </c>
      <c r="S26" s="76" t="s">
        <v>68</v>
      </c>
      <c r="T26" s="89" t="s">
        <v>102</v>
      </c>
    </row>
    <row r="27" spans="1:20">
      <c r="A27" s="8">
        <v>23</v>
      </c>
      <c r="B27" s="77" t="s">
        <v>165</v>
      </c>
      <c r="C27" s="8" t="s">
        <v>142</v>
      </c>
      <c r="D27" s="53" t="str">
        <f t="shared" ref="D27:D31" si="6">(IF(P27&lt;=0,"",(IF(P27&lt;=6,"S",(IF(P27&lt;=15,"M",(IF(P27&lt;=19,"C",(IF(P27&gt;20,"MC",""))))))))))</f>
        <v>MC</v>
      </c>
      <c r="E27" s="10">
        <v>10</v>
      </c>
      <c r="F27" s="10">
        <v>10</v>
      </c>
      <c r="G27" s="10">
        <v>3</v>
      </c>
      <c r="H27" s="11">
        <v>1</v>
      </c>
      <c r="I27" s="11">
        <v>0.85</v>
      </c>
      <c r="J27" s="11">
        <v>0.8</v>
      </c>
      <c r="K27" s="11">
        <v>1.5</v>
      </c>
      <c r="L27" s="11">
        <v>1</v>
      </c>
      <c r="M27" s="54">
        <f t="shared" si="4"/>
        <v>39.78</v>
      </c>
      <c r="N27" s="11">
        <v>1</v>
      </c>
      <c r="O27" s="54">
        <f t="shared" si="2"/>
        <v>1</v>
      </c>
      <c r="P27" s="65">
        <f t="shared" si="5"/>
        <v>39.78</v>
      </c>
      <c r="R27" s="76" t="s">
        <v>66</v>
      </c>
      <c r="S27" s="76" t="s">
        <v>69</v>
      </c>
      <c r="T27" s="89"/>
    </row>
    <row r="28" spans="1:20">
      <c r="A28" s="8">
        <v>24</v>
      </c>
      <c r="B28" s="77" t="s">
        <v>133</v>
      </c>
      <c r="C28" s="8" t="s">
        <v>142</v>
      </c>
      <c r="D28" s="53" t="str">
        <f t="shared" si="6"/>
        <v>MC</v>
      </c>
      <c r="E28" s="10">
        <v>22</v>
      </c>
      <c r="F28" s="10">
        <v>20</v>
      </c>
      <c r="G28" s="10">
        <v>5</v>
      </c>
      <c r="H28" s="11">
        <v>1</v>
      </c>
      <c r="I28" s="11">
        <v>0.85</v>
      </c>
      <c r="J28" s="11">
        <v>0.8</v>
      </c>
      <c r="K28" s="11">
        <v>1.5</v>
      </c>
      <c r="L28" s="11">
        <v>1</v>
      </c>
      <c r="M28" s="54">
        <f t="shared" si="4"/>
        <v>79.56</v>
      </c>
      <c r="N28" s="11">
        <v>1</v>
      </c>
      <c r="O28" s="54">
        <f t="shared" si="2"/>
        <v>1</v>
      </c>
      <c r="P28" s="65">
        <f t="shared" si="5"/>
        <v>79.56</v>
      </c>
      <c r="R28" s="76"/>
      <c r="S28" s="76"/>
      <c r="T28" s="89"/>
    </row>
    <row r="29" spans="1:20">
      <c r="A29" s="8">
        <v>25</v>
      </c>
      <c r="B29" s="77" t="s">
        <v>134</v>
      </c>
      <c r="C29" s="8" t="s">
        <v>142</v>
      </c>
      <c r="D29" s="53" t="str">
        <f t="shared" si="6"/>
        <v>MC</v>
      </c>
      <c r="E29" s="10">
        <v>5</v>
      </c>
      <c r="F29" s="10">
        <v>5</v>
      </c>
      <c r="G29" s="10">
        <v>3</v>
      </c>
      <c r="H29" s="11">
        <v>1</v>
      </c>
      <c r="I29" s="11">
        <v>0.85</v>
      </c>
      <c r="J29" s="11">
        <v>0.8</v>
      </c>
      <c r="K29" s="11">
        <v>1.5</v>
      </c>
      <c r="L29" s="11">
        <v>1</v>
      </c>
      <c r="M29" s="54">
        <f t="shared" si="4"/>
        <v>24.48</v>
      </c>
      <c r="N29" s="11">
        <v>1</v>
      </c>
      <c r="O29" s="54">
        <f t="shared" si="2"/>
        <v>1</v>
      </c>
      <c r="P29" s="65">
        <f t="shared" si="5"/>
        <v>24.48</v>
      </c>
      <c r="R29" s="76"/>
      <c r="S29" s="76"/>
      <c r="T29" s="89"/>
    </row>
    <row r="30" spans="1:20">
      <c r="A30" s="8">
        <v>26</v>
      </c>
      <c r="B30" s="77" t="s">
        <v>135</v>
      </c>
      <c r="C30" s="8" t="s">
        <v>144</v>
      </c>
      <c r="D30" s="53" t="str">
        <f t="shared" si="6"/>
        <v>C</v>
      </c>
      <c r="E30" s="10">
        <v>12</v>
      </c>
      <c r="F30" s="10">
        <v>10</v>
      </c>
      <c r="G30" s="10">
        <v>8</v>
      </c>
      <c r="H30" s="11">
        <v>1</v>
      </c>
      <c r="I30" s="11">
        <v>0.85</v>
      </c>
      <c r="J30" s="11">
        <v>0.8</v>
      </c>
      <c r="K30" s="11">
        <v>1</v>
      </c>
      <c r="L30" s="11">
        <v>1</v>
      </c>
      <c r="M30" s="54">
        <f t="shared" si="4"/>
        <v>38.76</v>
      </c>
      <c r="N30" s="11">
        <v>1</v>
      </c>
      <c r="O30" s="54">
        <f t="shared" si="2"/>
        <v>0.4</v>
      </c>
      <c r="P30" s="65">
        <f t="shared" si="5"/>
        <v>15.504</v>
      </c>
      <c r="R30" s="76"/>
      <c r="S30" s="76"/>
      <c r="T30" s="76" t="s">
        <v>103</v>
      </c>
    </row>
    <row r="31" spans="1:20">
      <c r="A31" s="8">
        <v>27</v>
      </c>
      <c r="B31" s="77" t="s">
        <v>136</v>
      </c>
      <c r="C31" s="8" t="s">
        <v>144</v>
      </c>
      <c r="D31" s="53" t="str">
        <f t="shared" si="6"/>
        <v>C</v>
      </c>
      <c r="E31" s="10">
        <v>12</v>
      </c>
      <c r="F31" s="10">
        <v>10</v>
      </c>
      <c r="G31" s="10">
        <v>8</v>
      </c>
      <c r="H31" s="11">
        <v>1</v>
      </c>
      <c r="I31" s="11">
        <v>0.85</v>
      </c>
      <c r="J31" s="11">
        <v>0.8</v>
      </c>
      <c r="K31" s="11">
        <v>1</v>
      </c>
      <c r="L31" s="11">
        <v>1</v>
      </c>
      <c r="M31" s="54">
        <f t="shared" si="4"/>
        <v>38.76</v>
      </c>
      <c r="N31" s="11">
        <v>1</v>
      </c>
      <c r="O31" s="54">
        <f t="shared" si="2"/>
        <v>0.4</v>
      </c>
      <c r="P31" s="65">
        <f t="shared" si="5"/>
        <v>15.504</v>
      </c>
    </row>
    <row r="32" spans="1:20">
      <c r="A32" s="8">
        <v>28</v>
      </c>
      <c r="B32" s="77" t="s">
        <v>137</v>
      </c>
      <c r="C32" s="8" t="s">
        <v>143</v>
      </c>
      <c r="D32" s="53" t="str">
        <f t="shared" ref="D32" si="7">(IF(P32&lt;=0,"",(IF(P32&lt;=6,"S",(IF(P32&lt;=15,"M",(IF(P32&lt;=19,"C",(IF(P32&gt;20,"MC",""))))))))))</f>
        <v>MC</v>
      </c>
      <c r="E32" s="10">
        <v>25</v>
      </c>
      <c r="F32" s="10">
        <v>25</v>
      </c>
      <c r="G32" s="10">
        <v>8</v>
      </c>
      <c r="H32" s="11">
        <v>1</v>
      </c>
      <c r="I32" s="11">
        <v>0.85</v>
      </c>
      <c r="J32" s="11">
        <v>0.8</v>
      </c>
      <c r="K32" s="11">
        <v>1</v>
      </c>
      <c r="L32" s="11">
        <v>1</v>
      </c>
      <c r="M32" s="54">
        <f t="shared" ref="M32" si="8">(E32+F32+(G32*2))*IF(H32=0,1,H32)*IF(I32=0,1,I32)*IF(J32=0,1,J32)*IF(K32=0,1,K32)*IF(L32=0,1,L32)*1.5</f>
        <v>67.320000000000007</v>
      </c>
      <c r="N32" s="11">
        <v>1</v>
      </c>
      <c r="O32" s="54">
        <f t="shared" ref="O32" si="9">IF(C32="P",1,IF(C32="D",0.9,IF(C32="B",0.8,IF(C32="Dp",0.7,IF(C32="F",0.6,IF(C32="R",0.5,IF(C32="Co",0.4,"")))))))</f>
        <v>0.6</v>
      </c>
      <c r="P32" s="65">
        <f t="shared" ref="P32" si="10">M32*IF(N32=0,1,N32)*IF(O32="",1,O32)</f>
        <v>40.392000000000003</v>
      </c>
    </row>
    <row r="33" spans="1:16" ht="27">
      <c r="A33" s="8">
        <v>29</v>
      </c>
      <c r="B33" s="77" t="s">
        <v>138</v>
      </c>
      <c r="C33" s="8" t="s">
        <v>143</v>
      </c>
      <c r="D33" s="53" t="str">
        <f t="shared" ref="D33" si="11">(IF(P33&lt;=0,"",(IF(P33&lt;=6,"S",(IF(P33&lt;=15,"M",(IF(P33&lt;=19,"C",(IF(P33&gt;20,"MC",""))))))))))</f>
        <v>MC</v>
      </c>
      <c r="E33" s="10">
        <v>10</v>
      </c>
      <c r="F33" s="10">
        <v>10</v>
      </c>
      <c r="G33" s="10">
        <v>10</v>
      </c>
      <c r="H33" s="11">
        <v>1</v>
      </c>
      <c r="I33" s="11">
        <v>0.85</v>
      </c>
      <c r="J33" s="11">
        <v>0.8</v>
      </c>
      <c r="K33" s="11">
        <v>1</v>
      </c>
      <c r="L33" s="11">
        <v>1</v>
      </c>
      <c r="M33" s="54">
        <f t="shared" ref="M33" si="12">(E33+F33+(G33*2))*IF(H33=0,1,H33)*IF(I33=0,1,I33)*IF(J33=0,1,J33)*IF(K33=0,1,K33)*IF(L33=0,1,L33)*1.5</f>
        <v>40.800000000000004</v>
      </c>
      <c r="N33" s="11">
        <v>1</v>
      </c>
      <c r="O33" s="54">
        <f t="shared" ref="O33" si="13">IF(C33="P",1,IF(C33="D",0.9,IF(C33="B",0.8,IF(C33="Dp",0.7,IF(C33="F",0.6,IF(C33="R",0.5,IF(C33="Co",0.4,"")))))))</f>
        <v>0.6</v>
      </c>
      <c r="P33" s="65">
        <f t="shared" ref="P33" si="14">M33*IF(N33=0,1,N33)*IF(O33="",1,O33)</f>
        <v>24.48</v>
      </c>
    </row>
    <row r="34" spans="1:16">
      <c r="A34" s="8">
        <v>30</v>
      </c>
      <c r="B34" s="77" t="s">
        <v>139</v>
      </c>
      <c r="C34" s="8" t="s">
        <v>142</v>
      </c>
      <c r="D34" s="53" t="str">
        <f t="shared" ref="D34:D35" si="15">(IF(P34&lt;=0,"",(IF(P34&lt;=6,"S",(IF(P34&lt;=15,"M",(IF(P34&lt;=19,"C",(IF(P34&gt;20,"MC",""))))))))))</f>
        <v>MC</v>
      </c>
      <c r="E34" s="10">
        <v>10</v>
      </c>
      <c r="F34" s="10">
        <v>10</v>
      </c>
      <c r="G34" s="10">
        <v>3</v>
      </c>
      <c r="H34" s="11">
        <v>1</v>
      </c>
      <c r="I34" s="11">
        <v>0.85</v>
      </c>
      <c r="J34" s="11">
        <v>0.8</v>
      </c>
      <c r="K34" s="11">
        <v>1.5</v>
      </c>
      <c r="L34" s="11">
        <v>1</v>
      </c>
      <c r="M34" s="54">
        <f t="shared" ref="M34:M35" si="16">(E34+F34+(G34*2))*IF(H34=0,1,H34)*IF(I34=0,1,I34)*IF(J34=0,1,J34)*IF(K34=0,1,K34)*IF(L34=0,1,L34)*1.5</f>
        <v>39.78</v>
      </c>
      <c r="N34" s="11">
        <v>1</v>
      </c>
      <c r="O34" s="54">
        <f t="shared" ref="O34:O35" si="17">IF(C34="P",1,IF(C34="D",0.9,IF(C34="B",0.8,IF(C34="Dp",0.7,IF(C34="F",0.6,IF(C34="R",0.5,IF(C34="Co",0.4,"")))))))</f>
        <v>1</v>
      </c>
      <c r="P34" s="65">
        <f t="shared" ref="P34:P35" si="18">M34*IF(N34=0,1,N34)*IF(O34="",1,O34)</f>
        <v>39.78</v>
      </c>
    </row>
    <row r="35" spans="1:16">
      <c r="A35" s="8">
        <v>31</v>
      </c>
      <c r="B35" s="77" t="s">
        <v>140</v>
      </c>
      <c r="C35" s="8" t="s">
        <v>142</v>
      </c>
      <c r="D35" s="53" t="str">
        <f t="shared" si="15"/>
        <v>MC</v>
      </c>
      <c r="E35" s="10">
        <v>10</v>
      </c>
      <c r="F35" s="10">
        <v>10</v>
      </c>
      <c r="G35" s="10">
        <v>3</v>
      </c>
      <c r="H35" s="11">
        <v>1</v>
      </c>
      <c r="I35" s="11">
        <v>0.85</v>
      </c>
      <c r="J35" s="11">
        <v>0.8</v>
      </c>
      <c r="K35" s="11">
        <v>1.5</v>
      </c>
      <c r="L35" s="11">
        <v>1</v>
      </c>
      <c r="M35" s="54">
        <f t="shared" si="16"/>
        <v>39.78</v>
      </c>
      <c r="N35" s="11">
        <v>1</v>
      </c>
      <c r="O35" s="54">
        <f t="shared" si="17"/>
        <v>1</v>
      </c>
      <c r="P35" s="65">
        <f t="shared" si="18"/>
        <v>39.78</v>
      </c>
    </row>
    <row r="36" spans="1:16">
      <c r="A36" s="8">
        <v>32</v>
      </c>
      <c r="B36" s="9"/>
      <c r="C36" s="8"/>
      <c r="D36" s="53" t="str">
        <f t="shared" ref="D36:D39" si="19">(IF(P36&lt;=0,"",(IF(P36&lt;=6,"S",(IF(P36&lt;=15,"M",(IF(P36&lt;=19,"C",(IF(P36&gt;20,"MC",""))))))))))</f>
        <v/>
      </c>
      <c r="E36" s="10"/>
      <c r="F36" s="10"/>
      <c r="G36" s="10"/>
      <c r="H36" s="11"/>
      <c r="I36" s="11"/>
      <c r="J36" s="11"/>
      <c r="K36" s="11"/>
      <c r="L36" s="11"/>
      <c r="M36" s="54">
        <f t="shared" ref="M36:M39" si="20">(E36+F36+(G36*2))*IF(H36=0,1,H36)*IF(I36=0,1,I36)*IF(J36=0,1,J36)*IF(K36=0,1,K36)*IF(L36=0,1,L36)*1.5</f>
        <v>0</v>
      </c>
      <c r="N36" s="11"/>
      <c r="O36" s="54" t="str">
        <f t="shared" ref="O36:O39" si="21">IF(C36="P",1,IF(C36="D",0.9,IF(C36="B",0.8,IF(C36="Dp",0.7,IF(C36="F",0.6,IF(C36="R",0.5,IF(C36="Co",0.4,"")))))))</f>
        <v/>
      </c>
      <c r="P36" s="65">
        <f t="shared" ref="P36:P39" si="22">M36*IF(N36=0,1,N36)*IF(O36="",1,O36)</f>
        <v>0</v>
      </c>
    </row>
    <row r="37" spans="1:16">
      <c r="A37" s="8">
        <v>33</v>
      </c>
      <c r="B37" s="9"/>
      <c r="C37" s="8"/>
      <c r="D37" s="53" t="str">
        <f t="shared" si="19"/>
        <v/>
      </c>
      <c r="E37" s="10"/>
      <c r="F37" s="10"/>
      <c r="G37" s="10"/>
      <c r="H37" s="11"/>
      <c r="I37" s="11"/>
      <c r="J37" s="11"/>
      <c r="K37" s="11"/>
      <c r="L37" s="11"/>
      <c r="M37" s="54">
        <f t="shared" si="20"/>
        <v>0</v>
      </c>
      <c r="N37" s="11"/>
      <c r="O37" s="54" t="str">
        <f t="shared" si="21"/>
        <v/>
      </c>
      <c r="P37" s="65">
        <f t="shared" si="22"/>
        <v>0</v>
      </c>
    </row>
    <row r="38" spans="1:16">
      <c r="A38" s="8">
        <v>34</v>
      </c>
      <c r="B38" s="9"/>
      <c r="C38" s="8"/>
      <c r="D38" s="53" t="str">
        <f t="shared" si="19"/>
        <v/>
      </c>
      <c r="E38" s="10"/>
      <c r="F38" s="10"/>
      <c r="G38" s="10"/>
      <c r="H38" s="11"/>
      <c r="I38" s="11"/>
      <c r="J38" s="11"/>
      <c r="K38" s="11"/>
      <c r="L38" s="11"/>
      <c r="M38" s="54">
        <f t="shared" si="20"/>
        <v>0</v>
      </c>
      <c r="N38" s="11"/>
      <c r="O38" s="54" t="str">
        <f t="shared" si="21"/>
        <v/>
      </c>
      <c r="P38" s="65">
        <f t="shared" si="22"/>
        <v>0</v>
      </c>
    </row>
    <row r="39" spans="1:16">
      <c r="A39" s="8">
        <v>35</v>
      </c>
      <c r="B39" s="9"/>
      <c r="C39" s="8"/>
      <c r="D39" s="53" t="str">
        <f t="shared" si="19"/>
        <v/>
      </c>
      <c r="E39" s="10"/>
      <c r="F39" s="10"/>
      <c r="G39" s="10"/>
      <c r="H39" s="11"/>
      <c r="I39" s="11"/>
      <c r="J39" s="11"/>
      <c r="K39" s="11"/>
      <c r="L39" s="11"/>
      <c r="M39" s="54">
        <f t="shared" si="20"/>
        <v>0</v>
      </c>
      <c r="N39" s="11"/>
      <c r="O39" s="54" t="str">
        <f t="shared" si="21"/>
        <v/>
      </c>
      <c r="P39" s="65">
        <f t="shared" si="22"/>
        <v>0</v>
      </c>
    </row>
    <row r="40" spans="1:16">
      <c r="A40" s="8">
        <v>36</v>
      </c>
      <c r="B40" s="9"/>
      <c r="C40" s="8"/>
      <c r="D40" s="53" t="str">
        <f t="shared" ref="D40" si="23">(IF(P40&lt;=0,"",(IF(P40&lt;=6,"S",(IF(P40&lt;=15,"M",(IF(P40&lt;=19,"C",(IF(P40&gt;20,"MC",""))))))))))</f>
        <v/>
      </c>
      <c r="E40" s="10"/>
      <c r="F40" s="10"/>
      <c r="G40" s="10"/>
      <c r="H40" s="11"/>
      <c r="I40" s="11"/>
      <c r="J40" s="11"/>
      <c r="K40" s="11"/>
      <c r="L40" s="11"/>
      <c r="M40" s="54">
        <f t="shared" ref="M40" si="24">(E40+F40+(G40*2))*IF(H40=0,1,H40)*IF(I40=0,1,I40)*IF(J40=0,1,J40)*IF(K40=0,1,K40)*IF(L40=0,1,L40)*1.5</f>
        <v>0</v>
      </c>
      <c r="N40" s="11"/>
      <c r="O40" s="54" t="str">
        <f t="shared" ref="O40" si="25">IF(C40="P",1,IF(C40="D",0.9,IF(C40="B",0.8,IF(C40="Dp",0.7,IF(C40="F",0.6,IF(C40="R",0.5,IF(C40="Co",0.4,"")))))))</f>
        <v/>
      </c>
      <c r="P40" s="65">
        <f t="shared" ref="P40" si="26">M40*IF(N40=0,1,N40)*IF(O40="",1,O40)</f>
        <v>0</v>
      </c>
    </row>
  </sheetData>
  <mergeCells count="6">
    <mergeCell ref="T26:T29"/>
    <mergeCell ref="A1:P1"/>
    <mergeCell ref="A2:P2"/>
    <mergeCell ref="R2:T2"/>
    <mergeCell ref="S15:T15"/>
    <mergeCell ref="S16:T16"/>
  </mergeCells>
  <phoneticPr fontId="0" type="noConversion"/>
  <dataValidations count="2">
    <dataValidation type="list" allowBlank="1" showInputMessage="1" showErrorMessage="1" sqref="C8:C40">
      <formula1>"P,D,B,Dp,F,R,Co"</formula1>
    </dataValidation>
    <dataValidation type="list" allowBlank="1" showInputMessage="1" showErrorMessage="1" sqref="C5:C7">
      <formula1>"P,D,B,Dp,F,N,R,Co"</formula1>
    </dataValidation>
  </dataValidations>
  <pageMargins left="0.78740157480314965" right="0.78740157480314965" top="0.39370078740157483" bottom="0.39370078740157483" header="0" footer="0"/>
  <pageSetup paperSize="9" orientation="landscape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5"/>
  <sheetViews>
    <sheetView showGridLines="0" topLeftCell="F2" zoomScale="80" workbookViewId="0">
      <selection activeCell="J24" sqref="J24"/>
    </sheetView>
  </sheetViews>
  <sheetFormatPr baseColWidth="10" defaultColWidth="11.42578125" defaultRowHeight="14.25"/>
  <cols>
    <col min="1" max="1" width="4.7109375" style="4" customWidth="1"/>
    <col min="2" max="2" width="82" style="1" customWidth="1"/>
    <col min="3" max="3" width="10.140625" style="1" bestFit="1" customWidth="1"/>
    <col min="4" max="4" width="11.7109375" style="4" customWidth="1"/>
    <col min="5" max="5" width="9" style="4" customWidth="1"/>
    <col min="6" max="6" width="22.28515625" style="4" customWidth="1"/>
    <col min="7" max="7" width="4.7109375" style="1" customWidth="1"/>
    <col min="8" max="8" width="22" style="1" bestFit="1" customWidth="1"/>
    <col min="9" max="9" width="22.42578125" style="1" bestFit="1" customWidth="1"/>
    <col min="10" max="10" width="30.28515625" style="1" bestFit="1" customWidth="1"/>
    <col min="11" max="16384" width="11.42578125" style="1"/>
  </cols>
  <sheetData>
    <row r="1" spans="1:15" ht="96" customHeight="1">
      <c r="A1" s="2"/>
      <c r="B1" s="107"/>
      <c r="C1" s="107"/>
      <c r="D1" s="107"/>
      <c r="E1" s="107"/>
      <c r="F1" s="107"/>
      <c r="G1" s="3"/>
    </row>
    <row r="2" spans="1:15" ht="20.25">
      <c r="A2" s="91" t="s">
        <v>11</v>
      </c>
      <c r="B2" s="91"/>
      <c r="C2" s="91"/>
      <c r="D2" s="91"/>
      <c r="E2" s="91"/>
      <c r="F2" s="91"/>
      <c r="G2" s="3"/>
      <c r="H2" s="91" t="s">
        <v>92</v>
      </c>
      <c r="I2" s="91"/>
      <c r="J2" s="91"/>
      <c r="O2" s="3"/>
    </row>
    <row r="3" spans="1:15" ht="16.5">
      <c r="A3" s="57"/>
      <c r="B3" s="56"/>
      <c r="C3" s="56"/>
      <c r="D3" s="56"/>
      <c r="E3" s="56"/>
      <c r="F3" s="17"/>
      <c r="G3" s="3"/>
      <c r="H3" s="55" t="s">
        <v>93</v>
      </c>
      <c r="I3" s="55" t="s">
        <v>95</v>
      </c>
      <c r="J3" s="55" t="s">
        <v>94</v>
      </c>
    </row>
    <row r="4" spans="1:15" ht="16.5">
      <c r="A4" s="12" t="s">
        <v>0</v>
      </c>
      <c r="B4" s="55" t="s">
        <v>82</v>
      </c>
      <c r="C4" s="12" t="s">
        <v>13</v>
      </c>
      <c r="D4" s="12" t="s">
        <v>14</v>
      </c>
      <c r="E4" s="12" t="s">
        <v>1</v>
      </c>
      <c r="F4" s="12" t="s">
        <v>12</v>
      </c>
      <c r="G4" s="3"/>
      <c r="H4" s="8" t="s">
        <v>158</v>
      </c>
      <c r="I4" s="75">
        <v>1</v>
      </c>
      <c r="J4" s="8" t="s">
        <v>163</v>
      </c>
    </row>
    <row r="5" spans="1:15" ht="16.5">
      <c r="A5" s="15">
        <v>1</v>
      </c>
      <c r="B5" s="59" t="s">
        <v>72</v>
      </c>
      <c r="C5" s="59"/>
      <c r="D5" s="60"/>
      <c r="E5" s="16">
        <v>2.5000000000000001E-2</v>
      </c>
      <c r="F5" s="70">
        <f>$D$9*E5</f>
        <v>35.325149999999994</v>
      </c>
      <c r="G5" s="3"/>
      <c r="H5" s="8" t="s">
        <v>159</v>
      </c>
      <c r="I5" s="75">
        <v>1</v>
      </c>
      <c r="J5" s="8" t="s">
        <v>163</v>
      </c>
    </row>
    <row r="6" spans="1:15" ht="16.5">
      <c r="A6" s="15">
        <v>2</v>
      </c>
      <c r="B6" s="59" t="s">
        <v>21</v>
      </c>
      <c r="C6" s="59"/>
      <c r="D6" s="60"/>
      <c r="E6" s="16">
        <v>0.02</v>
      </c>
      <c r="F6" s="70">
        <f>$D$9*E6</f>
        <v>28.260119999999993</v>
      </c>
      <c r="G6" s="3"/>
      <c r="H6" s="8" t="s">
        <v>160</v>
      </c>
      <c r="I6" s="75">
        <v>2</v>
      </c>
      <c r="J6" s="8" t="s">
        <v>164</v>
      </c>
    </row>
    <row r="7" spans="1:15" ht="16.5">
      <c r="A7" s="15">
        <v>3</v>
      </c>
      <c r="B7" s="59" t="s">
        <v>83</v>
      </c>
      <c r="C7" s="59"/>
      <c r="D7" s="60"/>
      <c r="E7" s="16">
        <v>0.04</v>
      </c>
      <c r="F7" s="70">
        <f>$D$9*E7</f>
        <v>56.520239999999987</v>
      </c>
      <c r="G7" s="3"/>
      <c r="H7" s="8" t="s">
        <v>160</v>
      </c>
      <c r="I7" s="75">
        <v>1</v>
      </c>
      <c r="J7" s="8" t="s">
        <v>163</v>
      </c>
    </row>
    <row r="8" spans="1:15" ht="16.5">
      <c r="A8" s="15">
        <v>4</v>
      </c>
      <c r="B8" s="59" t="s">
        <v>84</v>
      </c>
      <c r="C8" s="59"/>
      <c r="D8" s="60"/>
      <c r="E8" s="16">
        <v>0.15</v>
      </c>
      <c r="F8" s="70">
        <f>$D$9*E8</f>
        <v>211.95089999999993</v>
      </c>
      <c r="G8" s="3"/>
      <c r="H8" s="8" t="s">
        <v>161</v>
      </c>
      <c r="I8" s="75">
        <v>1</v>
      </c>
      <c r="J8" s="8" t="s">
        <v>164</v>
      </c>
    </row>
    <row r="9" spans="1:15" ht="16.5">
      <c r="A9" s="15">
        <v>5</v>
      </c>
      <c r="B9" s="59" t="s">
        <v>22</v>
      </c>
      <c r="C9" s="61">
        <f>'Estimación de Tamaño'!$M$3</f>
        <v>1710.0299999999993</v>
      </c>
      <c r="D9" s="60">
        <f>'Estimación de Tamaño'!$P$3</f>
        <v>1413.0059999999996</v>
      </c>
      <c r="E9" s="62">
        <v>1</v>
      </c>
      <c r="F9" s="70">
        <f>$D$9*E9</f>
        <v>1413.0059999999996</v>
      </c>
      <c r="G9" s="3"/>
      <c r="H9" s="8" t="s">
        <v>162</v>
      </c>
      <c r="I9" s="75">
        <v>1</v>
      </c>
      <c r="J9" s="8" t="s">
        <v>163</v>
      </c>
    </row>
    <row r="10" spans="1:15" ht="16.5">
      <c r="A10" s="15">
        <v>6</v>
      </c>
      <c r="B10" s="59" t="s">
        <v>23</v>
      </c>
      <c r="C10" s="59"/>
      <c r="D10" s="60"/>
      <c r="E10" s="16">
        <v>0.18</v>
      </c>
      <c r="F10" s="70">
        <f t="shared" ref="F10:F14" si="0">$D$9*E10</f>
        <v>254.34107999999992</v>
      </c>
      <c r="G10" s="3"/>
      <c r="H10" s="8" t="s">
        <v>86</v>
      </c>
      <c r="I10" s="75">
        <v>1</v>
      </c>
      <c r="J10" s="8" t="s">
        <v>163</v>
      </c>
    </row>
    <row r="11" spans="1:15" ht="20.25">
      <c r="A11" s="15">
        <v>7</v>
      </c>
      <c r="B11" s="59" t="s">
        <v>26</v>
      </c>
      <c r="C11" s="59"/>
      <c r="D11" s="60"/>
      <c r="E11" s="16">
        <v>0.02</v>
      </c>
      <c r="F11" s="70">
        <f t="shared" si="0"/>
        <v>28.260119999999993</v>
      </c>
      <c r="G11" s="3"/>
      <c r="H11" s="91" t="s">
        <v>106</v>
      </c>
      <c r="I11" s="91"/>
      <c r="J11" s="91"/>
    </row>
    <row r="12" spans="1:15" ht="16.5" customHeight="1">
      <c r="A12" s="15">
        <v>8</v>
      </c>
      <c r="B12" s="59" t="s">
        <v>85</v>
      </c>
      <c r="C12" s="59"/>
      <c r="D12" s="60"/>
      <c r="E12" s="16">
        <v>0.1</v>
      </c>
      <c r="F12" s="70">
        <f t="shared" si="0"/>
        <v>141.30059999999997</v>
      </c>
      <c r="G12" s="3"/>
      <c r="H12" s="109" t="s">
        <v>167</v>
      </c>
      <c r="I12" s="109"/>
      <c r="J12" s="109"/>
    </row>
    <row r="13" spans="1:15" ht="16.5">
      <c r="A13" s="15">
        <v>9</v>
      </c>
      <c r="B13" s="59" t="s">
        <v>86</v>
      </c>
      <c r="C13" s="59"/>
      <c r="D13" s="60"/>
      <c r="E13" s="16">
        <v>0.04</v>
      </c>
      <c r="F13" s="70">
        <f t="shared" si="0"/>
        <v>56.520239999999987</v>
      </c>
      <c r="G13" s="3"/>
      <c r="H13" s="110"/>
      <c r="I13" s="110"/>
      <c r="J13" s="110"/>
    </row>
    <row r="14" spans="1:15" ht="16.5">
      <c r="A14" s="15">
        <v>10</v>
      </c>
      <c r="B14" s="59" t="s">
        <v>24</v>
      </c>
      <c r="C14" s="59"/>
      <c r="D14" s="60"/>
      <c r="E14" s="16">
        <v>0.04</v>
      </c>
      <c r="F14" s="70">
        <f t="shared" si="0"/>
        <v>56.520239999999987</v>
      </c>
      <c r="G14" s="3"/>
      <c r="H14" s="110"/>
      <c r="I14" s="110"/>
      <c r="J14" s="110"/>
    </row>
    <row r="15" spans="1:15" ht="16.5">
      <c r="A15" s="57"/>
      <c r="B15" s="56"/>
      <c r="C15" s="56"/>
      <c r="D15" s="56"/>
      <c r="E15" s="56"/>
      <c r="F15" s="58"/>
      <c r="H15" s="110"/>
      <c r="I15" s="110"/>
      <c r="J15" s="110"/>
    </row>
    <row r="16" spans="1:15" ht="16.5">
      <c r="A16" s="15">
        <v>11</v>
      </c>
      <c r="B16" s="59" t="s">
        <v>17</v>
      </c>
      <c r="C16" s="59"/>
      <c r="D16" s="60"/>
      <c r="E16" s="16">
        <v>0.09</v>
      </c>
      <c r="F16" s="70">
        <f>$D$9*E16</f>
        <v>127.17053999999996</v>
      </c>
      <c r="H16" s="110"/>
      <c r="I16" s="110"/>
      <c r="J16" s="110"/>
    </row>
    <row r="17" spans="1:10" ht="21" customHeight="1">
      <c r="A17" s="73"/>
      <c r="B17" s="108" t="s">
        <v>16</v>
      </c>
      <c r="C17" s="108"/>
      <c r="D17" s="108"/>
      <c r="E17" s="108"/>
      <c r="F17" s="74">
        <f>SUM(F5:F14,F16)</f>
        <v>2409.1752299999989</v>
      </c>
      <c r="H17" s="110"/>
      <c r="I17" s="110"/>
      <c r="J17" s="110"/>
    </row>
    <row r="18" spans="1:10" ht="14.25" customHeight="1">
      <c r="A18" s="1"/>
      <c r="D18" s="1"/>
      <c r="E18" s="1"/>
      <c r="F18" s="1"/>
      <c r="H18" s="110"/>
      <c r="I18" s="110"/>
      <c r="J18" s="110"/>
    </row>
    <row r="19" spans="1:10" ht="12.75" customHeight="1">
      <c r="A19" s="95"/>
      <c r="B19" s="95"/>
      <c r="C19" s="95"/>
      <c r="D19" s="95"/>
      <c r="E19" s="95"/>
      <c r="F19" s="95"/>
      <c r="H19" s="110"/>
      <c r="I19" s="110"/>
      <c r="J19" s="110"/>
    </row>
    <row r="20" spans="1:10" ht="20.25">
      <c r="A20" s="96"/>
      <c r="B20" s="96"/>
      <c r="C20" s="96"/>
      <c r="D20" s="91" t="s">
        <v>101</v>
      </c>
      <c r="E20" s="91"/>
      <c r="F20" s="91"/>
      <c r="H20" s="110"/>
      <c r="I20" s="110"/>
      <c r="J20" s="110"/>
    </row>
    <row r="21" spans="1:10" ht="12.75" customHeight="1">
      <c r="A21" s="97"/>
      <c r="B21" s="97"/>
      <c r="C21" s="97"/>
      <c r="D21" s="98"/>
      <c r="E21" s="99"/>
      <c r="F21" s="100"/>
    </row>
    <row r="22" spans="1:10" ht="12.75" customHeight="1">
      <c r="A22" s="97"/>
      <c r="B22" s="97"/>
      <c r="C22" s="97"/>
      <c r="D22" s="101"/>
      <c r="E22" s="102"/>
      <c r="F22" s="103"/>
    </row>
    <row r="23" spans="1:10" ht="12.75" customHeight="1">
      <c r="A23" s="97"/>
      <c r="B23" s="97"/>
      <c r="C23" s="97"/>
      <c r="D23" s="101"/>
      <c r="E23" s="102"/>
      <c r="F23" s="103"/>
    </row>
    <row r="24" spans="1:10" ht="12.75" customHeight="1">
      <c r="A24" s="97"/>
      <c r="B24" s="97"/>
      <c r="C24" s="97"/>
      <c r="D24" s="101"/>
      <c r="E24" s="102"/>
      <c r="F24" s="103"/>
    </row>
    <row r="25" spans="1:10" ht="12.75" customHeight="1">
      <c r="A25" s="97"/>
      <c r="B25" s="97"/>
      <c r="C25" s="97"/>
      <c r="D25" s="101"/>
      <c r="E25" s="102"/>
      <c r="F25" s="103"/>
    </row>
    <row r="26" spans="1:10" ht="12.75" customHeight="1">
      <c r="A26" s="97"/>
      <c r="B26" s="97"/>
      <c r="C26" s="97"/>
      <c r="D26" s="104"/>
      <c r="E26" s="105"/>
      <c r="F26" s="106"/>
    </row>
    <row r="27" spans="1:10" ht="14.25" customHeight="1">
      <c r="A27" s="95"/>
      <c r="B27" s="95"/>
      <c r="C27" s="95"/>
      <c r="D27" s="95"/>
      <c r="E27" s="95"/>
      <c r="F27" s="95"/>
    </row>
    <row r="28" spans="1:10" ht="14.25" customHeight="1">
      <c r="A28" s="95"/>
      <c r="B28" s="95"/>
      <c r="C28" s="95"/>
      <c r="D28" s="95"/>
      <c r="E28" s="95"/>
      <c r="F28" s="95"/>
    </row>
    <row r="29" spans="1:10" ht="14.25" customHeight="1">
      <c r="A29" s="95"/>
      <c r="B29" s="95"/>
      <c r="C29" s="95"/>
      <c r="D29" s="95"/>
      <c r="E29" s="95"/>
      <c r="F29" s="95"/>
    </row>
    <row r="30" spans="1:10" ht="14.25" customHeight="1">
      <c r="A30" s="95"/>
      <c r="B30" s="95"/>
      <c r="C30" s="95"/>
      <c r="D30" s="95"/>
      <c r="E30" s="95"/>
      <c r="F30" s="95"/>
    </row>
    <row r="35" spans="2:2">
      <c r="B35" s="5"/>
    </row>
  </sheetData>
  <mergeCells count="15">
    <mergeCell ref="H2:J2"/>
    <mergeCell ref="B1:F1"/>
    <mergeCell ref="B17:E17"/>
    <mergeCell ref="A2:F2"/>
    <mergeCell ref="A19:F19"/>
    <mergeCell ref="H11:J11"/>
    <mergeCell ref="H12:J20"/>
    <mergeCell ref="A29:F29"/>
    <mergeCell ref="A30:F30"/>
    <mergeCell ref="A27:F27"/>
    <mergeCell ref="A28:F28"/>
    <mergeCell ref="A20:C20"/>
    <mergeCell ref="D20:F20"/>
    <mergeCell ref="A21:C26"/>
    <mergeCell ref="D21:F26"/>
  </mergeCells>
  <phoneticPr fontId="0" type="noConversion"/>
  <dataValidations count="3">
    <dataValidation type="list" allowBlank="1" showInputMessage="1" showErrorMessage="1" sqref="J4:J10">
      <formula1>"Tiempo Completo, Medio tiempo, Becario"</formula1>
    </dataValidation>
    <dataValidation type="list" allowBlank="1" showInputMessage="1" showErrorMessage="1" sqref="H4:H10">
      <formula1>"Dirección, Líder de proyectos, Analista/Desarrollador, Diseñador, Evaluador, QA"</formula1>
    </dataValidation>
    <dataValidation type="list" allowBlank="1" showInputMessage="1" showErrorMessage="1" sqref="I4:I10">
      <formula1>"1,2,3,4,5"</formula1>
    </dataValidation>
  </dataValidations>
  <pageMargins left="0.78740157480314965" right="0.78740157480314965" top="0.39370078740157483" bottom="0.39370078740157483" header="0" footer="0"/>
  <pageSetup paperSize="9" orientation="landscape"/>
  <headerFooter alignWithMargins="0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25"/>
  <sheetViews>
    <sheetView showGridLines="0" zoomScale="85" zoomScaleNormal="85" zoomScalePageLayoutView="85" workbookViewId="0">
      <pane xSplit="2" ySplit="4" topLeftCell="C5" activePane="bottomRight" state="frozen"/>
      <selection pane="topRight" activeCell="E1" sqref="E1"/>
      <selection pane="bottomLeft" activeCell="A4" sqref="A4"/>
      <selection pane="bottomRight" activeCell="AQ23" sqref="AQ4:AQ23"/>
    </sheetView>
  </sheetViews>
  <sheetFormatPr baseColWidth="10" defaultColWidth="11.42578125" defaultRowHeight="16.5"/>
  <cols>
    <col min="1" max="1" width="70.42578125" style="21" bestFit="1" customWidth="1"/>
    <col min="2" max="2" width="24.42578125" style="20" bestFit="1" customWidth="1"/>
    <col min="3" max="40" width="3.28515625" style="20" bestFit="1" customWidth="1"/>
    <col min="41" max="43" width="4.140625" style="20" bestFit="1" customWidth="1"/>
    <col min="44" max="46" width="3.28515625" style="20" bestFit="1" customWidth="1"/>
    <col min="47" max="16384" width="11.42578125" style="19"/>
  </cols>
  <sheetData>
    <row r="1" spans="1:108" ht="95.25" customHeight="1">
      <c r="A1" s="111"/>
      <c r="B1" s="111"/>
    </row>
    <row r="2" spans="1:108" s="28" customFormat="1" ht="40.5" customHeight="1">
      <c r="A2" s="46" t="s">
        <v>87</v>
      </c>
      <c r="B2" s="47" t="s">
        <v>29</v>
      </c>
      <c r="C2" s="115">
        <v>2014</v>
      </c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78"/>
      <c r="AN2" s="78"/>
      <c r="AO2" s="78"/>
      <c r="AP2" s="78"/>
      <c r="AQ2" s="78"/>
      <c r="AR2" s="78"/>
      <c r="AS2" s="78"/>
      <c r="AT2" s="78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  <c r="CW2" s="29"/>
      <c r="CX2" s="29"/>
      <c r="CY2" s="29"/>
      <c r="CZ2" s="29"/>
      <c r="DA2" s="29"/>
      <c r="DB2" s="29"/>
      <c r="DC2" s="29"/>
      <c r="DD2" s="29"/>
    </row>
    <row r="3" spans="1:108">
      <c r="A3" s="112" t="str">
        <f>Presentación!C4</f>
        <v>Megacable</v>
      </c>
      <c r="B3" s="48" t="s">
        <v>28</v>
      </c>
      <c r="C3" s="114">
        <v>1</v>
      </c>
      <c r="D3" s="114"/>
      <c r="E3" s="114"/>
      <c r="F3" s="114"/>
      <c r="G3" s="114">
        <v>2</v>
      </c>
      <c r="H3" s="114"/>
      <c r="I3" s="114"/>
      <c r="J3" s="114"/>
      <c r="K3" s="114">
        <v>3</v>
      </c>
      <c r="L3" s="114"/>
      <c r="M3" s="114"/>
      <c r="N3" s="114"/>
      <c r="O3" s="114">
        <v>4</v>
      </c>
      <c r="P3" s="114"/>
      <c r="Q3" s="114"/>
      <c r="R3" s="114"/>
      <c r="S3" s="114">
        <v>5</v>
      </c>
      <c r="T3" s="114"/>
      <c r="U3" s="114"/>
      <c r="V3" s="114"/>
      <c r="W3" s="114">
        <v>6</v>
      </c>
      <c r="X3" s="114"/>
      <c r="Y3" s="114"/>
      <c r="Z3" s="114"/>
      <c r="AA3" s="114">
        <v>7</v>
      </c>
      <c r="AB3" s="114"/>
      <c r="AC3" s="114"/>
      <c r="AD3" s="114"/>
      <c r="AE3" s="114">
        <v>8</v>
      </c>
      <c r="AF3" s="114"/>
      <c r="AG3" s="114"/>
      <c r="AH3" s="114"/>
      <c r="AI3" s="114">
        <v>9</v>
      </c>
      <c r="AJ3" s="114"/>
      <c r="AK3" s="114"/>
      <c r="AL3" s="114"/>
      <c r="AM3" s="114">
        <v>10</v>
      </c>
      <c r="AN3" s="114"/>
      <c r="AO3" s="114"/>
      <c r="AP3" s="114"/>
      <c r="AQ3" s="114">
        <v>11</v>
      </c>
      <c r="AR3" s="114"/>
      <c r="AS3" s="114"/>
      <c r="AT3" s="114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</row>
    <row r="4" spans="1:108">
      <c r="A4" s="113"/>
      <c r="B4" s="48" t="s">
        <v>27</v>
      </c>
      <c r="C4" s="40">
        <v>1</v>
      </c>
      <c r="D4" s="40">
        <v>2</v>
      </c>
      <c r="E4" s="40">
        <v>3</v>
      </c>
      <c r="F4" s="40">
        <v>4</v>
      </c>
      <c r="G4" s="40">
        <v>5</v>
      </c>
      <c r="H4" s="40">
        <v>6</v>
      </c>
      <c r="I4" s="40">
        <v>7</v>
      </c>
      <c r="J4" s="40">
        <v>8</v>
      </c>
      <c r="K4" s="40">
        <v>9</v>
      </c>
      <c r="L4" s="40">
        <v>10</v>
      </c>
      <c r="M4" s="40">
        <v>11</v>
      </c>
      <c r="N4" s="40">
        <v>12</v>
      </c>
      <c r="O4" s="40">
        <v>13</v>
      </c>
      <c r="P4" s="40">
        <v>14</v>
      </c>
      <c r="Q4" s="40">
        <v>15</v>
      </c>
      <c r="R4" s="40">
        <v>16</v>
      </c>
      <c r="S4" s="40">
        <v>17</v>
      </c>
      <c r="T4" s="40">
        <v>18</v>
      </c>
      <c r="U4" s="40">
        <v>19</v>
      </c>
      <c r="V4" s="40">
        <v>20</v>
      </c>
      <c r="W4" s="40">
        <v>21</v>
      </c>
      <c r="X4" s="40">
        <v>22</v>
      </c>
      <c r="Y4" s="40">
        <v>23</v>
      </c>
      <c r="Z4" s="40">
        <v>24</v>
      </c>
      <c r="AA4" s="40">
        <v>25</v>
      </c>
      <c r="AB4" s="40">
        <v>26</v>
      </c>
      <c r="AC4" s="40">
        <v>27</v>
      </c>
      <c r="AD4" s="40">
        <v>28</v>
      </c>
      <c r="AE4" s="40">
        <v>29</v>
      </c>
      <c r="AF4" s="40">
        <v>30</v>
      </c>
      <c r="AG4" s="40">
        <v>31</v>
      </c>
      <c r="AH4" s="40">
        <v>32</v>
      </c>
      <c r="AI4" s="40">
        <v>33</v>
      </c>
      <c r="AJ4" s="40">
        <v>34</v>
      </c>
      <c r="AK4" s="40">
        <v>35</v>
      </c>
      <c r="AL4" s="40">
        <v>36</v>
      </c>
      <c r="AM4" s="40">
        <v>37</v>
      </c>
      <c r="AN4" s="40">
        <v>38</v>
      </c>
      <c r="AO4" s="40">
        <v>39</v>
      </c>
      <c r="AP4" s="40">
        <v>40</v>
      </c>
      <c r="AQ4" s="40">
        <v>41</v>
      </c>
      <c r="AR4" s="40">
        <v>42</v>
      </c>
      <c r="AS4" s="40">
        <v>43</v>
      </c>
      <c r="AT4" s="40">
        <v>44</v>
      </c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</row>
    <row r="5" spans="1:108" ht="18.75">
      <c r="A5" s="37" t="s">
        <v>90</v>
      </c>
      <c r="B5" s="37" t="s">
        <v>150</v>
      </c>
      <c r="C5" s="40"/>
      <c r="D5" s="40"/>
      <c r="E5" s="39"/>
      <c r="F5" s="39"/>
      <c r="G5" s="39"/>
      <c r="H5" s="39"/>
      <c r="I5" s="39"/>
      <c r="J5" s="39"/>
      <c r="K5" s="39"/>
      <c r="L5" s="38"/>
      <c r="M5" s="38"/>
      <c r="N5" s="38"/>
      <c r="O5" s="38"/>
      <c r="P5" s="38"/>
      <c r="Q5" s="38"/>
      <c r="R5" s="38"/>
      <c r="S5" s="39"/>
      <c r="T5" s="39"/>
      <c r="U5" s="39"/>
      <c r="V5" s="39"/>
      <c r="W5" s="39"/>
      <c r="X5" s="39"/>
      <c r="Y5" s="39"/>
      <c r="Z5" s="39"/>
      <c r="AA5" s="39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</row>
    <row r="6" spans="1:108" ht="18.75">
      <c r="A6" s="37" t="s">
        <v>89</v>
      </c>
      <c r="B6" s="37" t="s">
        <v>151</v>
      </c>
      <c r="C6" s="39"/>
      <c r="D6" s="39"/>
      <c r="E6" s="40"/>
      <c r="F6" s="40"/>
      <c r="G6" s="40"/>
      <c r="H6" s="40"/>
      <c r="I6" s="40"/>
      <c r="J6" s="40"/>
      <c r="K6" s="39"/>
      <c r="L6" s="38"/>
      <c r="M6" s="38"/>
      <c r="N6" s="38"/>
      <c r="O6" s="38"/>
      <c r="P6" s="38"/>
      <c r="Q6" s="38"/>
      <c r="R6" s="38"/>
      <c r="S6" s="39"/>
      <c r="T6" s="39"/>
      <c r="U6" s="39"/>
      <c r="V6" s="39"/>
      <c r="W6" s="39"/>
      <c r="X6" s="39"/>
      <c r="Y6" s="39"/>
      <c r="Z6" s="39"/>
      <c r="AA6" s="39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</row>
    <row r="7" spans="1:108" ht="18.75">
      <c r="A7" s="37" t="s">
        <v>156</v>
      </c>
      <c r="B7" s="37" t="s">
        <v>150</v>
      </c>
      <c r="C7" s="34"/>
      <c r="D7" s="30"/>
      <c r="E7" s="40"/>
      <c r="F7" s="40"/>
      <c r="G7" s="30"/>
      <c r="J7" s="30"/>
      <c r="M7" s="30"/>
      <c r="N7" s="30"/>
      <c r="O7" s="30"/>
      <c r="P7" s="30"/>
      <c r="Q7" s="30"/>
      <c r="R7" s="30"/>
      <c r="S7" s="34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</row>
    <row r="8" spans="1:108" ht="18.75">
      <c r="A8" s="37" t="s">
        <v>111</v>
      </c>
      <c r="B8" s="37" t="s">
        <v>154</v>
      </c>
      <c r="C8" s="34"/>
      <c r="D8" s="34"/>
      <c r="E8" s="30"/>
      <c r="F8" s="30"/>
      <c r="G8" s="40"/>
      <c r="H8" s="40"/>
      <c r="I8" s="40"/>
      <c r="J8" s="30"/>
      <c r="K8" s="30"/>
      <c r="L8" s="31"/>
      <c r="M8" s="31"/>
      <c r="N8" s="31"/>
      <c r="O8" s="31"/>
      <c r="P8" s="31"/>
      <c r="Q8" s="31"/>
      <c r="R8" s="30"/>
      <c r="S8" s="34"/>
      <c r="T8" s="34"/>
      <c r="U8" s="30"/>
      <c r="V8" s="30"/>
      <c r="W8" s="30"/>
      <c r="X8" s="30"/>
      <c r="Y8" s="30"/>
      <c r="Z8" s="30"/>
      <c r="AA8" s="30"/>
      <c r="AB8" s="31"/>
      <c r="AC8" s="31"/>
      <c r="AD8" s="31"/>
      <c r="AE8" s="31"/>
      <c r="AF8" s="31"/>
      <c r="AG8" s="31"/>
      <c r="AH8" s="30"/>
      <c r="AI8" s="31"/>
      <c r="AJ8" s="31"/>
      <c r="AK8" s="31"/>
      <c r="AL8" s="30"/>
      <c r="AM8" s="31"/>
      <c r="AN8" s="31"/>
      <c r="AO8" s="31"/>
      <c r="AP8" s="31"/>
      <c r="AQ8" s="30"/>
      <c r="AR8" s="31"/>
      <c r="AS8" s="31"/>
      <c r="AT8" s="31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</row>
    <row r="9" spans="1:108" ht="18.75">
      <c r="A9" s="37" t="s">
        <v>112</v>
      </c>
      <c r="B9" s="37" t="s">
        <v>154</v>
      </c>
      <c r="C9" s="34"/>
      <c r="D9" s="30"/>
      <c r="E9" s="30"/>
      <c r="F9" s="30"/>
      <c r="G9" s="30"/>
      <c r="H9" s="30"/>
      <c r="I9" s="30"/>
      <c r="J9" s="40"/>
      <c r="K9" s="40"/>
      <c r="L9" s="40"/>
      <c r="M9" s="31"/>
      <c r="N9" s="31"/>
      <c r="O9" s="31"/>
      <c r="P9" s="31"/>
      <c r="Q9" s="31"/>
      <c r="R9" s="30"/>
      <c r="S9" s="34"/>
      <c r="T9" s="30"/>
      <c r="U9" s="30"/>
      <c r="V9" s="30"/>
      <c r="W9" s="30"/>
      <c r="X9" s="30"/>
      <c r="Y9" s="30"/>
      <c r="Z9" s="30"/>
      <c r="AA9" s="30"/>
      <c r="AB9" s="30"/>
      <c r="AC9" s="31"/>
      <c r="AD9" s="31"/>
      <c r="AE9" s="31"/>
      <c r="AF9" s="31"/>
      <c r="AG9" s="31"/>
      <c r="AH9" s="30"/>
      <c r="AI9" s="31"/>
      <c r="AJ9" s="31"/>
      <c r="AK9" s="31"/>
      <c r="AL9" s="30"/>
      <c r="AM9" s="31"/>
      <c r="AN9" s="31"/>
      <c r="AO9" s="31"/>
      <c r="AP9" s="31"/>
      <c r="AQ9" s="30"/>
      <c r="AR9" s="31"/>
      <c r="AS9" s="31"/>
      <c r="AT9" s="31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</row>
    <row r="10" spans="1:108" ht="18.75">
      <c r="A10" s="37" t="s">
        <v>157</v>
      </c>
      <c r="B10" s="37" t="s">
        <v>152</v>
      </c>
      <c r="C10" s="34"/>
      <c r="D10" s="30"/>
      <c r="E10" s="30"/>
      <c r="F10" s="30"/>
      <c r="M10" s="40"/>
      <c r="N10" s="40"/>
      <c r="O10" s="40"/>
      <c r="P10" s="30"/>
      <c r="Q10" s="30"/>
      <c r="R10" s="30"/>
      <c r="S10" s="31"/>
      <c r="T10" s="31"/>
      <c r="U10" s="31"/>
      <c r="V10" s="31"/>
      <c r="W10" s="31"/>
      <c r="X10" s="30"/>
      <c r="Y10" s="34"/>
      <c r="Z10" s="30"/>
      <c r="AA10" s="30"/>
      <c r="AB10" s="30"/>
      <c r="AC10" s="30"/>
      <c r="AD10" s="30"/>
      <c r="AE10" s="30"/>
      <c r="AF10" s="30"/>
      <c r="AG10" s="30"/>
      <c r="AH10" s="30"/>
      <c r="AI10" s="31"/>
      <c r="AJ10" s="31"/>
      <c r="AK10" s="31"/>
      <c r="AL10" s="31"/>
      <c r="AM10" s="31"/>
      <c r="AN10" s="30"/>
      <c r="AO10" s="31"/>
      <c r="AP10" s="31"/>
      <c r="AQ10" s="31"/>
      <c r="AR10" s="31"/>
      <c r="AS10" s="31"/>
      <c r="AT10" s="31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</row>
    <row r="11" spans="1:108" ht="18.75">
      <c r="A11" s="37" t="s">
        <v>115</v>
      </c>
      <c r="B11" s="37" t="s">
        <v>150</v>
      </c>
      <c r="C11" s="34"/>
      <c r="D11" s="30"/>
      <c r="E11" s="30"/>
      <c r="F11" s="30"/>
      <c r="M11" s="30"/>
      <c r="N11" s="30"/>
      <c r="O11" s="40"/>
      <c r="P11" s="40"/>
      <c r="Q11" s="40"/>
      <c r="R11" s="30"/>
      <c r="S11" s="31"/>
      <c r="T11" s="31"/>
      <c r="U11" s="31"/>
      <c r="V11" s="31"/>
      <c r="W11" s="31"/>
      <c r="X11" s="30"/>
      <c r="Y11" s="34"/>
      <c r="Z11" s="30"/>
      <c r="AA11" s="30"/>
      <c r="AB11" s="30"/>
      <c r="AC11" s="30"/>
      <c r="AD11" s="30"/>
      <c r="AE11" s="30"/>
      <c r="AF11" s="30"/>
      <c r="AG11" s="30"/>
      <c r="AH11" s="30"/>
      <c r="AI11" s="31"/>
      <c r="AJ11" s="31"/>
      <c r="AK11" s="31"/>
      <c r="AL11" s="31"/>
      <c r="AM11" s="31"/>
      <c r="AN11" s="30"/>
      <c r="AO11" s="31"/>
      <c r="AP11" s="31"/>
      <c r="AQ11" s="31"/>
      <c r="AR11" s="31"/>
      <c r="AS11" s="31"/>
      <c r="AT11" s="31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</row>
    <row r="12" spans="1:108" s="28" customFormat="1" ht="18">
      <c r="A12" s="37" t="s">
        <v>145</v>
      </c>
      <c r="B12" s="37" t="s">
        <v>153</v>
      </c>
      <c r="C12" s="32"/>
      <c r="D12" s="30"/>
      <c r="E12" s="30"/>
      <c r="F12" s="30"/>
      <c r="M12" s="30"/>
      <c r="N12" s="30"/>
      <c r="O12" s="30"/>
      <c r="P12" s="30"/>
      <c r="Q12" s="40"/>
      <c r="R12" s="40"/>
      <c r="S12" s="31"/>
      <c r="T12" s="31"/>
      <c r="U12" s="31"/>
      <c r="V12" s="31"/>
      <c r="W12" s="31"/>
      <c r="X12" s="30"/>
      <c r="Y12" s="32"/>
      <c r="Z12" s="30"/>
      <c r="AA12" s="30"/>
      <c r="AB12" s="30"/>
      <c r="AC12" s="30"/>
      <c r="AD12" s="30"/>
      <c r="AE12" s="30"/>
      <c r="AF12" s="30"/>
      <c r="AG12" s="30"/>
      <c r="AH12" s="30"/>
      <c r="AI12" s="31"/>
      <c r="AJ12" s="31"/>
      <c r="AK12" s="31"/>
      <c r="AL12" s="31"/>
      <c r="AM12" s="31"/>
      <c r="AN12" s="30"/>
      <c r="AO12" s="31"/>
      <c r="AP12" s="31"/>
      <c r="AQ12" s="31"/>
      <c r="AR12" s="31"/>
      <c r="AS12" s="31"/>
      <c r="AT12" s="31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</row>
    <row r="13" spans="1:108" ht="18.75">
      <c r="A13" s="37" t="s">
        <v>119</v>
      </c>
      <c r="B13" s="37" t="s">
        <v>150</v>
      </c>
      <c r="C13" s="26"/>
      <c r="D13" s="26"/>
      <c r="E13" s="26"/>
      <c r="F13" s="26"/>
      <c r="M13" s="26"/>
      <c r="N13" s="26"/>
      <c r="O13" s="26"/>
      <c r="P13" s="26"/>
      <c r="Q13" s="26"/>
      <c r="R13" s="27"/>
      <c r="S13" s="40"/>
      <c r="T13" s="40"/>
      <c r="U13" s="27"/>
      <c r="V13" s="27"/>
      <c r="W13" s="27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7"/>
      <c r="AI13" s="27"/>
      <c r="AJ13" s="27"/>
      <c r="AK13" s="27"/>
      <c r="AL13" s="27"/>
      <c r="AM13" s="27"/>
      <c r="AN13" s="26"/>
      <c r="AO13" s="27"/>
      <c r="AP13" s="27"/>
      <c r="AQ13" s="27"/>
      <c r="AR13" s="27"/>
      <c r="AS13" s="27"/>
      <c r="AT13" s="27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</row>
    <row r="14" spans="1:108" ht="18.75">
      <c r="A14" s="37" t="s">
        <v>146</v>
      </c>
      <c r="B14" s="37" t="s">
        <v>150</v>
      </c>
      <c r="C14" s="26"/>
      <c r="D14" s="26"/>
      <c r="E14" s="26"/>
      <c r="F14" s="26"/>
      <c r="M14" s="26"/>
      <c r="N14" s="26"/>
      <c r="O14" s="26"/>
      <c r="P14" s="26"/>
      <c r="Q14" s="26"/>
      <c r="R14" s="27"/>
      <c r="S14" s="27"/>
      <c r="T14" s="27"/>
      <c r="U14" s="40"/>
      <c r="V14" s="40"/>
      <c r="W14" s="27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7"/>
      <c r="AI14" s="27"/>
      <c r="AJ14" s="27"/>
      <c r="AK14" s="27"/>
      <c r="AL14" s="27"/>
      <c r="AM14" s="27"/>
      <c r="AN14" s="26"/>
      <c r="AO14" s="27"/>
      <c r="AP14" s="27"/>
      <c r="AQ14" s="27"/>
      <c r="AR14" s="27"/>
      <c r="AS14" s="27"/>
      <c r="AT14" s="27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</row>
    <row r="15" spans="1:108" ht="18.75">
      <c r="A15" s="37" t="s">
        <v>124</v>
      </c>
      <c r="B15" s="37" t="s">
        <v>150</v>
      </c>
      <c r="C15" s="35"/>
      <c r="D15" s="23"/>
      <c r="E15" s="23"/>
      <c r="F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40"/>
      <c r="X15" s="40"/>
      <c r="Y15" s="35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08" ht="18.75">
      <c r="A16" s="37" t="s">
        <v>126</v>
      </c>
      <c r="B16" s="37" t="s">
        <v>153</v>
      </c>
      <c r="C16" s="26"/>
      <c r="D16" s="26"/>
      <c r="E16" s="26"/>
      <c r="F16" s="26"/>
      <c r="M16" s="26"/>
      <c r="N16" s="26"/>
      <c r="O16" s="26"/>
      <c r="P16" s="26"/>
      <c r="Q16" s="26"/>
      <c r="R16" s="27"/>
      <c r="S16" s="27"/>
      <c r="T16" s="27"/>
      <c r="U16" s="27"/>
      <c r="V16" s="27"/>
      <c r="W16" s="27"/>
      <c r="X16" s="26"/>
      <c r="Y16" s="40"/>
      <c r="Z16" s="40"/>
      <c r="AA16" s="26"/>
      <c r="AB16" s="26"/>
      <c r="AC16" s="26"/>
      <c r="AD16" s="26"/>
      <c r="AE16" s="26"/>
      <c r="AF16" s="26"/>
      <c r="AG16" s="26"/>
      <c r="AH16" s="27"/>
      <c r="AI16" s="27"/>
      <c r="AJ16" s="27"/>
      <c r="AK16" s="27"/>
      <c r="AL16" s="27"/>
      <c r="AM16" s="27"/>
      <c r="AN16" s="26"/>
      <c r="AO16" s="27"/>
      <c r="AP16" s="27"/>
      <c r="AQ16" s="27"/>
      <c r="AR16" s="27"/>
      <c r="AS16" s="27"/>
      <c r="AT16" s="27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</row>
    <row r="17" spans="1:108" ht="18.75">
      <c r="A17" s="37" t="s">
        <v>147</v>
      </c>
      <c r="B17" s="37" t="s">
        <v>150</v>
      </c>
      <c r="C17" s="26"/>
      <c r="D17" s="26"/>
      <c r="E17" s="26"/>
      <c r="F17" s="26"/>
      <c r="M17" s="26"/>
      <c r="N17" s="26"/>
      <c r="O17" s="26"/>
      <c r="P17" s="26"/>
      <c r="Q17" s="26"/>
      <c r="R17" s="27"/>
      <c r="S17" s="27"/>
      <c r="T17" s="27"/>
      <c r="U17" s="27"/>
      <c r="V17" s="27"/>
      <c r="W17" s="27"/>
      <c r="X17" s="26"/>
      <c r="Y17" s="26"/>
      <c r="Z17" s="26"/>
      <c r="AA17" s="40"/>
      <c r="AB17" s="40"/>
      <c r="AC17" s="26"/>
      <c r="AD17" s="26"/>
      <c r="AE17" s="26"/>
      <c r="AF17" s="26"/>
      <c r="AG17" s="26"/>
      <c r="AH17" s="27"/>
      <c r="AI17" s="27"/>
      <c r="AJ17" s="27"/>
      <c r="AK17" s="27"/>
      <c r="AL17" s="27"/>
      <c r="AM17" s="27"/>
      <c r="AN17" s="26"/>
      <c r="AO17" s="27"/>
      <c r="AP17" s="27"/>
      <c r="AQ17" s="27"/>
      <c r="AR17" s="27"/>
      <c r="AS17" s="27"/>
      <c r="AT17" s="27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</row>
    <row r="18" spans="1:108" ht="18.75">
      <c r="A18" s="37" t="s">
        <v>128</v>
      </c>
      <c r="B18" s="37" t="s">
        <v>150</v>
      </c>
      <c r="C18" s="26"/>
      <c r="D18" s="26"/>
      <c r="E18" s="26"/>
      <c r="F18" s="26"/>
      <c r="M18" s="26"/>
      <c r="N18" s="26"/>
      <c r="O18" s="26"/>
      <c r="P18" s="26"/>
      <c r="Q18" s="26"/>
      <c r="R18" s="27"/>
      <c r="S18" s="27"/>
      <c r="T18" s="27"/>
      <c r="U18" s="27"/>
      <c r="V18" s="27"/>
      <c r="W18" s="27"/>
      <c r="X18" s="26"/>
      <c r="Y18" s="26"/>
      <c r="Z18" s="26"/>
      <c r="AA18" s="26"/>
      <c r="AB18" s="26"/>
      <c r="AC18" s="40"/>
      <c r="AD18" s="40"/>
      <c r="AE18" s="26"/>
      <c r="AF18" s="26"/>
      <c r="AG18" s="26"/>
      <c r="AH18" s="27"/>
      <c r="AI18" s="27"/>
      <c r="AJ18" s="27"/>
      <c r="AK18" s="27"/>
      <c r="AL18" s="27"/>
      <c r="AM18" s="27"/>
      <c r="AN18" s="26"/>
      <c r="AO18" s="27"/>
      <c r="AP18" s="27"/>
      <c r="AQ18" s="27"/>
      <c r="AR18" s="30"/>
      <c r="AS18" s="30"/>
      <c r="AT18" s="30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</row>
    <row r="19" spans="1:108" ht="18.75">
      <c r="A19" s="37" t="s">
        <v>129</v>
      </c>
      <c r="B19" s="37" t="s">
        <v>154</v>
      </c>
      <c r="C19" s="25"/>
      <c r="D19" s="25"/>
      <c r="E19" s="25"/>
      <c r="F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40"/>
      <c r="AF19" s="40"/>
      <c r="AG19" s="40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30"/>
      <c r="AS19" s="30"/>
      <c r="AT19" s="30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</row>
    <row r="20" spans="1:108" ht="18.75">
      <c r="A20" s="37" t="s">
        <v>131</v>
      </c>
      <c r="B20" s="37" t="s">
        <v>150</v>
      </c>
      <c r="C20" s="25"/>
      <c r="D20" s="25"/>
      <c r="E20" s="25"/>
      <c r="F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40"/>
      <c r="AI20" s="40"/>
      <c r="AJ20" s="25"/>
      <c r="AK20" s="25"/>
      <c r="AL20" s="25"/>
      <c r="AM20" s="25"/>
      <c r="AN20" s="25"/>
      <c r="AO20" s="25"/>
      <c r="AP20" s="25"/>
      <c r="AQ20" s="25"/>
      <c r="AR20" s="30"/>
      <c r="AS20" s="30"/>
      <c r="AT20" s="30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</row>
    <row r="21" spans="1:108" ht="18.75">
      <c r="A21" s="37" t="s">
        <v>148</v>
      </c>
      <c r="B21" s="37" t="s">
        <v>154</v>
      </c>
      <c r="C21" s="24"/>
      <c r="D21" s="24"/>
      <c r="E21" s="24"/>
      <c r="F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40"/>
      <c r="AK21" s="40"/>
      <c r="AL21" s="40"/>
      <c r="AM21" s="24"/>
      <c r="AN21" s="24"/>
      <c r="AQ21" s="24"/>
      <c r="AR21" s="30"/>
      <c r="AS21" s="30"/>
      <c r="AT21" s="30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</row>
    <row r="22" spans="1:108" ht="18.75">
      <c r="A22" s="37" t="s">
        <v>149</v>
      </c>
      <c r="B22" s="37" t="s">
        <v>154</v>
      </c>
      <c r="AM22" s="40"/>
      <c r="AN22" s="40"/>
      <c r="AO22" s="40"/>
      <c r="AR22" s="30"/>
      <c r="AS22" s="30"/>
      <c r="AT22" s="30"/>
    </row>
    <row r="23" spans="1:108" ht="18.75">
      <c r="A23" s="37" t="s">
        <v>140</v>
      </c>
      <c r="B23" s="37" t="s">
        <v>150</v>
      </c>
      <c r="AP23" s="40"/>
      <c r="AQ23" s="40"/>
      <c r="AR23" s="30"/>
      <c r="AS23" s="30"/>
      <c r="AT23" s="30"/>
    </row>
    <row r="24" spans="1:108">
      <c r="A24" s="22"/>
      <c r="AM24" s="30"/>
      <c r="AN24" s="30"/>
      <c r="AO24" s="30"/>
      <c r="AP24" s="30"/>
      <c r="AQ24" s="30"/>
      <c r="AR24" s="30"/>
      <c r="AS24" s="30"/>
      <c r="AT24" s="30"/>
    </row>
    <row r="25" spans="1:108">
      <c r="AM25" s="30"/>
      <c r="AN25" s="30"/>
      <c r="AO25" s="30"/>
      <c r="AP25" s="30"/>
      <c r="AQ25" s="30"/>
      <c r="AR25" s="30"/>
      <c r="AS25" s="30"/>
      <c r="AT25" s="30"/>
    </row>
  </sheetData>
  <mergeCells count="14">
    <mergeCell ref="AQ3:AT3"/>
    <mergeCell ref="AI3:AL3"/>
    <mergeCell ref="C2:AL2"/>
    <mergeCell ref="AM3:AP3"/>
    <mergeCell ref="S3:V3"/>
    <mergeCell ref="W3:Z3"/>
    <mergeCell ref="AA3:AD3"/>
    <mergeCell ref="AE3:AH3"/>
    <mergeCell ref="O3:R3"/>
    <mergeCell ref="A1:B1"/>
    <mergeCell ref="A3:A4"/>
    <mergeCell ref="C3:F3"/>
    <mergeCell ref="G3:J3"/>
    <mergeCell ref="K3:N3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6"/>
  <sheetViews>
    <sheetView showGridLines="0" zoomScale="115" zoomScaleNormal="115" zoomScalePageLayoutView="115" workbookViewId="0">
      <pane xSplit="2" ySplit="4" topLeftCell="C47" activePane="bottomRight" state="frozen"/>
      <selection pane="topRight" activeCell="E1" sqref="E1"/>
      <selection pane="bottomLeft" activeCell="A4" sqref="A4"/>
      <selection pane="bottomRight" activeCell="D3" sqref="D3"/>
    </sheetView>
  </sheetViews>
  <sheetFormatPr baseColWidth="10" defaultColWidth="11.42578125" defaultRowHeight="16.5"/>
  <cols>
    <col min="1" max="1" width="93.85546875" style="21" bestFit="1" customWidth="1"/>
    <col min="2" max="2" width="33.42578125" style="20" customWidth="1"/>
    <col min="3" max="16384" width="11.42578125" style="19"/>
  </cols>
  <sheetData>
    <row r="1" spans="1:81" ht="95.25" customHeight="1">
      <c r="A1" s="111"/>
      <c r="B1" s="111"/>
    </row>
    <row r="2" spans="1:81" s="28" customFormat="1" ht="40.5" customHeight="1">
      <c r="A2" s="46" t="s">
        <v>88</v>
      </c>
      <c r="B2" s="47" t="s">
        <v>29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</row>
    <row r="3" spans="1:81">
      <c r="A3" s="112" t="str">
        <f>Presentación!C4</f>
        <v>Megacable</v>
      </c>
      <c r="B3" s="48" t="s">
        <v>28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</row>
    <row r="4" spans="1:81">
      <c r="A4" s="113"/>
      <c r="B4" s="48" t="s">
        <v>27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</row>
    <row r="5" spans="1:81" ht="18.75">
      <c r="A5" s="37" t="s">
        <v>90</v>
      </c>
      <c r="B5" s="37" t="s">
        <v>150</v>
      </c>
      <c r="C5" s="39"/>
      <c r="D5" s="39"/>
      <c r="E5" s="39"/>
      <c r="F5" s="39"/>
      <c r="G5" s="39"/>
      <c r="H5" s="39"/>
      <c r="I5" s="39"/>
      <c r="J5" s="39"/>
      <c r="K5" s="39"/>
      <c r="L5" s="38"/>
      <c r="M5" s="38"/>
      <c r="N5" s="38"/>
      <c r="O5" s="38"/>
      <c r="P5" s="38"/>
      <c r="Q5" s="38"/>
      <c r="R5" s="38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</row>
    <row r="6" spans="1:81">
      <c r="A6" s="1" t="s">
        <v>90</v>
      </c>
      <c r="B6" s="71">
        <f>SUM('Estimación de Esfuerzo'!F6,'Estimación de Esfuerzo'!F7)</f>
        <v>84.780359999999973</v>
      </c>
      <c r="C6" s="39"/>
      <c r="D6" s="39"/>
      <c r="E6" s="39"/>
      <c r="F6" s="39"/>
      <c r="G6" s="39"/>
      <c r="H6" s="39"/>
      <c r="I6" s="39"/>
      <c r="J6" s="39"/>
      <c r="K6" s="39"/>
      <c r="L6" s="38"/>
      <c r="M6" s="38"/>
      <c r="N6" s="38"/>
      <c r="O6" s="38"/>
      <c r="P6" s="38"/>
      <c r="Q6" s="38"/>
      <c r="R6" s="38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</row>
    <row r="7" spans="1:81" ht="18.75">
      <c r="A7" s="37" t="s">
        <v>89</v>
      </c>
      <c r="B7" s="37" t="s">
        <v>151</v>
      </c>
      <c r="C7" s="34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6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</row>
    <row r="8" spans="1:81">
      <c r="A8" s="1" t="s">
        <v>91</v>
      </c>
      <c r="B8" s="72">
        <f>'Estimación de Esfuerzo'!F8</f>
        <v>211.95089999999993</v>
      </c>
      <c r="C8" s="34"/>
      <c r="D8" s="34"/>
      <c r="E8" s="30"/>
      <c r="F8" s="30"/>
      <c r="G8" s="30"/>
      <c r="H8" s="30"/>
      <c r="I8" s="30"/>
      <c r="J8" s="30"/>
      <c r="K8" s="30"/>
      <c r="L8" s="31"/>
      <c r="M8" s="31"/>
      <c r="N8" s="31"/>
      <c r="O8" s="31"/>
      <c r="P8" s="31"/>
      <c r="Q8" s="31"/>
      <c r="R8" s="30"/>
      <c r="S8" s="35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</row>
    <row r="9" spans="1:81" ht="18.75">
      <c r="A9" s="37" t="s">
        <v>156</v>
      </c>
      <c r="B9" s="37" t="s">
        <v>150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</row>
    <row r="10" spans="1:81">
      <c r="A10" s="1" t="s">
        <v>155</v>
      </c>
      <c r="B10" s="72">
        <v>80</v>
      </c>
      <c r="C10" s="35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</row>
    <row r="11" spans="1:81" ht="18.75">
      <c r="A11" s="37" t="s">
        <v>111</v>
      </c>
      <c r="B11" s="37" t="s">
        <v>150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</row>
    <row r="12" spans="1:81">
      <c r="A12" s="1" t="s">
        <v>111</v>
      </c>
      <c r="B12" s="72">
        <v>80</v>
      </c>
      <c r="C12" s="3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</row>
    <row r="13" spans="1:81" ht="18.75">
      <c r="A13" s="37" t="s">
        <v>112</v>
      </c>
      <c r="B13" s="37" t="s">
        <v>150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</row>
    <row r="14" spans="1:81">
      <c r="A14" s="1" t="s">
        <v>112</v>
      </c>
      <c r="B14" s="72">
        <v>80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</row>
    <row r="15" spans="1:81" ht="18.75">
      <c r="A15" s="37" t="s">
        <v>157</v>
      </c>
      <c r="B15" s="37" t="s">
        <v>152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</row>
    <row r="16" spans="1:81">
      <c r="A16" s="1" t="s">
        <v>113</v>
      </c>
      <c r="B16" s="72">
        <v>40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</row>
    <row r="17" spans="1:65">
      <c r="A17" s="1" t="s">
        <v>114</v>
      </c>
      <c r="B17" s="72">
        <v>24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</row>
    <row r="18" spans="1:65" ht="18.75">
      <c r="A18" s="37" t="s">
        <v>115</v>
      </c>
      <c r="B18" s="37" t="s">
        <v>150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</row>
    <row r="19" spans="1:65">
      <c r="A19" s="1" t="s">
        <v>115</v>
      </c>
      <c r="B19" s="72">
        <v>40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</row>
    <row r="20" spans="1:65">
      <c r="A20" s="1" t="s">
        <v>116</v>
      </c>
      <c r="B20" s="72">
        <v>40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</row>
    <row r="21" spans="1:65" ht="18.75">
      <c r="A21" s="37" t="s">
        <v>145</v>
      </c>
      <c r="B21" s="37" t="s">
        <v>153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</row>
    <row r="22" spans="1:65" ht="15.75" customHeight="1">
      <c r="A22" s="1" t="s">
        <v>117</v>
      </c>
      <c r="B22" s="72">
        <v>40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</row>
    <row r="23" spans="1:65">
      <c r="A23" s="1" t="s">
        <v>118</v>
      </c>
      <c r="B23" s="72">
        <v>16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</row>
    <row r="24" spans="1:65" ht="18.75">
      <c r="A24" s="37" t="s">
        <v>119</v>
      </c>
      <c r="B24" s="37" t="s">
        <v>150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</row>
    <row r="25" spans="1:65">
      <c r="A25" s="1" t="s">
        <v>119</v>
      </c>
      <c r="B25" s="72">
        <v>80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</row>
    <row r="26" spans="1:65" ht="18.75">
      <c r="A26" s="37" t="s">
        <v>146</v>
      </c>
      <c r="B26" s="37" t="s">
        <v>150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</row>
    <row r="27" spans="1:65">
      <c r="A27" s="1" t="s">
        <v>120</v>
      </c>
      <c r="B27" s="72">
        <v>40</v>
      </c>
    </row>
    <row r="28" spans="1:65">
      <c r="A28" s="1" t="s">
        <v>121</v>
      </c>
      <c r="B28" s="72">
        <v>16</v>
      </c>
    </row>
    <row r="29" spans="1:65">
      <c r="A29" s="1" t="s">
        <v>122</v>
      </c>
      <c r="B29" s="72">
        <v>24</v>
      </c>
    </row>
    <row r="30" spans="1:65" ht="18.75">
      <c r="A30" s="37" t="s">
        <v>124</v>
      </c>
      <c r="B30" s="37" t="s">
        <v>150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</row>
    <row r="31" spans="1:65">
      <c r="A31" s="1" t="s">
        <v>123</v>
      </c>
      <c r="B31" s="72">
        <v>40</v>
      </c>
    </row>
    <row r="32" spans="1:65">
      <c r="A32" s="1" t="s">
        <v>124</v>
      </c>
      <c r="B32" s="72">
        <v>40</v>
      </c>
    </row>
    <row r="33" spans="1:65" ht="18.75">
      <c r="A33" s="37" t="s">
        <v>126</v>
      </c>
      <c r="B33" s="37" t="s">
        <v>153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</row>
    <row r="34" spans="1:65">
      <c r="A34" s="1" t="s">
        <v>125</v>
      </c>
      <c r="B34" s="72">
        <v>16</v>
      </c>
    </row>
    <row r="35" spans="1:65">
      <c r="A35" s="1" t="s">
        <v>126</v>
      </c>
      <c r="B35" s="72">
        <v>40</v>
      </c>
    </row>
    <row r="36" spans="1:65" ht="18.75">
      <c r="A36" s="37" t="s">
        <v>147</v>
      </c>
      <c r="B36" s="37" t="s">
        <v>150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</row>
    <row r="37" spans="1:65">
      <c r="A37" s="1" t="s">
        <v>127</v>
      </c>
      <c r="B37" s="72">
        <v>80</v>
      </c>
    </row>
    <row r="38" spans="1:65" ht="18.75">
      <c r="A38" s="37" t="s">
        <v>128</v>
      </c>
      <c r="B38" s="37" t="s">
        <v>150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</row>
    <row r="39" spans="1:65">
      <c r="A39" s="1" t="s">
        <v>128</v>
      </c>
      <c r="B39" s="72">
        <v>80</v>
      </c>
    </row>
    <row r="40" spans="1:65" ht="18.75">
      <c r="A40" s="37" t="s">
        <v>129</v>
      </c>
      <c r="B40" s="37" t="s">
        <v>154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</row>
    <row r="41" spans="1:65">
      <c r="A41" s="1" t="s">
        <v>129</v>
      </c>
      <c r="B41" s="72">
        <v>40</v>
      </c>
    </row>
    <row r="42" spans="1:65">
      <c r="A42" s="1" t="s">
        <v>130</v>
      </c>
      <c r="B42" s="72">
        <v>80</v>
      </c>
    </row>
    <row r="43" spans="1:65" ht="18.75">
      <c r="A43" s="37" t="s">
        <v>131</v>
      </c>
      <c r="B43" s="37" t="s">
        <v>150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</row>
    <row r="44" spans="1:65">
      <c r="A44" s="1" t="s">
        <v>131</v>
      </c>
      <c r="B44" s="72">
        <v>80</v>
      </c>
    </row>
    <row r="45" spans="1:65" ht="18.75">
      <c r="A45" s="37" t="s">
        <v>148</v>
      </c>
      <c r="B45" s="37" t="s">
        <v>154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</row>
    <row r="46" spans="1:65">
      <c r="A46" s="1" t="s">
        <v>132</v>
      </c>
      <c r="B46" s="72">
        <v>40</v>
      </c>
    </row>
    <row r="47" spans="1:65">
      <c r="A47" s="1" t="s">
        <v>133</v>
      </c>
      <c r="B47" s="72">
        <v>80</v>
      </c>
    </row>
    <row r="48" spans="1:65" ht="18.75">
      <c r="A48" s="37" t="s">
        <v>149</v>
      </c>
      <c r="B48" s="37" t="s">
        <v>154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</row>
    <row r="49" spans="1:65">
      <c r="A49" s="1" t="s">
        <v>134</v>
      </c>
      <c r="B49" s="72">
        <v>24</v>
      </c>
    </row>
    <row r="50" spans="1:65">
      <c r="A50" s="1" t="s">
        <v>135</v>
      </c>
      <c r="B50" s="72">
        <v>16</v>
      </c>
    </row>
    <row r="51" spans="1:65">
      <c r="A51" s="1" t="s">
        <v>136</v>
      </c>
      <c r="B51" s="72">
        <v>16</v>
      </c>
    </row>
    <row r="52" spans="1:65">
      <c r="A52" s="1" t="s">
        <v>137</v>
      </c>
      <c r="B52" s="72">
        <v>40</v>
      </c>
    </row>
    <row r="53" spans="1:65">
      <c r="A53" s="1" t="s">
        <v>138</v>
      </c>
      <c r="B53" s="72">
        <v>24</v>
      </c>
    </row>
    <row r="54" spans="1:65" ht="18.75">
      <c r="A54" s="37" t="s">
        <v>140</v>
      </c>
      <c r="B54" s="37" t="s">
        <v>150</v>
      </c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</row>
    <row r="55" spans="1:65">
      <c r="A55" s="1" t="s">
        <v>139</v>
      </c>
      <c r="B55" s="72">
        <v>40</v>
      </c>
    </row>
    <row r="56" spans="1:65">
      <c r="A56" s="1" t="s">
        <v>140</v>
      </c>
      <c r="B56" s="72">
        <v>40</v>
      </c>
    </row>
  </sheetData>
  <mergeCells count="2">
    <mergeCell ref="A1:B1"/>
    <mergeCell ref="A3:A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5"/>
  <sheetViews>
    <sheetView showGridLines="0" tabSelected="1" zoomScale="85" zoomScaleNormal="85" zoomScalePageLayoutView="85" workbookViewId="0">
      <pane xSplit="2" ySplit="4" topLeftCell="C5" activePane="bottomRight" state="frozen"/>
      <selection pane="topRight" activeCell="E1" sqref="E1"/>
      <selection pane="bottomLeft" activeCell="A4" sqref="A4"/>
      <selection pane="bottomRight" activeCell="AO17" sqref="AO17"/>
    </sheetView>
  </sheetViews>
  <sheetFormatPr baseColWidth="10" defaultColWidth="11.42578125" defaultRowHeight="16.5"/>
  <cols>
    <col min="1" max="1" width="70.42578125" style="21" bestFit="1" customWidth="1"/>
    <col min="2" max="2" width="24.42578125" style="20" bestFit="1" customWidth="1"/>
    <col min="3" max="38" width="3.28515625" style="20" bestFit="1" customWidth="1"/>
    <col min="39" max="16384" width="11.42578125" style="19"/>
  </cols>
  <sheetData>
    <row r="1" spans="1:100" ht="95.25" customHeight="1">
      <c r="A1" s="111"/>
      <c r="B1" s="111"/>
    </row>
    <row r="2" spans="1:100" s="28" customFormat="1" ht="40.5" customHeight="1">
      <c r="A2" s="46" t="s">
        <v>87</v>
      </c>
      <c r="B2" s="47" t="s">
        <v>29</v>
      </c>
      <c r="C2" s="115">
        <v>2014</v>
      </c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  <c r="CI2" s="29"/>
      <c r="CJ2" s="29"/>
      <c r="CK2" s="29"/>
      <c r="CL2" s="29"/>
      <c r="CM2" s="29"/>
      <c r="CN2" s="29"/>
      <c r="CO2" s="29"/>
      <c r="CP2" s="29"/>
      <c r="CQ2" s="29"/>
      <c r="CR2" s="29"/>
      <c r="CS2" s="29"/>
      <c r="CT2" s="29"/>
      <c r="CU2" s="29"/>
      <c r="CV2" s="29"/>
    </row>
    <row r="3" spans="1:100">
      <c r="A3" s="112" t="str">
        <f>Presentación!C4</f>
        <v>Megacable</v>
      </c>
      <c r="B3" s="48" t="s">
        <v>28</v>
      </c>
      <c r="C3" s="114">
        <v>1</v>
      </c>
      <c r="D3" s="114"/>
      <c r="E3" s="114"/>
      <c r="F3" s="114"/>
      <c r="G3" s="114">
        <v>2</v>
      </c>
      <c r="H3" s="114"/>
      <c r="I3" s="114"/>
      <c r="J3" s="114"/>
      <c r="K3" s="114">
        <v>3</v>
      </c>
      <c r="L3" s="114"/>
      <c r="M3" s="114"/>
      <c r="N3" s="114"/>
      <c r="O3" s="114">
        <v>4</v>
      </c>
      <c r="P3" s="114"/>
      <c r="Q3" s="114"/>
      <c r="R3" s="114"/>
      <c r="S3" s="114">
        <v>5</v>
      </c>
      <c r="T3" s="114"/>
      <c r="U3" s="114"/>
      <c r="V3" s="114"/>
      <c r="W3" s="114">
        <v>6</v>
      </c>
      <c r="X3" s="114"/>
      <c r="Y3" s="114"/>
      <c r="Z3" s="114"/>
      <c r="AA3" s="114">
        <v>7</v>
      </c>
      <c r="AB3" s="114"/>
      <c r="AC3" s="114"/>
      <c r="AD3" s="114"/>
      <c r="AE3" s="114">
        <v>8</v>
      </c>
      <c r="AF3" s="114"/>
      <c r="AG3" s="114"/>
      <c r="AH3" s="114"/>
      <c r="AI3" s="114">
        <v>9</v>
      </c>
      <c r="AJ3" s="114"/>
      <c r="AK3" s="114"/>
      <c r="AL3" s="114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</row>
    <row r="4" spans="1:100">
      <c r="A4" s="113"/>
      <c r="B4" s="48" t="s">
        <v>27</v>
      </c>
      <c r="C4" s="40">
        <v>1</v>
      </c>
      <c r="D4" s="40">
        <v>2</v>
      </c>
      <c r="E4" s="40">
        <v>3</v>
      </c>
      <c r="F4" s="40">
        <v>4</v>
      </c>
      <c r="G4" s="40">
        <v>5</v>
      </c>
      <c r="H4" s="40">
        <v>6</v>
      </c>
      <c r="I4" s="40">
        <v>7</v>
      </c>
      <c r="J4" s="40">
        <v>8</v>
      </c>
      <c r="K4" s="40">
        <v>9</v>
      </c>
      <c r="L4" s="40">
        <v>10</v>
      </c>
      <c r="M4" s="40">
        <v>11</v>
      </c>
      <c r="N4" s="40">
        <v>12</v>
      </c>
      <c r="O4" s="40">
        <v>13</v>
      </c>
      <c r="P4" s="40">
        <v>14</v>
      </c>
      <c r="Q4" s="40">
        <v>15</v>
      </c>
      <c r="R4" s="40">
        <v>16</v>
      </c>
      <c r="S4" s="40">
        <v>17</v>
      </c>
      <c r="T4" s="40">
        <v>18</v>
      </c>
      <c r="U4" s="40">
        <v>19</v>
      </c>
      <c r="V4" s="40">
        <v>20</v>
      </c>
      <c r="W4" s="40">
        <v>21</v>
      </c>
      <c r="X4" s="40">
        <v>22</v>
      </c>
      <c r="Y4" s="40">
        <v>23</v>
      </c>
      <c r="Z4" s="40">
        <v>24</v>
      </c>
      <c r="AA4" s="40">
        <v>25</v>
      </c>
      <c r="AB4" s="40">
        <v>26</v>
      </c>
      <c r="AC4" s="40">
        <v>27</v>
      </c>
      <c r="AD4" s="40">
        <v>28</v>
      </c>
      <c r="AE4" s="40">
        <v>29</v>
      </c>
      <c r="AF4" s="40">
        <v>30</v>
      </c>
      <c r="AG4" s="40">
        <v>31</v>
      </c>
      <c r="AH4" s="40">
        <v>32</v>
      </c>
      <c r="AI4" s="40">
        <v>33</v>
      </c>
      <c r="AJ4" s="40">
        <v>34</v>
      </c>
      <c r="AK4" s="40">
        <v>35</v>
      </c>
      <c r="AL4" s="40">
        <v>36</v>
      </c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</row>
    <row r="5" spans="1:100" ht="18.75">
      <c r="A5" s="37" t="s">
        <v>90</v>
      </c>
      <c r="B5" s="37" t="s">
        <v>168</v>
      </c>
      <c r="C5" s="40"/>
      <c r="D5" s="40"/>
      <c r="E5" s="40"/>
      <c r="G5" s="39"/>
      <c r="H5" s="40"/>
      <c r="I5" s="39"/>
      <c r="J5" s="39"/>
      <c r="K5" s="40"/>
      <c r="L5" s="40"/>
      <c r="M5" s="40"/>
      <c r="P5" s="40"/>
      <c r="Q5" s="40"/>
      <c r="R5" s="38"/>
      <c r="S5" s="39"/>
      <c r="T5" s="39"/>
      <c r="U5" s="40"/>
      <c r="V5" s="40"/>
      <c r="W5" s="39"/>
      <c r="X5" s="39"/>
      <c r="Y5" s="39"/>
      <c r="Z5" s="39"/>
      <c r="AA5" s="40"/>
      <c r="AB5" s="40"/>
      <c r="AC5" s="38"/>
      <c r="AD5" s="40"/>
      <c r="AE5" s="40"/>
      <c r="AF5" s="38"/>
      <c r="AG5" s="40"/>
      <c r="AH5" s="40"/>
      <c r="AI5" s="38"/>
      <c r="AJ5" s="40"/>
      <c r="AL5" s="31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</row>
    <row r="6" spans="1:100" ht="18.75">
      <c r="A6" s="37" t="s">
        <v>89</v>
      </c>
      <c r="B6" s="37" t="s">
        <v>151</v>
      </c>
      <c r="C6" s="39"/>
      <c r="D6" s="40"/>
      <c r="E6" s="40"/>
      <c r="H6" s="40"/>
      <c r="I6" s="40"/>
      <c r="J6" s="39"/>
      <c r="K6" s="40"/>
      <c r="L6" s="40"/>
      <c r="M6" s="38"/>
      <c r="N6" s="38"/>
      <c r="O6" s="38"/>
      <c r="P6" s="38"/>
      <c r="Q6" s="38"/>
      <c r="R6" s="39"/>
      <c r="S6" s="39"/>
      <c r="T6" s="39"/>
      <c r="U6" s="39"/>
      <c r="V6" s="39"/>
      <c r="W6" s="39"/>
      <c r="X6" s="39"/>
      <c r="Y6" s="39"/>
      <c r="Z6" s="39"/>
      <c r="AA6" s="38"/>
      <c r="AB6" s="38"/>
      <c r="AC6" s="38"/>
      <c r="AD6" s="38"/>
      <c r="AE6" s="38"/>
      <c r="AF6" s="38"/>
      <c r="AG6" s="38"/>
      <c r="AH6" s="38"/>
      <c r="AI6" s="31"/>
      <c r="AJ6" s="31"/>
      <c r="AK6" s="31"/>
      <c r="AL6" s="31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</row>
    <row r="7" spans="1:100" ht="18.75">
      <c r="A7" s="37" t="s">
        <v>156</v>
      </c>
      <c r="B7" s="37" t="s">
        <v>150</v>
      </c>
      <c r="C7" s="34"/>
      <c r="D7" s="40"/>
      <c r="E7" s="40"/>
      <c r="F7" s="30"/>
      <c r="I7" s="30"/>
      <c r="L7" s="30"/>
      <c r="M7" s="30"/>
      <c r="N7" s="30"/>
      <c r="O7" s="30"/>
      <c r="P7" s="30"/>
      <c r="Q7" s="30"/>
      <c r="R7" s="34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1"/>
      <c r="AJ7" s="31"/>
      <c r="AK7" s="31"/>
      <c r="AL7" s="31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</row>
    <row r="8" spans="1:100" ht="18.75">
      <c r="A8" s="37" t="s">
        <v>111</v>
      </c>
      <c r="B8" s="37" t="s">
        <v>154</v>
      </c>
      <c r="C8" s="34"/>
      <c r="D8" s="30"/>
      <c r="E8" s="30"/>
      <c r="F8" s="40"/>
      <c r="G8" s="40"/>
      <c r="H8" s="40"/>
      <c r="I8" s="30"/>
      <c r="J8" s="30"/>
      <c r="K8" s="31"/>
      <c r="L8" s="31"/>
      <c r="M8" s="31"/>
      <c r="N8" s="31"/>
      <c r="O8" s="31"/>
      <c r="P8" s="31"/>
      <c r="Q8" s="30"/>
      <c r="R8" s="34"/>
      <c r="S8" s="34"/>
      <c r="T8" s="30"/>
      <c r="U8" s="30"/>
      <c r="V8" s="30"/>
      <c r="W8" s="30"/>
      <c r="X8" s="30"/>
      <c r="Y8" s="30"/>
      <c r="Z8" s="30"/>
      <c r="AA8" s="31"/>
      <c r="AB8" s="31"/>
      <c r="AC8" s="31"/>
      <c r="AD8" s="31"/>
      <c r="AE8" s="31"/>
      <c r="AF8" s="31"/>
      <c r="AG8" s="30"/>
      <c r="AH8" s="31"/>
      <c r="AI8" s="31"/>
      <c r="AJ8" s="31"/>
      <c r="AK8" s="31"/>
      <c r="AL8" s="31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</row>
    <row r="9" spans="1:100" ht="18.75">
      <c r="A9" s="37" t="s">
        <v>112</v>
      </c>
      <c r="B9" s="37" t="s">
        <v>154</v>
      </c>
      <c r="C9" s="34"/>
      <c r="D9" s="30"/>
      <c r="E9" s="30"/>
      <c r="F9" s="30"/>
      <c r="G9" s="30"/>
      <c r="H9" s="30"/>
      <c r="I9" s="40"/>
      <c r="J9" s="40"/>
      <c r="K9" s="40"/>
      <c r="L9" s="31"/>
      <c r="M9" s="31"/>
      <c r="N9" s="31"/>
      <c r="O9" s="31"/>
      <c r="P9" s="31"/>
      <c r="Q9" s="30"/>
      <c r="R9" s="34"/>
      <c r="S9" s="30"/>
      <c r="T9" s="30"/>
      <c r="U9" s="30"/>
      <c r="V9" s="30"/>
      <c r="W9" s="30"/>
      <c r="X9" s="30"/>
      <c r="Y9" s="30"/>
      <c r="Z9" s="30"/>
      <c r="AA9" s="30"/>
      <c r="AB9" s="31"/>
      <c r="AC9" s="31"/>
      <c r="AD9" s="31"/>
      <c r="AE9" s="31"/>
      <c r="AF9" s="31"/>
      <c r="AG9" s="30"/>
      <c r="AH9" s="31"/>
      <c r="AI9" s="31"/>
      <c r="AJ9" s="31"/>
      <c r="AK9" s="31"/>
      <c r="AL9" s="31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</row>
    <row r="10" spans="1:100" ht="18.75">
      <c r="A10" s="37" t="s">
        <v>157</v>
      </c>
      <c r="B10" s="37" t="s">
        <v>152</v>
      </c>
      <c r="C10" s="34"/>
      <c r="D10" s="30"/>
      <c r="E10" s="30"/>
      <c r="L10" s="40"/>
      <c r="M10" s="40"/>
      <c r="N10" s="40"/>
      <c r="O10" s="30"/>
      <c r="P10" s="30"/>
      <c r="Q10" s="30"/>
      <c r="R10" s="31"/>
      <c r="S10" s="31"/>
      <c r="T10" s="31"/>
      <c r="U10" s="31"/>
      <c r="V10" s="31"/>
      <c r="W10" s="30"/>
      <c r="X10" s="34"/>
      <c r="Y10" s="30"/>
      <c r="Z10" s="30"/>
      <c r="AA10" s="30"/>
      <c r="AB10" s="30"/>
      <c r="AC10" s="30"/>
      <c r="AD10" s="30"/>
      <c r="AE10" s="30"/>
      <c r="AF10" s="30"/>
      <c r="AG10" s="30"/>
      <c r="AH10" s="31"/>
      <c r="AI10" s="31"/>
      <c r="AJ10" s="31"/>
      <c r="AK10" s="31"/>
      <c r="AL10" s="31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</row>
    <row r="11" spans="1:100" ht="18.75">
      <c r="A11" s="37" t="s">
        <v>115</v>
      </c>
      <c r="B11" s="37" t="s">
        <v>150</v>
      </c>
      <c r="C11" s="34"/>
      <c r="D11" s="30"/>
      <c r="E11" s="30"/>
      <c r="L11" s="30"/>
      <c r="M11" s="30"/>
      <c r="N11" s="40"/>
      <c r="O11" s="40"/>
      <c r="P11" s="40"/>
      <c r="Q11" s="30"/>
      <c r="R11" s="31"/>
      <c r="S11" s="31"/>
      <c r="T11" s="31"/>
      <c r="U11" s="31"/>
      <c r="V11" s="31"/>
      <c r="W11" s="30"/>
      <c r="X11" s="34"/>
      <c r="Y11" s="30"/>
      <c r="Z11" s="30"/>
      <c r="AA11" s="30"/>
      <c r="AB11" s="30"/>
      <c r="AC11" s="30"/>
      <c r="AD11" s="30"/>
      <c r="AE11" s="30"/>
      <c r="AF11" s="30"/>
      <c r="AG11" s="30"/>
      <c r="AH11" s="31"/>
      <c r="AI11" s="31"/>
      <c r="AJ11" s="31"/>
      <c r="AK11" s="31"/>
      <c r="AL11" s="31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</row>
    <row r="12" spans="1:100" s="28" customFormat="1" ht="18">
      <c r="A12" s="37" t="s">
        <v>145</v>
      </c>
      <c r="B12" s="37" t="s">
        <v>153</v>
      </c>
      <c r="C12" s="32"/>
      <c r="D12" s="30"/>
      <c r="E12" s="30"/>
      <c r="L12" s="30"/>
      <c r="M12" s="30"/>
      <c r="P12" s="40"/>
      <c r="Q12" s="40"/>
      <c r="R12" s="31"/>
      <c r="S12" s="31"/>
      <c r="T12" s="31"/>
      <c r="U12" s="31"/>
      <c r="V12" s="31"/>
      <c r="W12" s="30"/>
      <c r="X12" s="32"/>
      <c r="Y12" s="30"/>
      <c r="Z12" s="30"/>
      <c r="AA12" s="30"/>
      <c r="AB12" s="30"/>
      <c r="AC12" s="30"/>
      <c r="AD12" s="30"/>
      <c r="AE12" s="30"/>
      <c r="AF12" s="30"/>
      <c r="AG12" s="30"/>
      <c r="AH12" s="31"/>
      <c r="AI12" s="31"/>
      <c r="AJ12" s="31"/>
      <c r="AK12" s="31"/>
      <c r="AL12" s="31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</row>
    <row r="13" spans="1:100" ht="18.75">
      <c r="A13" s="37" t="s">
        <v>119</v>
      </c>
      <c r="B13" s="37" t="s">
        <v>150</v>
      </c>
      <c r="C13" s="26"/>
      <c r="D13" s="26"/>
      <c r="E13" s="26"/>
      <c r="L13" s="26"/>
      <c r="M13" s="26"/>
      <c r="P13" s="26"/>
      <c r="Q13" s="27"/>
      <c r="R13" s="40"/>
      <c r="S13" s="40"/>
      <c r="T13" s="27"/>
      <c r="U13" s="27"/>
      <c r="V13" s="27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7"/>
      <c r="AH13" s="27"/>
      <c r="AI13" s="27"/>
      <c r="AJ13" s="27"/>
      <c r="AK13" s="31"/>
      <c r="AL13" s="31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</row>
    <row r="14" spans="1:100" ht="18.75">
      <c r="A14" s="37" t="s">
        <v>146</v>
      </c>
      <c r="B14" s="37" t="s">
        <v>150</v>
      </c>
      <c r="C14" s="26"/>
      <c r="D14" s="26"/>
      <c r="E14" s="26"/>
      <c r="L14" s="26"/>
      <c r="M14" s="26"/>
      <c r="P14" s="26"/>
      <c r="Q14" s="27"/>
      <c r="R14" s="27"/>
      <c r="S14" s="27"/>
      <c r="T14" s="40"/>
      <c r="U14" s="40"/>
      <c r="V14" s="27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7"/>
      <c r="AH14" s="27"/>
      <c r="AI14" s="27"/>
      <c r="AJ14" s="27"/>
      <c r="AK14" s="31"/>
      <c r="AL14" s="31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</row>
    <row r="15" spans="1:100" ht="18.75">
      <c r="A15" s="37" t="s">
        <v>124</v>
      </c>
      <c r="B15" s="37" t="s">
        <v>150</v>
      </c>
      <c r="C15" s="35"/>
      <c r="D15" s="23"/>
      <c r="E15" s="23"/>
      <c r="L15" s="23"/>
      <c r="M15" s="23"/>
      <c r="P15" s="23"/>
      <c r="Q15" s="23"/>
      <c r="R15" s="23"/>
      <c r="S15" s="23"/>
      <c r="T15" s="23"/>
      <c r="U15" s="23"/>
      <c r="V15" s="40"/>
      <c r="W15" s="40"/>
      <c r="X15" s="35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31"/>
      <c r="AL15" s="31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</row>
    <row r="16" spans="1:100" ht="18.75">
      <c r="A16" s="37" t="s">
        <v>126</v>
      </c>
      <c r="B16" s="37" t="s">
        <v>153</v>
      </c>
      <c r="C16" s="26"/>
      <c r="D16" s="26"/>
      <c r="E16" s="26"/>
      <c r="L16" s="26"/>
      <c r="M16" s="26"/>
      <c r="P16" s="26"/>
      <c r="Q16" s="27"/>
      <c r="R16" s="27"/>
      <c r="S16" s="27"/>
      <c r="T16" s="27"/>
      <c r="U16" s="40"/>
      <c r="V16" s="40"/>
      <c r="W16" s="26"/>
      <c r="X16" s="26"/>
      <c r="Y16" s="26"/>
      <c r="Z16" s="26"/>
      <c r="AA16" s="26"/>
      <c r="AB16" s="26"/>
      <c r="AC16" s="26"/>
      <c r="AD16" s="27"/>
      <c r="AE16" s="27"/>
      <c r="AF16" s="27"/>
      <c r="AG16" s="27"/>
      <c r="AH16" s="27"/>
      <c r="AI16" s="27"/>
      <c r="AJ16" s="26"/>
      <c r="AK16" s="27"/>
      <c r="AL16" s="27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</row>
    <row r="17" spans="1:100" ht="18.75">
      <c r="A17" s="37" t="s">
        <v>147</v>
      </c>
      <c r="B17" s="37" t="s">
        <v>150</v>
      </c>
      <c r="C17" s="26"/>
      <c r="D17" s="26"/>
      <c r="E17" s="26"/>
      <c r="L17" s="26"/>
      <c r="M17" s="26"/>
      <c r="P17" s="26"/>
      <c r="Q17" s="27"/>
      <c r="U17" s="26"/>
      <c r="V17" s="26"/>
      <c r="W17" s="40"/>
      <c r="X17" s="40"/>
      <c r="Y17" s="26"/>
      <c r="Z17" s="26"/>
      <c r="AA17" s="26"/>
      <c r="AB17" s="26"/>
      <c r="AC17" s="26"/>
      <c r="AD17" s="27"/>
      <c r="AE17" s="27"/>
      <c r="AF17" s="27"/>
      <c r="AG17" s="27"/>
      <c r="AH17" s="27"/>
      <c r="AI17" s="27"/>
      <c r="AJ17" s="26"/>
      <c r="AK17" s="27"/>
      <c r="AL17" s="27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</row>
    <row r="18" spans="1:100" ht="18.75">
      <c r="A18" s="37" t="s">
        <v>128</v>
      </c>
      <c r="B18" s="37" t="s">
        <v>150</v>
      </c>
      <c r="C18" s="26"/>
      <c r="D18" s="26"/>
      <c r="E18" s="26"/>
      <c r="L18" s="26"/>
      <c r="M18" s="26"/>
      <c r="P18" s="26"/>
      <c r="Q18" s="27"/>
      <c r="U18" s="26"/>
      <c r="V18" s="26"/>
      <c r="W18" s="26"/>
      <c r="X18" s="26"/>
      <c r="Y18" s="40"/>
      <c r="Z18" s="40"/>
      <c r="AA18" s="26"/>
      <c r="AB18" s="26"/>
      <c r="AC18" s="26"/>
      <c r="AD18" s="27"/>
      <c r="AE18" s="27"/>
      <c r="AF18" s="27"/>
      <c r="AG18" s="27"/>
      <c r="AH18" s="27"/>
      <c r="AI18" s="27"/>
      <c r="AJ18" s="26"/>
      <c r="AK18" s="27"/>
      <c r="AL18" s="27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</row>
    <row r="19" spans="1:100" ht="18.75">
      <c r="A19" s="37" t="s">
        <v>129</v>
      </c>
      <c r="B19" s="37" t="s">
        <v>154</v>
      </c>
      <c r="C19" s="25"/>
      <c r="D19" s="25"/>
      <c r="E19" s="25"/>
      <c r="L19" s="25"/>
      <c r="M19" s="25"/>
      <c r="P19" s="25"/>
      <c r="Q19" s="25"/>
      <c r="U19" s="25"/>
      <c r="V19" s="25"/>
      <c r="W19" s="25"/>
      <c r="X19" s="25"/>
      <c r="Y19" s="25"/>
      <c r="Z19" s="40"/>
      <c r="AA19" s="40"/>
      <c r="AB19" s="40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</row>
    <row r="20" spans="1:100" ht="18.75">
      <c r="A20" s="37" t="s">
        <v>131</v>
      </c>
      <c r="B20" s="37" t="s">
        <v>150</v>
      </c>
      <c r="C20" s="25"/>
      <c r="D20" s="25"/>
      <c r="E20" s="25"/>
      <c r="L20" s="25"/>
      <c r="M20" s="25"/>
      <c r="P20" s="25"/>
      <c r="Q20" s="25"/>
      <c r="U20" s="25"/>
      <c r="V20" s="25"/>
      <c r="W20" s="25"/>
      <c r="X20" s="25"/>
      <c r="Y20" s="25"/>
      <c r="Z20" s="25"/>
      <c r="AA20" s="25"/>
      <c r="AB20" s="25"/>
      <c r="AC20" s="40"/>
      <c r="AD20" s="40"/>
      <c r="AE20" s="25"/>
      <c r="AF20" s="25"/>
      <c r="AG20" s="25"/>
      <c r="AH20" s="25"/>
      <c r="AI20" s="25"/>
      <c r="AJ20" s="25"/>
      <c r="AK20" s="25"/>
      <c r="AL20" s="25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</row>
    <row r="21" spans="1:100" ht="18.75">
      <c r="A21" s="37" t="s">
        <v>148</v>
      </c>
      <c r="B21" s="37" t="s">
        <v>154</v>
      </c>
      <c r="C21" s="24"/>
      <c r="D21" s="24"/>
      <c r="E21" s="24"/>
      <c r="L21" s="24"/>
      <c r="M21" s="24"/>
      <c r="P21" s="24"/>
      <c r="Q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40"/>
      <c r="AF21" s="40"/>
      <c r="AG21" s="40"/>
      <c r="AH21" s="24"/>
      <c r="AI21" s="24"/>
      <c r="AL21" s="24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</row>
    <row r="22" spans="1:100" ht="18.75">
      <c r="A22" s="37" t="s">
        <v>149</v>
      </c>
      <c r="B22" s="37" t="s">
        <v>154</v>
      </c>
      <c r="AH22" s="40"/>
      <c r="AI22" s="40"/>
      <c r="AJ22" s="40"/>
    </row>
    <row r="23" spans="1:100" ht="18.75">
      <c r="A23" s="37" t="s">
        <v>140</v>
      </c>
      <c r="B23" s="37" t="s">
        <v>150</v>
      </c>
      <c r="AK23" s="40"/>
      <c r="AL23" s="40"/>
    </row>
    <row r="24" spans="1:100">
      <c r="A24" s="22"/>
      <c r="AI24" s="31"/>
      <c r="AJ24" s="31"/>
      <c r="AK24" s="31"/>
      <c r="AL24" s="31"/>
    </row>
    <row r="25" spans="1:100">
      <c r="AI25" s="31"/>
      <c r="AJ25" s="31"/>
      <c r="AK25" s="31"/>
      <c r="AL25" s="31"/>
    </row>
  </sheetData>
  <mergeCells count="12">
    <mergeCell ref="AI3:AL3"/>
    <mergeCell ref="C2:AL2"/>
    <mergeCell ref="AE3:AH3"/>
    <mergeCell ref="A1:B1"/>
    <mergeCell ref="A3:A4"/>
    <mergeCell ref="C3:F3"/>
    <mergeCell ref="G3:J3"/>
    <mergeCell ref="K3:N3"/>
    <mergeCell ref="O3:R3"/>
    <mergeCell ref="S3:V3"/>
    <mergeCell ref="W3:Z3"/>
    <mergeCell ref="AA3:AD3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Presentación</vt:lpstr>
      <vt:lpstr>Estimación de Tamaño</vt:lpstr>
      <vt:lpstr>Estimación de Esfuerzo</vt:lpstr>
      <vt:lpstr>GanttCliente </vt:lpstr>
      <vt:lpstr>Entregables</vt:lpstr>
      <vt:lpstr>GanttCliente V2</vt:lpstr>
    </vt:vector>
  </TitlesOfParts>
  <Company>Qualtop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PlanillaDeEstimación</dc:title>
  <dc:creator>TequilaSoft</dc:creator>
  <cp:lastModifiedBy>Tlaloc</cp:lastModifiedBy>
  <cp:lastPrinted>2013-02-07T17:46:01Z</cp:lastPrinted>
  <dcterms:created xsi:type="dcterms:W3CDTF">2001-07-30T17:19:04Z</dcterms:created>
  <dcterms:modified xsi:type="dcterms:W3CDTF">2014-05-21T20:46:49Z</dcterms:modified>
</cp:coreProperties>
</file>