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laloc\Documents\01_Prospeccion\"/>
    </mc:Choice>
  </mc:AlternateContent>
  <bookViews>
    <workbookView xWindow="31245" yWindow="600" windowWidth="17565" windowHeight="12540" tabRatio="870" activeTab="4"/>
  </bookViews>
  <sheets>
    <sheet name="Presentación" sheetId="31" r:id="rId1"/>
    <sheet name="Estimación de Tamaño" sheetId="18" r:id="rId2"/>
    <sheet name="Estimación de Esfuerzo" sheetId="26" r:id="rId3"/>
    <sheet name="GanttCliente " sheetId="30" r:id="rId4"/>
    <sheet name="Entregables" sheetId="32" r:id="rId5"/>
  </sheets>
  <definedNames>
    <definedName name="Complej." localSheetId="4">#REF!</definedName>
    <definedName name="Complej.">#REF!</definedName>
    <definedName name="Participación" localSheetId="2">'Estimación de Esfuerzo'!$L$4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9" i="18" l="1"/>
  <c r="P39" i="18"/>
  <c r="Q39" i="18"/>
  <c r="E39" i="18"/>
  <c r="N32" i="18"/>
  <c r="P32" i="18"/>
  <c r="Q32" i="18"/>
  <c r="E32" i="18"/>
  <c r="N33" i="18"/>
  <c r="P33" i="18"/>
  <c r="Q33" i="18"/>
  <c r="E33" i="18"/>
  <c r="N34" i="18"/>
  <c r="P34" i="18"/>
  <c r="Q34" i="18"/>
  <c r="E34" i="18"/>
  <c r="N35" i="18"/>
  <c r="P35" i="18"/>
  <c r="Q35" i="18"/>
  <c r="E35" i="18"/>
  <c r="N36" i="18"/>
  <c r="P36" i="18"/>
  <c r="Q36" i="18"/>
  <c r="E36" i="18"/>
  <c r="N37" i="18"/>
  <c r="P37" i="18"/>
  <c r="Q37" i="18"/>
  <c r="E37" i="18"/>
  <c r="N38" i="18"/>
  <c r="P38" i="18"/>
  <c r="Q38" i="18"/>
  <c r="E38" i="18"/>
  <c r="B12" i="31"/>
  <c r="B11" i="31"/>
  <c r="P5" i="18"/>
  <c r="N5" i="18"/>
  <c r="N6" i="18"/>
  <c r="P6" i="18"/>
  <c r="Q6" i="18"/>
  <c r="E6" i="18"/>
  <c r="N7" i="18"/>
  <c r="P7" i="18"/>
  <c r="N8" i="18"/>
  <c r="P8" i="18"/>
  <c r="N9" i="18"/>
  <c r="P9" i="18"/>
  <c r="N10" i="18"/>
  <c r="P10" i="18"/>
  <c r="Q10" i="18"/>
  <c r="E10" i="18"/>
  <c r="N11" i="18"/>
  <c r="P11" i="18"/>
  <c r="N12" i="18"/>
  <c r="P12" i="18"/>
  <c r="Q12" i="18"/>
  <c r="E12" i="18"/>
  <c r="N13" i="18"/>
  <c r="P13" i="18"/>
  <c r="N14" i="18"/>
  <c r="P14" i="18"/>
  <c r="Q14" i="18"/>
  <c r="E14" i="18"/>
  <c r="N15" i="18"/>
  <c r="P15" i="18"/>
  <c r="N16" i="18"/>
  <c r="P16" i="18"/>
  <c r="N17" i="18"/>
  <c r="P17" i="18"/>
  <c r="N18" i="18"/>
  <c r="P18" i="18"/>
  <c r="Q18" i="18"/>
  <c r="E18" i="18"/>
  <c r="N19" i="18"/>
  <c r="P19" i="18"/>
  <c r="N20" i="18"/>
  <c r="P20" i="18"/>
  <c r="N21" i="18"/>
  <c r="P21" i="18"/>
  <c r="N22" i="18"/>
  <c r="P22" i="18"/>
  <c r="N23" i="18"/>
  <c r="P23" i="18"/>
  <c r="N24" i="18"/>
  <c r="P24" i="18"/>
  <c r="N25" i="18"/>
  <c r="P25" i="18"/>
  <c r="N26" i="18"/>
  <c r="P26" i="18"/>
  <c r="Q26" i="18"/>
  <c r="E26" i="18"/>
  <c r="N27" i="18"/>
  <c r="P27" i="18"/>
  <c r="N28" i="18"/>
  <c r="P28" i="18"/>
  <c r="Q28" i="18"/>
  <c r="E28" i="18"/>
  <c r="N29" i="18"/>
  <c r="P29" i="18"/>
  <c r="N30" i="18"/>
  <c r="P30" i="18"/>
  <c r="Q30" i="18"/>
  <c r="E30" i="18"/>
  <c r="N31" i="18"/>
  <c r="P31" i="18"/>
  <c r="B3" i="32"/>
  <c r="B3" i="30"/>
  <c r="Q31" i="18"/>
  <c r="E31" i="18"/>
  <c r="Q29" i="18"/>
  <c r="E29" i="18"/>
  <c r="Q25" i="18"/>
  <c r="E25" i="18"/>
  <c r="Q9" i="18"/>
  <c r="E9" i="18"/>
  <c r="Q7" i="18"/>
  <c r="E7" i="18"/>
  <c r="Q19" i="18"/>
  <c r="E19" i="18"/>
  <c r="Q15" i="18"/>
  <c r="E15" i="18"/>
  <c r="Q24" i="18"/>
  <c r="E24" i="18"/>
  <c r="Q22" i="18"/>
  <c r="E22" i="18"/>
  <c r="Q20" i="18"/>
  <c r="E20" i="18"/>
  <c r="Q27" i="18"/>
  <c r="E27" i="18"/>
  <c r="Q23" i="18"/>
  <c r="E23" i="18"/>
  <c r="Q21" i="18"/>
  <c r="E21" i="18"/>
  <c r="Q17" i="18"/>
  <c r="E17" i="18"/>
  <c r="Q13" i="18"/>
  <c r="E13" i="18"/>
  <c r="Q16" i="18"/>
  <c r="E16" i="18"/>
  <c r="Q11" i="18"/>
  <c r="E11" i="18"/>
  <c r="Q8" i="18"/>
  <c r="E8" i="18"/>
  <c r="Q5" i="18"/>
  <c r="E5" i="18"/>
  <c r="N3" i="18"/>
  <c r="D9" i="26"/>
  <c r="Q3" i="18"/>
  <c r="E9" i="26"/>
  <c r="G12" i="26"/>
  <c r="G6" i="26"/>
  <c r="G9" i="26"/>
  <c r="G5" i="26"/>
  <c r="G10" i="26"/>
  <c r="G11" i="26"/>
  <c r="G7" i="26"/>
  <c r="C6" i="32"/>
  <c r="G13" i="26"/>
  <c r="G8" i="26"/>
  <c r="G14" i="26"/>
  <c r="G16" i="26"/>
  <c r="C8" i="32"/>
  <c r="G17" i="26"/>
</calcChain>
</file>

<file path=xl/comments1.xml><?xml version="1.0" encoding="utf-8"?>
<comments xmlns="http://schemas.openxmlformats.org/spreadsheetml/2006/main">
  <authors>
    <author>Yessy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Nombre de la persona quien elaboro la estimación de dicho proyecto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Nombre de la persona quien aprueba dicha Estimación</t>
        </r>
      </text>
    </comment>
  </commentList>
</comments>
</file>

<file path=xl/comments2.xml><?xml version="1.0" encoding="utf-8"?>
<comments xmlns="http://schemas.openxmlformats.org/spreadsheetml/2006/main">
  <authors>
    <author>Adriana Robles</author>
    <author>Pablo A. De Ninnis</author>
    <author>Maria Esther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Funcionalidad:</t>
        </r>
        <r>
          <rPr>
            <sz val="8"/>
            <color indexed="81"/>
            <rFont val="Tahoma"/>
            <family val="2"/>
          </rPr>
          <t xml:space="preserve">
Ca: Catálogo
D: Documento
Co: Consulta
R: Reporte
P: Proceso</t>
        </r>
      </text>
    </comment>
    <comment ref="E4" authorId="1" shapeId="0">
      <text>
        <r>
          <rPr>
            <b/>
            <sz val="8"/>
            <color indexed="81"/>
            <rFont val="Tahoma"/>
            <family val="2"/>
          </rPr>
          <t>Complejidad:</t>
        </r>
        <r>
          <rPr>
            <sz val="8"/>
            <color indexed="81"/>
            <rFont val="Tahoma"/>
            <family val="2"/>
          </rPr>
          <t xml:space="preserve">
4-6: Simple
7-9: Medio
10-19: Complejo
&gt; 20: Muy Complejo</t>
        </r>
      </text>
    </comment>
    <comment ref="F4" authorId="1" shapeId="0">
      <text>
        <r>
          <rPr>
            <b/>
            <sz val="8"/>
            <color indexed="81"/>
            <rFont val="Tahoma"/>
            <family val="2"/>
          </rPr>
          <t xml:space="preserve">Cantidad de Operaciones (CO):
</t>
        </r>
        <r>
          <rPr>
            <sz val="8"/>
            <color indexed="81"/>
            <rFont val="Tahoma"/>
            <family val="2"/>
          </rPr>
          <t>Cantidad de lecturas, escrituras, validaciones y cálculos que realizará el requerimiento.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 xml:space="preserve">Entidades Internas (EI):
</t>
        </r>
        <r>
          <rPr>
            <sz val="8"/>
            <color indexed="81"/>
            <rFont val="Tahoma"/>
            <family val="2"/>
          </rPr>
          <t>Cantidad de objetos propios de la aplicación que interactuarán en el requerimiento.</t>
        </r>
      </text>
    </comment>
    <comment ref="H4" authorId="1" shapeId="0">
      <text>
        <r>
          <rPr>
            <b/>
            <sz val="8"/>
            <color indexed="81"/>
            <rFont val="Tahoma"/>
            <family val="2"/>
          </rPr>
          <t xml:space="preserve">Entidades Externas (EE):
</t>
        </r>
        <r>
          <rPr>
            <sz val="8"/>
            <color indexed="81"/>
            <rFont val="Tahoma"/>
            <family val="2"/>
          </rPr>
          <t>Cantidad de objetos de otras aplicaciones que interactuarán en el requerimiento.</t>
        </r>
      </text>
    </comment>
    <comment ref="I4" authorId="1" shapeId="0">
      <text>
        <r>
          <rPr>
            <b/>
            <sz val="8"/>
            <color indexed="81"/>
            <rFont val="Tahoma"/>
            <family val="2"/>
          </rPr>
          <t xml:space="preserve">Optimización (O):
</t>
        </r>
        <r>
          <rPr>
            <sz val="8"/>
            <color indexed="81"/>
            <rFont val="Tahoma"/>
            <family val="2"/>
          </rPr>
          <t>Optimizaciones especiales que requiere el requerimiento.  Valores posibles:
1 -&gt; Ninguna
1,1 -&gt; Concurrencia
1,2 -&gt; Tunning
1,3 -&gt; Ambas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 xml:space="preserve">Reusabilidad (R):
</t>
        </r>
        <r>
          <rPr>
            <sz val="8"/>
            <color indexed="81"/>
            <rFont val="Tahoma"/>
            <family val="2"/>
          </rPr>
          <t>Reutilización de componentes y herramientas ya desarrolladas.  Valores posibles:
0,2 -&gt; Alta
0,5 -&gt; Media
0,85 -&gt; Escasa
1 -&gt; Nula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 xml:space="preserve">Dominio (D):
</t>
        </r>
        <r>
          <rPr>
            <sz val="8"/>
            <color indexed="81"/>
            <rFont val="Tahoma"/>
            <family val="2"/>
          </rPr>
          <t>Conocimiento que se posee sobre el dominio del problema.  Valores posibles:
0,5 -&gt; Conocimiento Alto
0,75 -&gt; Conocimiento Medio
1 -&gt; Sin conocimiento</t>
        </r>
      </text>
    </comment>
    <comment ref="L4" authorId="1" shapeId="0">
      <text>
        <r>
          <rPr>
            <b/>
            <sz val="8"/>
            <color indexed="81"/>
            <rFont val="Tahoma"/>
            <family val="2"/>
          </rPr>
          <t xml:space="preserve">Testing Unitario (TU):
</t>
        </r>
        <r>
          <rPr>
            <sz val="8"/>
            <color indexed="81"/>
            <rFont val="Tahoma"/>
            <family val="2"/>
          </rPr>
          <t>Realización de Testing unitario.  Valores posibles:
1 -&gt; Sin Testing
1,5 -&gt; Con Testing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Documentación Específica (DE):
</t>
        </r>
        <r>
          <rPr>
            <sz val="8"/>
            <color indexed="81"/>
            <rFont val="Tahoma"/>
            <family val="2"/>
          </rPr>
          <t>Confección de documentación específica no estándar.  Valores posibles:
1 -&gt; No
1,5 -&gt; Sí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Tamaño del Requerimiento: (TAM)
</t>
        </r>
        <r>
          <rPr>
            <sz val="8"/>
            <color indexed="81"/>
            <rFont val="Tahoma"/>
            <family val="2"/>
          </rPr>
          <t>(CO+EI+EE) * O * R * D * TU * DE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 xml:space="preserve">Ajuste por Tecnología(T):
</t>
        </r>
        <r>
          <rPr>
            <sz val="8"/>
            <color indexed="81"/>
            <rFont val="Tahoma"/>
            <family val="2"/>
          </rPr>
          <t xml:space="preserve">1 = Java, ObjetiveC, PHP, HTML5
1.5 = C++, Ruby, otros
</t>
        </r>
      </text>
    </comment>
    <comment ref="P4" authorId="2" shapeId="0">
      <text>
        <r>
          <rPr>
            <b/>
            <sz val="8"/>
            <color indexed="81"/>
            <rFont val="Tahoma"/>
            <family val="2"/>
          </rPr>
          <t>Factor de Ajuste.
1-&gt;Procedimiento
0.9-&gt;Diseño Grafico
0.8 -&gt;Backend (WebService/DataBase)
0.7-&gt;Desarrollo Pantallas
0.6-&gt;Formulario
0.5-&gt;Reporte
0.4-&gt; Consulta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Tamaño Ajustado por Tecnología (TAMA):</t>
        </r>
        <r>
          <rPr>
            <sz val="8"/>
            <color indexed="81"/>
            <rFont val="Tahoma"/>
            <family val="2"/>
          </rPr>
          <t xml:space="preserve">
TAM * T * FA</t>
        </r>
      </text>
    </comment>
  </commentList>
</comments>
</file>

<file path=xl/comments3.xml><?xml version="1.0" encoding="utf-8"?>
<comments xmlns="http://schemas.openxmlformats.org/spreadsheetml/2006/main">
  <authors>
    <author>Yessy Andalón</author>
    <author>Tlaloc</author>
    <author>Pablo A. De Ninnis</author>
  </authors>
  <commentList>
    <comment ref="I3" authorId="0" shapeId="0">
      <text>
        <r>
          <rPr>
            <sz val="9"/>
            <color indexed="81"/>
            <rFont val="Tahoma"/>
            <family val="2"/>
          </rPr>
          <t xml:space="preserve">Desarrollador
Diseñador
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medio tiempo 
tiempo completo</t>
        </r>
      </text>
    </comment>
    <comment ref="L3" authorId="1" shapeId="0">
      <text>
        <r>
          <rPr>
            <sz val="9"/>
            <color indexed="81"/>
            <rFont val="Tahoma"/>
            <charset val="1"/>
          </rPr>
          <t xml:space="preserve">Periodo de tiempo en el que participara en el proyecto
</t>
        </r>
      </text>
    </comment>
    <comment ref="D4" authorId="2" shapeId="0">
      <text>
        <r>
          <rPr>
            <b/>
            <sz val="8"/>
            <color indexed="81"/>
            <rFont val="Tahoma"/>
            <family val="2"/>
          </rPr>
          <t>Tamaño</t>
        </r>
      </text>
    </comment>
    <comment ref="E4" authorId="2" shapeId="0">
      <text>
        <r>
          <rPr>
            <b/>
            <sz val="8"/>
            <color indexed="81"/>
            <rFont val="Tahoma"/>
            <family val="2"/>
          </rPr>
          <t>Tamaño Ajustado (TAMA)</t>
        </r>
      </text>
    </comment>
    <comment ref="F4" authorId="2" shapeId="0">
      <text>
        <r>
          <rPr>
            <b/>
            <sz val="8"/>
            <color indexed="81"/>
            <rFont val="Tahoma"/>
            <family val="2"/>
          </rPr>
          <t xml:space="preserve">%:
</t>
        </r>
        <r>
          <rPr>
            <sz val="8"/>
            <color indexed="81"/>
            <rFont val="Tahoma"/>
            <family val="2"/>
          </rPr>
          <t>Esfuerzo en workflows principales y de soporte con respecto al Workflow de implementación.</t>
        </r>
      </text>
    </comment>
    <comment ref="G4" authorId="2" shapeId="0">
      <text>
        <r>
          <rPr>
            <b/>
            <sz val="8"/>
            <color indexed="81"/>
            <rFont val="Tahoma"/>
            <family val="2"/>
          </rPr>
          <t xml:space="preserve">Esfuerzo:
</t>
        </r>
        <r>
          <rPr>
            <sz val="8"/>
            <color indexed="81"/>
            <rFont val="Tahoma"/>
            <family val="2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<sst xmlns="http://schemas.openxmlformats.org/spreadsheetml/2006/main" count="298" uniqueCount="166">
  <si>
    <t>Nº</t>
  </si>
  <si>
    <t>%</t>
  </si>
  <si>
    <t>EI</t>
  </si>
  <si>
    <t>EE</t>
  </si>
  <si>
    <t>T</t>
  </si>
  <si>
    <t>O</t>
  </si>
  <si>
    <t>R</t>
  </si>
  <si>
    <t>D</t>
  </si>
  <si>
    <t>CO</t>
  </si>
  <si>
    <t>TU</t>
  </si>
  <si>
    <t>DE</t>
  </si>
  <si>
    <t>ESTIMACION DE ESFUERZO</t>
  </si>
  <si>
    <t>Esfuerzo</t>
  </si>
  <si>
    <t>TAM</t>
  </si>
  <si>
    <t>TAMA</t>
  </si>
  <si>
    <t>FA</t>
  </si>
  <si>
    <t>Total Estimación de Esfuerzo</t>
  </si>
  <si>
    <t>Riesgos</t>
  </si>
  <si>
    <t>Funcionalidad</t>
  </si>
  <si>
    <t>Complejidad</t>
  </si>
  <si>
    <t>Estimación de Tamaño</t>
  </si>
  <si>
    <t>Planeación</t>
  </si>
  <si>
    <t>Desarrollo</t>
  </si>
  <si>
    <t>Pruebas</t>
  </si>
  <si>
    <t>Administración de la Configuración</t>
  </si>
  <si>
    <t>Nombre del Requerimiento</t>
  </si>
  <si>
    <t>Cierre</t>
  </si>
  <si>
    <t xml:space="preserve">semana </t>
  </si>
  <si>
    <t>mes</t>
  </si>
  <si>
    <t>Semanas</t>
  </si>
  <si>
    <t>Identificación del Registro</t>
  </si>
  <si>
    <t xml:space="preserve">Elaborado por: </t>
  </si>
  <si>
    <t xml:space="preserve">Fecha de Elaboración: </t>
  </si>
  <si>
    <t xml:space="preserve">Aprobado por: </t>
  </si>
  <si>
    <t xml:space="preserve">Fecha de Aprobación: </t>
  </si>
  <si>
    <t>Historial de Revisiones</t>
  </si>
  <si>
    <t>Fecha</t>
  </si>
  <si>
    <t>Versión</t>
  </si>
  <si>
    <t>Descripción</t>
  </si>
  <si>
    <t>Autor</t>
  </si>
  <si>
    <t>Nombre del proyecto:</t>
  </si>
  <si>
    <t>Funcionalidad:</t>
  </si>
  <si>
    <t>Co: Consulta</t>
  </si>
  <si>
    <t>R: Reporte</t>
  </si>
  <si>
    <t>Complejidad:</t>
  </si>
  <si>
    <t>Cantidad de Operaciones (CO):</t>
  </si>
  <si>
    <t>Lecturas</t>
  </si>
  <si>
    <t>Escrituras</t>
  </si>
  <si>
    <t>Entidades Internas (EI):</t>
  </si>
  <si>
    <t>Entidades Externas (EE):</t>
  </si>
  <si>
    <t>Optimización (O):</t>
  </si>
  <si>
    <t>1 -&gt; Ninguna</t>
  </si>
  <si>
    <t>1,1 -&gt; Concurrencia</t>
  </si>
  <si>
    <t>1,2 -&gt; Tunning</t>
  </si>
  <si>
    <t>1,3 -&gt; Ambas</t>
  </si>
  <si>
    <t>Reusabilidad (R):</t>
  </si>
  <si>
    <t>0,2 -&gt; Alta</t>
  </si>
  <si>
    <t>0,5 -&gt; Media</t>
  </si>
  <si>
    <t>0,85 -&gt; Escasa</t>
  </si>
  <si>
    <t>1 -&gt; Nula</t>
  </si>
  <si>
    <t>Dominio (D):</t>
  </si>
  <si>
    <t>0,5 -&gt; Conocimiento Alto</t>
  </si>
  <si>
    <t>0,75 -&gt; Conocimiento Medio</t>
  </si>
  <si>
    <t>1 -&gt; Sin conocimiento</t>
  </si>
  <si>
    <t>Testing Unitario (TU):</t>
  </si>
  <si>
    <t>1 -&gt; Sin Testing</t>
  </si>
  <si>
    <t>1,5 -&gt; Con Testing</t>
  </si>
  <si>
    <t>Documentación Específica (DE):</t>
  </si>
  <si>
    <t>1 -&gt; No</t>
  </si>
  <si>
    <t>1,5 -&gt; Sí</t>
  </si>
  <si>
    <t>Ajuste por Tecnología(T):</t>
  </si>
  <si>
    <t>Nomenclaturas</t>
  </si>
  <si>
    <t>Prospección</t>
  </si>
  <si>
    <t>Validaciones</t>
  </si>
  <si>
    <t>Cálculos</t>
  </si>
  <si>
    <t>Objetos que interactúan</t>
  </si>
  <si>
    <t>Objetos interactúan otras aplicaciones</t>
  </si>
  <si>
    <t>P: Procedimiento</t>
  </si>
  <si>
    <t>F: Formulario</t>
  </si>
  <si>
    <t>B: Backend (WebService/DataBases)</t>
  </si>
  <si>
    <t>D: Diseño Grafico</t>
  </si>
  <si>
    <t>Dp: Desarrollar Pantallas</t>
  </si>
  <si>
    <t>Nombre de las fases</t>
  </si>
  <si>
    <t>Análisis</t>
  </si>
  <si>
    <t>Diseño</t>
  </si>
  <si>
    <t>Medición, Análisis y Monitoreo</t>
  </si>
  <si>
    <t>QA</t>
  </si>
  <si>
    <t>Gantt del proyecto</t>
  </si>
  <si>
    <t>Hitos del proyecto</t>
  </si>
  <si>
    <t>Diseño Grafico</t>
  </si>
  <si>
    <t>Planeación y Análisis de Requerimientos</t>
  </si>
  <si>
    <t>Generar y Validar propuestas de diseño grafico</t>
  </si>
  <si>
    <t>Recursos</t>
  </si>
  <si>
    <t>Perfil</t>
  </si>
  <si>
    <t>Tiempo (tiempo del recurso)</t>
  </si>
  <si>
    <t>Numero de Recursos</t>
  </si>
  <si>
    <t>N: Notificación</t>
  </si>
  <si>
    <t>1-16: Simple</t>
  </si>
  <si>
    <t>17-24: Medio</t>
  </si>
  <si>
    <t>25-40: Complejo</t>
  </si>
  <si>
    <t>&lt;40: Muy Complejo</t>
  </si>
  <si>
    <t>Criterio tomado para Estimación</t>
  </si>
  <si>
    <t>1 = Groovy &amp; Grails, Xcode (iOS), Android, HTML5/CSS3, Java, Phonegap, Parse, JavaScript, ObjetiveC</t>
  </si>
  <si>
    <t>1.5 = Otras tecnologías</t>
  </si>
  <si>
    <t>Elaboración</t>
  </si>
  <si>
    <t>Aprobación</t>
  </si>
  <si>
    <t>Descripción de la aplicación</t>
  </si>
  <si>
    <t>Estimación</t>
  </si>
  <si>
    <t>Participación en el proyecto</t>
  </si>
  <si>
    <t>Megacable Publicidad</t>
  </si>
  <si>
    <t>Connie Larios</t>
  </si>
  <si>
    <t>Propuesta Interna</t>
  </si>
  <si>
    <t>Definición de la base de datos</t>
  </si>
  <si>
    <t>Administrador general de productos</t>
  </si>
  <si>
    <t>Inventario de los productos</t>
  </si>
  <si>
    <t>Conexiones WebService</t>
  </si>
  <si>
    <t>Registro de los usuarios</t>
  </si>
  <si>
    <t>Modulo de prioridades</t>
  </si>
  <si>
    <t>Clientes</t>
  </si>
  <si>
    <t>Orden de transmisión madre</t>
  </si>
  <si>
    <t>Orden de transmisión</t>
  </si>
  <si>
    <t>Vincular a Cliente</t>
  </si>
  <si>
    <t>Vista previa de Orden de transmisión</t>
  </si>
  <si>
    <t>Agenda</t>
  </si>
  <si>
    <t>Inicio de sesión</t>
  </si>
  <si>
    <t>Cambio de contraseña</t>
  </si>
  <si>
    <t>Validación del cliente</t>
  </si>
  <si>
    <t>Cancelación de Orden de Transmisión</t>
  </si>
  <si>
    <t>Reactivación de Orden de Transmisión</t>
  </si>
  <si>
    <t>Evaluación del producto</t>
  </si>
  <si>
    <t>Ver todos</t>
  </si>
  <si>
    <t>Ver sin pautar</t>
  </si>
  <si>
    <t>Pautar</t>
  </si>
  <si>
    <t>Prefactura</t>
  </si>
  <si>
    <t>Administración de descuentos</t>
  </si>
  <si>
    <t>Solicitar descuento o descuento adicional</t>
  </si>
  <si>
    <t>Aprobar descuento</t>
  </si>
  <si>
    <t>Vinculación de pago</t>
  </si>
  <si>
    <t>Cálculo de comisiones</t>
  </si>
  <si>
    <t>Sistema de notificaciones</t>
  </si>
  <si>
    <t>Conexión con el sistema actual de bloqueos</t>
  </si>
  <si>
    <t>Reportes de transmisiones</t>
  </si>
  <si>
    <t>Reportes detallados</t>
  </si>
  <si>
    <t>P</t>
  </si>
  <si>
    <t>B</t>
  </si>
  <si>
    <t>2 semanas</t>
  </si>
  <si>
    <t>5 semanas</t>
  </si>
  <si>
    <t>3 semanas</t>
  </si>
  <si>
    <t>2 semanas 2 días</t>
  </si>
  <si>
    <t>Base de datos</t>
  </si>
  <si>
    <t>Inventario</t>
  </si>
  <si>
    <t>Detalles Orden de transmisión</t>
  </si>
  <si>
    <t>Descuentos</t>
  </si>
  <si>
    <t>Comisiones</t>
  </si>
  <si>
    <t>Sistema de bloqueos</t>
  </si>
  <si>
    <t>Reportes</t>
  </si>
  <si>
    <t>Dirección</t>
  </si>
  <si>
    <t>Líder de proyectos</t>
  </si>
  <si>
    <t>Analista/Desarrollador</t>
  </si>
  <si>
    <t>Diseñador</t>
  </si>
  <si>
    <t>Evaluador</t>
  </si>
  <si>
    <t>Medio tiempo</t>
  </si>
  <si>
    <t>Todo el proyecto</t>
  </si>
  <si>
    <t>Suspensión de Orden de Transmisión</t>
  </si>
  <si>
    <t>Visualización de Ordenes de transmisión</t>
  </si>
  <si>
    <t>Reprogramación automática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</si>
</sst>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.00;[Red]&quot;$&quot;\ \-#,##0.00"/>
    <numFmt numFmtId="165" formatCode="0.0"/>
    <numFmt numFmtId="166" formatCode="[$-C0A]dd\-mmm\-yy;@"/>
  </numFmts>
  <fonts count="30">
    <font>
      <sz val="10"/>
      <name val="Arial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indexed="9"/>
      <name val="Segoe UI"/>
      <family val="2"/>
    </font>
    <font>
      <b/>
      <sz val="10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u/>
      <sz val="10"/>
      <name val="Segoe UI"/>
      <family val="2"/>
    </font>
    <font>
      <b/>
      <sz val="14"/>
      <color indexed="9"/>
      <name val="Segoe UI"/>
      <family val="2"/>
    </font>
    <font>
      <sz val="9"/>
      <color indexed="81"/>
      <name val="Tahoma"/>
      <family val="2"/>
    </font>
    <font>
      <b/>
      <sz val="11"/>
      <color theme="1"/>
      <name val="Century Gothic"/>
      <family val="2"/>
      <scheme val="minor"/>
    </font>
    <font>
      <sz val="11"/>
      <color theme="1"/>
      <name val="Helvetica CE 55 Roman"/>
    </font>
    <font>
      <b/>
      <sz val="11"/>
      <color theme="1"/>
      <name val="Helvetica CE 55 Roman"/>
    </font>
    <font>
      <b/>
      <sz val="14"/>
      <color theme="0"/>
      <name val="Helvetica CE 55 Roman"/>
    </font>
    <font>
      <b/>
      <sz val="16"/>
      <color theme="0"/>
      <name val="Helvetica CE 55 Roman"/>
    </font>
    <font>
      <sz val="10"/>
      <name val="Century Gothic"/>
      <family val="2"/>
      <scheme val="minor"/>
    </font>
    <font>
      <sz val="14"/>
      <color indexed="9"/>
      <name val="Century Gothic"/>
      <family val="2"/>
      <scheme val="minor"/>
    </font>
    <font>
      <b/>
      <sz val="10"/>
      <name val="Century Gothic"/>
      <family val="2"/>
      <scheme val="minor"/>
    </font>
    <font>
      <b/>
      <sz val="14"/>
      <color theme="0"/>
      <name val="Segoe UI"/>
      <family val="2"/>
    </font>
    <font>
      <b/>
      <sz val="10"/>
      <name val="Arial"/>
      <family val="2"/>
    </font>
    <font>
      <b/>
      <sz val="14"/>
      <color indexed="9"/>
      <name val="Tahoma"/>
      <family val="2"/>
    </font>
    <font>
      <sz val="12"/>
      <color indexed="9"/>
      <name val="Century Gothic"/>
      <family val="2"/>
      <scheme val="major"/>
    </font>
    <font>
      <sz val="14"/>
      <color indexed="9"/>
      <name val="Tahoma"/>
      <family val="2"/>
    </font>
    <font>
      <sz val="9"/>
      <color indexed="81"/>
      <name val="Tahoma"/>
      <charset val="1"/>
    </font>
    <font>
      <sz val="10"/>
      <color theme="1"/>
      <name val="Century Gothic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3" tint="0.5999938962981048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6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" fillId="0" borderId="0"/>
    <xf numFmtId="0" fontId="1" fillId="0" borderId="0"/>
  </cellStyleXfs>
  <cellXfs count="139">
    <xf numFmtId="0" fontId="0" fillId="0" borderId="0" xfId="0"/>
    <xf numFmtId="0" fontId="7" fillId="0" borderId="0" xfId="0" applyFont="1"/>
    <xf numFmtId="0" fontId="7" fillId="2" borderId="0" xfId="0" applyFont="1" applyFill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center"/>
    </xf>
    <xf numFmtId="0" fontId="12" fillId="0" borderId="0" xfId="0" applyFont="1"/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9" fontId="11" fillId="0" borderId="1" xfId="0" applyNumberFormat="1" applyFont="1" applyBorder="1" applyAlignment="1">
      <alignment horizontal="right"/>
    </xf>
    <xf numFmtId="4" fontId="10" fillId="5" borderId="1" xfId="0" applyNumberFormat="1" applyFont="1" applyFill="1" applyBorder="1" applyAlignment="1">
      <alignment horizontal="center"/>
    </xf>
    <xf numFmtId="0" fontId="9" fillId="0" borderId="0" xfId="0" applyFont="1"/>
    <xf numFmtId="0" fontId="2" fillId="0" borderId="0" xfId="4"/>
    <xf numFmtId="0" fontId="16" fillId="0" borderId="0" xfId="4" applyFont="1" applyAlignment="1">
      <alignment horizontal="center" vertical="center" wrapText="1"/>
    </xf>
    <xf numFmtId="0" fontId="16" fillId="0" borderId="0" xfId="4" applyFont="1"/>
    <xf numFmtId="0" fontId="16" fillId="0" borderId="2" xfId="4" applyFont="1" applyBorder="1"/>
    <xf numFmtId="0" fontId="2" fillId="7" borderId="0" xfId="4" applyFill="1"/>
    <xf numFmtId="0" fontId="16" fillId="7" borderId="0" xfId="4" applyFont="1" applyFill="1" applyAlignment="1">
      <alignment horizontal="center" vertical="center" wrapText="1"/>
    </xf>
    <xf numFmtId="0" fontId="16" fillId="7" borderId="3" xfId="4" applyFont="1" applyFill="1" applyBorder="1" applyAlignment="1">
      <alignment horizontal="center" vertical="center" wrapText="1"/>
    </xf>
    <xf numFmtId="0" fontId="16" fillId="7" borderId="0" xfId="4" applyFont="1" applyFill="1"/>
    <xf numFmtId="0" fontId="16" fillId="7" borderId="0" xfId="4" applyNumberFormat="1" applyFont="1" applyFill="1" applyBorder="1"/>
    <xf numFmtId="0" fontId="16" fillId="7" borderId="0" xfId="4" applyFont="1" applyFill="1" applyBorder="1"/>
    <xf numFmtId="0" fontId="16" fillId="0" borderId="4" xfId="4" applyNumberFormat="1" applyFont="1" applyFill="1" applyBorder="1"/>
    <xf numFmtId="0" fontId="16" fillId="7" borderId="4" xfId="4" applyNumberFormat="1" applyFont="1" applyFill="1" applyBorder="1"/>
    <xf numFmtId="0" fontId="16" fillId="0" borderId="4" xfId="4" applyFont="1" applyBorder="1" applyAlignment="1">
      <alignment horizontal="center" vertical="center" wrapText="1"/>
    </xf>
    <xf numFmtId="0" fontId="15" fillId="0" borderId="0" xfId="4" applyFont="1"/>
    <xf numFmtId="0" fontId="15" fillId="7" borderId="0" xfId="4" applyFont="1" applyFill="1"/>
    <xf numFmtId="0" fontId="17" fillId="0" borderId="4" xfId="4" applyNumberFormat="1" applyFont="1" applyFill="1" applyBorder="1"/>
    <xf numFmtId="0" fontId="17" fillId="7" borderId="4" xfId="4" applyNumberFormat="1" applyFont="1" applyFill="1" applyBorder="1"/>
    <xf numFmtId="0" fontId="15" fillId="0" borderId="0" xfId="4" applyFont="1" applyFill="1"/>
    <xf numFmtId="0" fontId="2" fillId="7" borderId="5" xfId="4" applyFill="1" applyBorder="1"/>
    <xf numFmtId="0" fontId="16" fillId="0" borderId="0" xfId="4" applyFont="1" applyFill="1" applyAlignment="1">
      <alignment horizontal="center" vertical="center" wrapText="1"/>
    </xf>
    <xf numFmtId="0" fontId="16" fillId="0" borderId="4" xfId="4" applyFont="1" applyFill="1" applyBorder="1" applyAlignment="1">
      <alignment horizontal="center" vertical="center" wrapText="1"/>
    </xf>
    <xf numFmtId="0" fontId="2" fillId="7" borderId="6" xfId="4" applyFill="1" applyBorder="1"/>
    <xf numFmtId="0" fontId="2" fillId="7" borderId="7" xfId="4" applyFill="1" applyBorder="1"/>
    <xf numFmtId="0" fontId="18" fillId="8" borderId="4" xfId="4" applyFont="1" applyFill="1" applyBorder="1" applyAlignment="1">
      <alignment horizontal="center"/>
    </xf>
    <xf numFmtId="0" fontId="16" fillId="7" borderId="4" xfId="4" applyNumberFormat="1" applyFont="1" applyFill="1" applyBorder="1" applyAlignment="1">
      <alignment horizontal="center" vertical="center"/>
    </xf>
    <xf numFmtId="0" fontId="16" fillId="0" borderId="4" xfId="4" applyNumberFormat="1" applyFont="1" applyFill="1" applyBorder="1" applyAlignment="1">
      <alignment horizontal="center" vertical="center"/>
    </xf>
    <xf numFmtId="0" fontId="16" fillId="8" borderId="4" xfId="4" applyNumberFormat="1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 applyFill="1" applyAlignment="1"/>
    <xf numFmtId="0" fontId="21" fillId="0" borderId="0" xfId="0" applyFont="1" applyFill="1" applyBorder="1" applyAlignment="1"/>
    <xf numFmtId="0" fontId="22" fillId="0" borderId="0" xfId="0" applyFont="1" applyFill="1" applyBorder="1" applyAlignment="1">
      <alignment vertical="top" wrapText="1"/>
    </xf>
    <xf numFmtId="166" fontId="20" fillId="0" borderId="0" xfId="0" applyNumberFormat="1" applyFont="1" applyBorder="1" applyAlignment="1">
      <alignment vertical="top" wrapText="1"/>
    </xf>
    <xf numFmtId="0" fontId="19" fillId="10" borderId="8" xfId="4" applyFont="1" applyFill="1" applyBorder="1" applyAlignment="1">
      <alignment horizontal="center" vertical="center"/>
    </xf>
    <xf numFmtId="0" fontId="19" fillId="10" borderId="4" xfId="4" applyFont="1" applyFill="1" applyBorder="1" applyAlignment="1">
      <alignment horizontal="center" vertical="center" wrapText="1"/>
    </xf>
    <xf numFmtId="0" fontId="17" fillId="5" borderId="4" xfId="4" applyFont="1" applyFill="1" applyBorder="1" applyAlignment="1">
      <alignment horizontal="center" vertical="center" wrapText="1"/>
    </xf>
    <xf numFmtId="0" fontId="7" fillId="6" borderId="0" xfId="0" applyFont="1" applyFill="1"/>
    <xf numFmtId="0" fontId="24" fillId="6" borderId="0" xfId="0" applyFont="1" applyFill="1" applyAlignment="1">
      <alignment horizontal="left"/>
    </xf>
    <xf numFmtId="0" fontId="24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/>
    </xf>
    <xf numFmtId="0" fontId="7" fillId="4" borderId="1" xfId="0" applyFont="1" applyFill="1" applyBorder="1" applyAlignment="1">
      <alignment horizontal="center"/>
    </xf>
    <xf numFmtId="4" fontId="7" fillId="4" borderId="1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center"/>
    </xf>
    <xf numFmtId="4" fontId="8" fillId="5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2" fontId="10" fillId="6" borderId="1" xfId="0" applyNumberFormat="1" applyFont="1" applyFill="1" applyBorder="1" applyAlignment="1">
      <alignment horizontal="center"/>
    </xf>
    <xf numFmtId="4" fontId="10" fillId="6" borderId="1" xfId="0" applyNumberFormat="1" applyFont="1" applyFill="1" applyBorder="1"/>
    <xf numFmtId="9" fontId="10" fillId="6" borderId="1" xfId="0" applyNumberFormat="1" applyFont="1" applyFill="1" applyBorder="1" applyAlignment="1">
      <alignment horizontal="right"/>
    </xf>
    <xf numFmtId="166" fontId="20" fillId="0" borderId="10" xfId="0" applyNumberFormat="1" applyFont="1" applyBorder="1" applyAlignment="1">
      <alignment horizontal="center" vertical="center" wrapText="1"/>
    </xf>
    <xf numFmtId="0" fontId="22" fillId="12" borderId="10" xfId="0" applyFont="1" applyFill="1" applyBorder="1" applyAlignment="1">
      <alignment horizontal="center" vertical="top" wrapText="1"/>
    </xf>
    <xf numFmtId="3" fontId="9" fillId="4" borderId="1" xfId="0" applyNumberFormat="1" applyFont="1" applyFill="1" applyBorder="1" applyAlignment="1">
      <alignment horizontal="right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3" fontId="9" fillId="5" borderId="1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right"/>
    </xf>
    <xf numFmtId="3" fontId="10" fillId="6" borderId="1" xfId="0" applyNumberFormat="1" applyFont="1" applyFill="1" applyBorder="1" applyAlignment="1">
      <alignment horizontal="center"/>
    </xf>
    <xf numFmtId="3" fontId="16" fillId="0" borderId="4" xfId="4" applyNumberFormat="1" applyFont="1" applyBorder="1" applyAlignment="1">
      <alignment horizontal="center" vertical="center" wrapText="1"/>
    </xf>
    <xf numFmtId="3" fontId="16" fillId="0" borderId="4" xfId="4" applyNumberFormat="1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/>
    </xf>
    <xf numFmtId="3" fontId="10" fillId="5" borderId="19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right"/>
    </xf>
    <xf numFmtId="0" fontId="3" fillId="6" borderId="0" xfId="0" applyFont="1" applyFill="1" applyAlignment="1">
      <alignment horizontal="left"/>
    </xf>
    <xf numFmtId="0" fontId="13" fillId="3" borderId="0" xfId="0" applyFont="1" applyFill="1" applyBorder="1" applyAlignment="1"/>
    <xf numFmtId="0" fontId="27" fillId="3" borderId="0" xfId="4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166" fontId="20" fillId="0" borderId="13" xfId="0" applyNumberFormat="1" applyFont="1" applyBorder="1" applyAlignment="1">
      <alignment horizontal="left" vertical="top" wrapText="1"/>
    </xf>
    <xf numFmtId="166" fontId="20" fillId="0" borderId="12" xfId="0" applyNumberFormat="1" applyFont="1" applyBorder="1" applyAlignment="1">
      <alignment horizontal="left" vertical="top" wrapText="1"/>
    </xf>
    <xf numFmtId="166" fontId="20" fillId="0" borderId="15" xfId="0" applyNumberFormat="1" applyFont="1" applyBorder="1" applyAlignment="1">
      <alignment horizontal="left" vertical="top" wrapText="1"/>
    </xf>
    <xf numFmtId="166" fontId="20" fillId="0" borderId="14" xfId="0" applyNumberFormat="1" applyFont="1" applyBorder="1" applyAlignment="1">
      <alignment horizontal="left" vertical="top" wrapText="1"/>
    </xf>
    <xf numFmtId="166" fontId="20" fillId="0" borderId="11" xfId="0" applyNumberFormat="1" applyFont="1" applyBorder="1" applyAlignment="1">
      <alignment horizontal="left" vertical="top" wrapText="1"/>
    </xf>
    <xf numFmtId="166" fontId="20" fillId="0" borderId="16" xfId="0" applyNumberFormat="1" applyFont="1" applyBorder="1" applyAlignment="1">
      <alignment horizontal="left" vertical="top" wrapText="1"/>
    </xf>
    <xf numFmtId="0" fontId="25" fillId="3" borderId="0" xfId="4" applyFont="1" applyFill="1" applyAlignment="1">
      <alignment horizontal="center" vertical="center"/>
    </xf>
    <xf numFmtId="0" fontId="26" fillId="9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3" fillId="3" borderId="0" xfId="0" applyFont="1" applyFill="1" applyBorder="1" applyAlignment="1">
      <alignment horizontal="left"/>
    </xf>
    <xf numFmtId="0" fontId="23" fillId="11" borderId="0" xfId="0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4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left"/>
    </xf>
    <xf numFmtId="2" fontId="11" fillId="0" borderId="21" xfId="0" applyNumberFormat="1" applyFont="1" applyBorder="1" applyAlignment="1">
      <alignment horizontal="left"/>
    </xf>
    <xf numFmtId="2" fontId="11" fillId="0" borderId="22" xfId="0" applyNumberFormat="1" applyFont="1" applyBorder="1" applyAlignment="1">
      <alignment horizontal="left"/>
    </xf>
    <xf numFmtId="2" fontId="11" fillId="0" borderId="23" xfId="0" applyNumberFormat="1" applyFont="1" applyBorder="1" applyAlignment="1">
      <alignment horizontal="left"/>
    </xf>
    <xf numFmtId="2" fontId="11" fillId="0" borderId="2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left"/>
    </xf>
    <xf numFmtId="2" fontId="11" fillId="0" borderId="24" xfId="0" applyNumberFormat="1" applyFont="1" applyBorder="1" applyAlignment="1">
      <alignment horizontal="left"/>
    </xf>
    <xf numFmtId="2" fontId="11" fillId="0" borderId="25" xfId="0" applyNumberFormat="1" applyFont="1" applyBorder="1" applyAlignment="1">
      <alignment horizontal="left"/>
    </xf>
    <xf numFmtId="2" fontId="11" fillId="0" borderId="26" xfId="0" applyNumberFormat="1" applyFont="1" applyBorder="1" applyAlignment="1">
      <alignment horizontal="left"/>
    </xf>
    <xf numFmtId="2" fontId="11" fillId="0" borderId="27" xfId="0" applyNumberFormat="1" applyFont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2" fontId="11" fillId="0" borderId="21" xfId="0" applyNumberFormat="1" applyFont="1" applyBorder="1" applyAlignment="1">
      <alignment horizontal="center"/>
    </xf>
    <xf numFmtId="2" fontId="11" fillId="0" borderId="22" xfId="0" applyNumberFormat="1" applyFont="1" applyBorder="1" applyAlignment="1">
      <alignment horizontal="center"/>
    </xf>
    <xf numFmtId="2" fontId="11" fillId="0" borderId="23" xfId="0" applyNumberFormat="1" applyFont="1" applyBorder="1" applyAlignment="1">
      <alignment horizontal="center"/>
    </xf>
    <xf numFmtId="2" fontId="11" fillId="0" borderId="2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/>
    </xf>
    <xf numFmtId="2" fontId="11" fillId="0" borderId="27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0" fillId="5" borderId="19" xfId="0" applyFont="1" applyFill="1" applyBorder="1" applyAlignment="1">
      <alignment horizontal="right"/>
    </xf>
    <xf numFmtId="0" fontId="16" fillId="0" borderId="9" xfId="4" applyFont="1" applyBorder="1" applyAlignment="1">
      <alignment horizontal="center"/>
    </xf>
    <xf numFmtId="0" fontId="16" fillId="5" borderId="7" xfId="4" applyFont="1" applyFill="1" applyBorder="1" applyAlignment="1">
      <alignment horizontal="center" vertical="center"/>
    </xf>
    <xf numFmtId="0" fontId="16" fillId="5" borderId="3" xfId="4" applyFont="1" applyFill="1" applyBorder="1" applyAlignment="1">
      <alignment horizontal="center" vertical="center"/>
    </xf>
    <xf numFmtId="1" fontId="16" fillId="0" borderId="4" xfId="4" applyNumberFormat="1" applyFont="1" applyBorder="1" applyAlignment="1">
      <alignment horizontal="center"/>
    </xf>
    <xf numFmtId="0" fontId="20" fillId="0" borderId="10" xfId="5" applyFont="1" applyFill="1" applyBorder="1" applyAlignment="1">
      <alignment horizontal="center" vertical="center" wrapText="1" readingOrder="1"/>
    </xf>
    <xf numFmtId="0" fontId="29" fillId="0" borderId="0" xfId="0" applyFont="1" applyAlignment="1">
      <alignment horizontal="center"/>
    </xf>
    <xf numFmtId="0" fontId="19" fillId="10" borderId="31" xfId="4" applyNumberFormat="1" applyFont="1" applyFill="1" applyBorder="1" applyAlignment="1">
      <alignment horizontal="center" vertical="center"/>
    </xf>
    <xf numFmtId="0" fontId="19" fillId="10" borderId="9" xfId="4" applyNumberFormat="1" applyFont="1" applyFill="1" applyBorder="1" applyAlignment="1">
      <alignment horizontal="center" vertical="center"/>
    </xf>
  </cellXfs>
  <cellStyles count="6">
    <cellStyle name="Millares 2" xfId="1"/>
    <cellStyle name="Normal" xfId="0" builtinId="0"/>
    <cellStyle name="Normal 2" xfId="2"/>
    <cellStyle name="Normal 3" xfId="4"/>
    <cellStyle name="Normal 5" xfId="5"/>
    <cellStyle name="Porcentu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257173</xdr:colOff>
      <xdr:row>0</xdr:row>
      <xdr:rowOff>200025</xdr:rowOff>
    </xdr:from>
    <xdr:to>
      <xdr:col>3</xdr:col>
      <xdr:colOff>323850</xdr:colOff>
      <xdr:row>0</xdr:row>
      <xdr:rowOff>918481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93"/>
        <a:stretch/>
      </xdr:blipFill>
      <xdr:spPr>
        <a:xfrm>
          <a:off x="390523" y="200025"/>
          <a:ext cx="3362327" cy="718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104513</xdr:colOff>
      <xdr:row>0</xdr:row>
      <xdr:rowOff>178594</xdr:rowOff>
    </xdr:from>
    <xdr:to>
      <xdr:col>3</xdr:col>
      <xdr:colOff>726282</xdr:colOff>
      <xdr:row>0</xdr:row>
      <xdr:rowOff>1076111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19" y="178594"/>
          <a:ext cx="3562613" cy="897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1262073</xdr:colOff>
      <xdr:row>0</xdr:row>
      <xdr:rowOff>0</xdr:rowOff>
    </xdr:from>
    <xdr:to>
      <xdr:col>3</xdr:col>
      <xdr:colOff>666348</xdr:colOff>
      <xdr:row>1</xdr:row>
      <xdr:rowOff>5255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36" y="0"/>
          <a:ext cx="4869243" cy="12196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1571625</xdr:colOff>
      <xdr:row>0</xdr:row>
      <xdr:rowOff>0</xdr:rowOff>
    </xdr:from>
    <xdr:to>
      <xdr:col>11</xdr:col>
      <xdr:colOff>66676</xdr:colOff>
      <xdr:row>0</xdr:row>
      <xdr:rowOff>1200818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93"/>
        <a:stretch/>
      </xdr:blipFill>
      <xdr:spPr>
        <a:xfrm>
          <a:off x="1571625" y="0"/>
          <a:ext cx="5619751" cy="12008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1571625</xdr:colOff>
      <xdr:row>0</xdr:row>
      <xdr:rowOff>0</xdr:rowOff>
    </xdr:from>
    <xdr:to>
      <xdr:col>2</xdr:col>
      <xdr:colOff>933451</xdr:colOff>
      <xdr:row>0</xdr:row>
      <xdr:rowOff>1200818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93"/>
        <a:stretch/>
      </xdr:blipFill>
      <xdr:spPr>
        <a:xfrm>
          <a:off x="1571625" y="0"/>
          <a:ext cx="5619751" cy="1200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7"/>
  <sheetViews>
    <sheetView showGridLines="0" workbookViewId="0">
      <selection activeCell="C17" sqref="C17"/>
    </sheetView>
  </sheetViews>
  <sheetFormatPr baseColWidth="10" defaultColWidth="9.140625" defaultRowHeight="12.75"/>
  <cols>
    <col min="1" max="1" width="2" customWidth="1"/>
    <col min="2" max="2" width="22.140625" bestFit="1" customWidth="1"/>
    <col min="3" max="3" width="27.28515625" customWidth="1"/>
    <col min="4" max="4" width="46.140625" customWidth="1"/>
    <col min="5" max="5" width="18.42578125" customWidth="1"/>
  </cols>
  <sheetData>
    <row r="1" spans="2:10" ht="95.25" customHeight="1">
      <c r="B1" s="84"/>
      <c r="C1" s="84"/>
      <c r="D1" s="84"/>
      <c r="E1" s="84"/>
      <c r="F1" s="84"/>
      <c r="G1" s="84"/>
      <c r="H1" s="84"/>
      <c r="I1" s="84"/>
      <c r="J1" s="84"/>
    </row>
    <row r="2" spans="2:10" ht="18">
      <c r="B2" s="91" t="s">
        <v>107</v>
      </c>
      <c r="C2" s="91"/>
      <c r="D2" s="91"/>
      <c r="E2" s="91"/>
      <c r="F2" s="47"/>
      <c r="G2" s="47"/>
      <c r="H2" s="47"/>
      <c r="I2" s="47"/>
      <c r="J2" s="47"/>
    </row>
    <row r="3" spans="2:10" ht="18.75">
      <c r="B3" s="92" t="s">
        <v>30</v>
      </c>
      <c r="C3" s="92"/>
      <c r="D3" s="92"/>
      <c r="E3" s="92"/>
      <c r="F3" s="47"/>
      <c r="G3" s="47"/>
      <c r="H3" s="47"/>
      <c r="I3" s="47"/>
      <c r="J3" s="47"/>
    </row>
    <row r="4" spans="2:10" ht="12.75" customHeight="1">
      <c r="B4" s="71" t="s">
        <v>40</v>
      </c>
      <c r="C4" s="85" t="s">
        <v>109</v>
      </c>
      <c r="D4" s="86"/>
      <c r="E4" s="87"/>
      <c r="F4" s="50"/>
      <c r="G4" s="50"/>
      <c r="H4" s="50"/>
      <c r="I4" s="50"/>
      <c r="J4" s="50"/>
    </row>
    <row r="5" spans="2:10" ht="12.75" customHeight="1">
      <c r="B5" s="72" t="s">
        <v>31</v>
      </c>
      <c r="C5" s="88" t="s">
        <v>110</v>
      </c>
      <c r="D5" s="89"/>
      <c r="E5" s="90"/>
      <c r="F5" s="50"/>
      <c r="G5" s="50"/>
      <c r="H5" s="50"/>
      <c r="I5" s="50"/>
      <c r="J5" s="50"/>
    </row>
    <row r="6" spans="2:10" ht="12.75" customHeight="1">
      <c r="B6" s="72" t="s">
        <v>32</v>
      </c>
      <c r="C6" s="88">
        <v>41850</v>
      </c>
      <c r="D6" s="89"/>
      <c r="E6" s="90"/>
      <c r="F6" s="50"/>
      <c r="G6" s="50"/>
      <c r="H6" s="50"/>
      <c r="I6" s="50"/>
      <c r="J6" s="50"/>
    </row>
    <row r="7" spans="2:10" ht="12.75" customHeight="1">
      <c r="B7" s="72" t="s">
        <v>33</v>
      </c>
      <c r="C7" s="88"/>
      <c r="D7" s="89"/>
      <c r="E7" s="90"/>
      <c r="F7" s="50"/>
      <c r="G7" s="50"/>
      <c r="H7" s="50"/>
      <c r="I7" s="50"/>
      <c r="J7" s="50"/>
    </row>
    <row r="8" spans="2:10" ht="12.75" customHeight="1">
      <c r="B8" s="72" t="s">
        <v>34</v>
      </c>
      <c r="C8" s="88"/>
      <c r="D8" s="89"/>
      <c r="E8" s="90"/>
      <c r="F8" s="50"/>
      <c r="G8" s="50"/>
      <c r="H8" s="50"/>
      <c r="I8" s="50"/>
      <c r="J8" s="50"/>
    </row>
    <row r="9" spans="2:10" ht="18">
      <c r="B9" s="83" t="s">
        <v>35</v>
      </c>
      <c r="C9" s="83"/>
      <c r="D9" s="83"/>
      <c r="E9" s="83"/>
      <c r="F9" s="48"/>
      <c r="G9" s="48"/>
      <c r="H9" s="48"/>
      <c r="I9" s="48"/>
      <c r="J9" s="48"/>
    </row>
    <row r="10" spans="2:10">
      <c r="B10" s="69" t="s">
        <v>36</v>
      </c>
      <c r="C10" s="69" t="s">
        <v>37</v>
      </c>
      <c r="D10" s="69" t="s">
        <v>38</v>
      </c>
      <c r="E10" s="69" t="s">
        <v>39</v>
      </c>
      <c r="F10" s="49"/>
      <c r="G10" s="49"/>
      <c r="H10" s="49"/>
      <c r="I10" s="49"/>
      <c r="J10" s="49"/>
    </row>
    <row r="11" spans="2:10" ht="13.5">
      <c r="B11" s="68">
        <f>C6</f>
        <v>41850</v>
      </c>
      <c r="C11" s="68" t="s">
        <v>104</v>
      </c>
      <c r="D11" s="68" t="s">
        <v>111</v>
      </c>
      <c r="E11" s="68" t="s">
        <v>110</v>
      </c>
    </row>
    <row r="12" spans="2:10" ht="13.5">
      <c r="B12" s="68">
        <f>C8</f>
        <v>0</v>
      </c>
      <c r="C12" s="68" t="s">
        <v>105</v>
      </c>
      <c r="D12" s="68"/>
      <c r="E12" s="68"/>
    </row>
    <row r="13" spans="2:10" ht="13.5">
      <c r="B13" s="68"/>
      <c r="C13" s="68"/>
      <c r="D13" s="68"/>
      <c r="E13" s="68"/>
    </row>
    <row r="14" spans="2:10" ht="13.5">
      <c r="B14" s="68"/>
      <c r="C14" s="68"/>
      <c r="D14" s="68"/>
      <c r="E14" s="68"/>
    </row>
    <row r="15" spans="2:10" ht="13.5">
      <c r="B15" s="68"/>
      <c r="C15" s="68"/>
      <c r="D15" s="68"/>
      <c r="E15" s="68"/>
    </row>
    <row r="16" spans="2:10" ht="13.5">
      <c r="B16" s="68"/>
      <c r="C16" s="68"/>
      <c r="D16" s="68"/>
      <c r="E16" s="68"/>
    </row>
    <row r="17" spans="2:5" ht="13.5">
      <c r="B17" s="46"/>
      <c r="C17" s="46"/>
      <c r="D17" s="46"/>
      <c r="E17" s="46"/>
    </row>
  </sheetData>
  <mergeCells count="9">
    <mergeCell ref="B9:E9"/>
    <mergeCell ref="B1:J1"/>
    <mergeCell ref="C4:E4"/>
    <mergeCell ref="C6:E6"/>
    <mergeCell ref="C8:E8"/>
    <mergeCell ref="B2:E2"/>
    <mergeCell ref="B3:E3"/>
    <mergeCell ref="C5:E5"/>
    <mergeCell ref="C7:E7"/>
  </mergeCells>
  <dataValidations count="4">
    <dataValidation type="list" allowBlank="1" showInputMessage="1" showErrorMessage="1" sqref="C5:E5">
      <formula1>"Samuel Seda,Connie Larios"</formula1>
    </dataValidation>
    <dataValidation type="list" allowBlank="1" showInputMessage="1" showErrorMessage="1" sqref="C7:E7">
      <formula1>"Jesús Durán"</formula1>
    </dataValidation>
    <dataValidation type="list" allowBlank="1" showInputMessage="1" showErrorMessage="1" sqref="C11:C16">
      <formula1>"Elaboración,Aprobación,Modificación"</formula1>
    </dataValidation>
    <dataValidation type="list" allowBlank="1" showInputMessage="1" showErrorMessage="1" sqref="E11:E16">
      <formula1>"Connie Larios,Samuel Seda,Jesús Durán"</formula1>
    </dataValidation>
  </dataValidations>
  <pageMargins left="0.7" right="0.7" top="0.75" bottom="0.75" header="0.3" footer="0.3"/>
  <pageSetup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showGridLines="0" topLeftCell="A2" zoomScale="80" zoomScaleNormal="80" zoomScalePageLayoutView="80" workbookViewId="0">
      <pane xSplit="17" topLeftCell="R1" activePane="topRight" state="frozen"/>
      <selection pane="topRight" activeCell="C37" sqref="C37"/>
    </sheetView>
  </sheetViews>
  <sheetFormatPr baseColWidth="10" defaultColWidth="11.42578125" defaultRowHeight="14.25"/>
  <cols>
    <col min="1" max="1" width="5.140625" style="1" customWidth="1"/>
    <col min="2" max="2" width="3.7109375" style="4" bestFit="1" customWidth="1"/>
    <col min="3" max="3" width="40.42578125" style="1" customWidth="1"/>
    <col min="4" max="4" width="14.42578125" style="1" bestFit="1" customWidth="1"/>
    <col min="5" max="5" width="13" style="1" bestFit="1" customWidth="1"/>
    <col min="6" max="6" width="5.28515625" style="4" customWidth="1"/>
    <col min="7" max="7" width="5.42578125" style="4" customWidth="1"/>
    <col min="8" max="8" width="5.28515625" style="4" customWidth="1"/>
    <col min="9" max="12" width="3.85546875" style="4" bestFit="1" customWidth="1"/>
    <col min="13" max="13" width="3.7109375" style="4" bestFit="1" customWidth="1"/>
    <col min="14" max="14" width="7.7109375" style="4" customWidth="1"/>
    <col min="15" max="15" width="3.85546875" style="4" bestFit="1" customWidth="1"/>
    <col min="16" max="16" width="7.7109375" style="4" customWidth="1"/>
    <col min="17" max="17" width="9.7109375" style="4" customWidth="1"/>
    <col min="18" max="18" width="1.28515625" style="1" customWidth="1"/>
    <col min="19" max="19" width="34.28515625" style="1" bestFit="1" customWidth="1"/>
    <col min="20" max="20" width="32.140625" style="1" bestFit="1" customWidth="1"/>
    <col min="21" max="21" width="31.7109375" style="1" customWidth="1"/>
    <col min="22" max="16384" width="11.42578125" style="1"/>
  </cols>
  <sheetData>
    <row r="1" spans="2:21" ht="100.5" customHeight="1"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2:21" ht="20.25">
      <c r="B2" s="94" t="s">
        <v>20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S2" s="95" t="s">
        <v>71</v>
      </c>
      <c r="T2" s="95"/>
      <c r="U2" s="95"/>
    </row>
    <row r="3" spans="2:2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4">
        <f>SUM(N5:N487)</f>
        <v>1406.07</v>
      </c>
      <c r="O3" s="7"/>
      <c r="P3" s="7"/>
      <c r="Q3" s="73">
        <f>SUM(Q5:Q487)</f>
        <v>1355.8860000000002</v>
      </c>
      <c r="S3" s="54"/>
      <c r="T3" s="54"/>
      <c r="U3" s="54"/>
    </row>
    <row r="4" spans="2:21">
      <c r="B4" s="13" t="s">
        <v>0</v>
      </c>
      <c r="C4" s="14" t="s">
        <v>25</v>
      </c>
      <c r="D4" s="13" t="s">
        <v>18</v>
      </c>
      <c r="E4" s="13" t="s">
        <v>19</v>
      </c>
      <c r="F4" s="13" t="s">
        <v>8</v>
      </c>
      <c r="G4" s="13" t="s">
        <v>2</v>
      </c>
      <c r="H4" s="13" t="s">
        <v>3</v>
      </c>
      <c r="I4" s="13" t="s">
        <v>5</v>
      </c>
      <c r="J4" s="13" t="s">
        <v>6</v>
      </c>
      <c r="K4" s="13" t="s">
        <v>7</v>
      </c>
      <c r="L4" s="13" t="s">
        <v>9</v>
      </c>
      <c r="M4" s="13" t="s">
        <v>10</v>
      </c>
      <c r="N4" s="13" t="s">
        <v>13</v>
      </c>
      <c r="O4" s="13" t="s">
        <v>4</v>
      </c>
      <c r="P4" s="13" t="s">
        <v>15</v>
      </c>
      <c r="Q4" s="13" t="s">
        <v>14</v>
      </c>
      <c r="S4" s="54"/>
      <c r="T4" s="54"/>
      <c r="U4" s="54"/>
    </row>
    <row r="5" spans="2:21" ht="14.25" customHeight="1">
      <c r="B5" s="8">
        <v>1</v>
      </c>
      <c r="C5" s="135" t="s">
        <v>112</v>
      </c>
      <c r="D5" s="8" t="s">
        <v>143</v>
      </c>
      <c r="E5" s="58" t="str">
        <f>(IF(Q5&lt;=0,"",(IF(Q5&lt;=16,"S",(IF(Q5&lt;=24,"M",(IF(Q5&lt;=40,"C",(IF(Q5&gt;40,"MC",""))))))))))</f>
        <v>C</v>
      </c>
      <c r="F5" s="10">
        <v>10</v>
      </c>
      <c r="G5" s="10">
        <v>10</v>
      </c>
      <c r="H5" s="10">
        <v>3</v>
      </c>
      <c r="I5" s="11">
        <v>1</v>
      </c>
      <c r="J5" s="11">
        <v>0.85</v>
      </c>
      <c r="K5" s="11">
        <v>0.8</v>
      </c>
      <c r="L5" s="11">
        <v>1.5</v>
      </c>
      <c r="M5" s="11">
        <v>1</v>
      </c>
      <c r="N5" s="59">
        <f>(F5+G5+(H5*2))*IF(I5=0,1,I5)*IF(J5=0,1,J5)*IF(K5=0,1,K5)*IF(L5=0,1,L5)*IF(M5=0,1,M5)*1.5</f>
        <v>39.78</v>
      </c>
      <c r="O5" s="11">
        <v>1</v>
      </c>
      <c r="P5" s="59">
        <f>IF(D5="P",1,IF(D5="D",0.9,IF(D5="B",0.8,IF(D5="Dp",0.7,IF(D5="F",0.6,IF(D5="N",0.5,IF(D5="R",0.4,IF(D5="Co",0.3,""))))))))</f>
        <v>1</v>
      </c>
      <c r="Q5" s="70">
        <f>N5*IF(O5=0,1,O5)*IF(P5="",1,P5)</f>
        <v>39.78</v>
      </c>
      <c r="S5" s="55" t="s">
        <v>41</v>
      </c>
      <c r="T5" s="55" t="s">
        <v>44</v>
      </c>
      <c r="U5" s="56" t="s">
        <v>45</v>
      </c>
    </row>
    <row r="6" spans="2:21">
      <c r="B6" s="8">
        <v>2</v>
      </c>
      <c r="C6" s="135" t="s">
        <v>113</v>
      </c>
      <c r="D6" s="8" t="s">
        <v>143</v>
      </c>
      <c r="E6" s="58" t="str">
        <f t="shared" ref="E6:E25" si="0">(IF(Q6&lt;=0,"",(IF(Q6&lt;=6,"S",(IF(Q6&lt;=15,"M",(IF(Q6&lt;=19,"C",(IF(Q6&gt;20,"MC",""))))))))))</f>
        <v>MC</v>
      </c>
      <c r="F6" s="10">
        <v>10</v>
      </c>
      <c r="G6" s="10">
        <v>10</v>
      </c>
      <c r="H6" s="10">
        <v>3</v>
      </c>
      <c r="I6" s="11">
        <v>1</v>
      </c>
      <c r="J6" s="11">
        <v>0.85</v>
      </c>
      <c r="K6" s="11">
        <v>0.8</v>
      </c>
      <c r="L6" s="11">
        <v>1.5</v>
      </c>
      <c r="M6" s="11">
        <v>1</v>
      </c>
      <c r="N6" s="59">
        <f t="shared" ref="N6:N25" si="1">(F6+G6+(H6*2))*IF(I6=0,1,I6)*IF(J6=0,1,J6)*IF(K6=0,1,K6)*IF(L6=0,1,L6)*IF(M6=0,1,M6)*1.5</f>
        <v>39.78</v>
      </c>
      <c r="O6" s="11">
        <v>1</v>
      </c>
      <c r="P6" s="59">
        <f t="shared" ref="P6:P31" si="2">IF(D6="P",1,IF(D6="D",0.9,IF(D6="B",0.8,IF(D6="Dp",0.7,IF(D6="F",0.6,IF(D6="R",0.5,IF(D6="Co",0.4,"")))))))</f>
        <v>1</v>
      </c>
      <c r="Q6" s="70">
        <f t="shared" ref="Q6:Q25" si="3">N6*IF(O6=0,1,O6)*IF(P6="",1,P6)</f>
        <v>39.78</v>
      </c>
      <c r="S6" s="57" t="s">
        <v>77</v>
      </c>
      <c r="T6" s="57" t="s">
        <v>100</v>
      </c>
      <c r="U6" s="57" t="s">
        <v>74</v>
      </c>
    </row>
    <row r="7" spans="2:21">
      <c r="B7" s="8">
        <v>3</v>
      </c>
      <c r="C7" s="135" t="s">
        <v>114</v>
      </c>
      <c r="D7" s="8" t="s">
        <v>143</v>
      </c>
      <c r="E7" s="58" t="str">
        <f t="shared" si="0"/>
        <v>MC</v>
      </c>
      <c r="F7" s="10">
        <v>25</v>
      </c>
      <c r="G7" s="10">
        <v>26</v>
      </c>
      <c r="H7" s="10">
        <v>14</v>
      </c>
      <c r="I7" s="11">
        <v>1</v>
      </c>
      <c r="J7" s="11">
        <v>0.85</v>
      </c>
      <c r="K7" s="11">
        <v>0.8</v>
      </c>
      <c r="L7" s="11">
        <v>1.5</v>
      </c>
      <c r="M7" s="11">
        <v>1</v>
      </c>
      <c r="N7" s="59">
        <f t="shared" si="1"/>
        <v>120.87</v>
      </c>
      <c r="O7" s="11">
        <v>1</v>
      </c>
      <c r="P7" s="59">
        <f t="shared" si="2"/>
        <v>1</v>
      </c>
      <c r="Q7" s="70">
        <f t="shared" si="3"/>
        <v>120.87</v>
      </c>
      <c r="S7" s="57" t="s">
        <v>80</v>
      </c>
      <c r="T7" s="57" t="s">
        <v>99</v>
      </c>
      <c r="U7" s="57" t="s">
        <v>73</v>
      </c>
    </row>
    <row r="8" spans="2:21">
      <c r="B8" s="8">
        <v>4</v>
      </c>
      <c r="C8" s="135" t="s">
        <v>115</v>
      </c>
      <c r="D8" s="8" t="s">
        <v>144</v>
      </c>
      <c r="E8" s="58" t="str">
        <f t="shared" si="0"/>
        <v>MC</v>
      </c>
      <c r="F8" s="10">
        <v>50</v>
      </c>
      <c r="G8" s="10">
        <v>50</v>
      </c>
      <c r="H8" s="10">
        <v>32</v>
      </c>
      <c r="I8" s="11">
        <v>1</v>
      </c>
      <c r="J8" s="11">
        <v>0.85</v>
      </c>
      <c r="K8" s="11">
        <v>0.8</v>
      </c>
      <c r="L8" s="11">
        <v>1.5</v>
      </c>
      <c r="M8" s="11">
        <v>1</v>
      </c>
      <c r="N8" s="59">
        <f t="shared" si="1"/>
        <v>250.92000000000004</v>
      </c>
      <c r="O8" s="11">
        <v>1</v>
      </c>
      <c r="P8" s="59">
        <f t="shared" si="2"/>
        <v>0.8</v>
      </c>
      <c r="Q8" s="70">
        <f t="shared" si="3"/>
        <v>200.73600000000005</v>
      </c>
      <c r="S8" s="57" t="s">
        <v>79</v>
      </c>
      <c r="T8" s="57" t="s">
        <v>98</v>
      </c>
      <c r="U8" s="57" t="s">
        <v>47</v>
      </c>
    </row>
    <row r="9" spans="2:21">
      <c r="B9" s="8">
        <v>5</v>
      </c>
      <c r="C9" s="135" t="s">
        <v>116</v>
      </c>
      <c r="D9" s="8" t="s">
        <v>143</v>
      </c>
      <c r="E9" s="58" t="str">
        <f t="shared" si="0"/>
        <v>MC</v>
      </c>
      <c r="F9" s="10">
        <v>10</v>
      </c>
      <c r="G9" s="10">
        <v>6</v>
      </c>
      <c r="H9" s="10">
        <v>5</v>
      </c>
      <c r="I9" s="11">
        <v>1</v>
      </c>
      <c r="J9" s="11">
        <v>0.85</v>
      </c>
      <c r="K9" s="11">
        <v>0.8</v>
      </c>
      <c r="L9" s="11">
        <v>1.5</v>
      </c>
      <c r="M9" s="11">
        <v>1</v>
      </c>
      <c r="N9" s="59">
        <f t="shared" si="1"/>
        <v>39.78</v>
      </c>
      <c r="O9" s="11">
        <v>1</v>
      </c>
      <c r="P9" s="59">
        <f t="shared" si="2"/>
        <v>1</v>
      </c>
      <c r="Q9" s="70">
        <f t="shared" si="3"/>
        <v>39.78</v>
      </c>
      <c r="S9" s="57" t="s">
        <v>81</v>
      </c>
      <c r="T9" s="57" t="s">
        <v>97</v>
      </c>
      <c r="U9" s="57" t="s">
        <v>46</v>
      </c>
    </row>
    <row r="10" spans="2:21">
      <c r="B10" s="8">
        <v>6</v>
      </c>
      <c r="C10" s="135" t="s">
        <v>117</v>
      </c>
      <c r="D10" s="8" t="s">
        <v>143</v>
      </c>
      <c r="E10" s="58" t="str">
        <f t="shared" si="0"/>
        <v>MC</v>
      </c>
      <c r="F10" s="10">
        <v>10</v>
      </c>
      <c r="G10" s="10">
        <v>6</v>
      </c>
      <c r="H10" s="10">
        <v>5</v>
      </c>
      <c r="I10" s="11">
        <v>1</v>
      </c>
      <c r="J10" s="11">
        <v>0.85</v>
      </c>
      <c r="K10" s="11">
        <v>0.8</v>
      </c>
      <c r="L10" s="11">
        <v>1.5</v>
      </c>
      <c r="M10" s="11">
        <v>1</v>
      </c>
      <c r="N10" s="59">
        <f t="shared" si="1"/>
        <v>39.78</v>
      </c>
      <c r="O10" s="11">
        <v>1</v>
      </c>
      <c r="P10" s="59">
        <f t="shared" si="2"/>
        <v>1</v>
      </c>
      <c r="Q10" s="70">
        <f t="shared" si="3"/>
        <v>39.78</v>
      </c>
      <c r="S10" s="57" t="s">
        <v>78</v>
      </c>
      <c r="T10" s="57"/>
      <c r="U10" s="57"/>
    </row>
    <row r="11" spans="2:21">
      <c r="B11" s="8">
        <v>7</v>
      </c>
      <c r="C11" s="135" t="s">
        <v>118</v>
      </c>
      <c r="D11" s="8" t="s">
        <v>143</v>
      </c>
      <c r="E11" s="58" t="str">
        <f t="shared" si="0"/>
        <v>MC</v>
      </c>
      <c r="F11" s="10">
        <v>10</v>
      </c>
      <c r="G11" s="10">
        <v>6</v>
      </c>
      <c r="H11" s="10">
        <v>5</v>
      </c>
      <c r="I11" s="11">
        <v>1</v>
      </c>
      <c r="J11" s="11">
        <v>0.85</v>
      </c>
      <c r="K11" s="11">
        <v>0.8</v>
      </c>
      <c r="L11" s="11">
        <v>1.5</v>
      </c>
      <c r="M11" s="11">
        <v>1</v>
      </c>
      <c r="N11" s="59">
        <f t="shared" si="1"/>
        <v>39.78</v>
      </c>
      <c r="O11" s="11">
        <v>1</v>
      </c>
      <c r="P11" s="59">
        <f t="shared" si="2"/>
        <v>1</v>
      </c>
      <c r="Q11" s="70">
        <f t="shared" si="3"/>
        <v>39.78</v>
      </c>
      <c r="S11" s="57" t="s">
        <v>96</v>
      </c>
      <c r="T11" s="57"/>
      <c r="U11" s="57"/>
    </row>
    <row r="12" spans="2:21">
      <c r="B12" s="8">
        <v>8</v>
      </c>
      <c r="C12" s="135" t="s">
        <v>119</v>
      </c>
      <c r="D12" s="8" t="s">
        <v>143</v>
      </c>
      <c r="E12" s="58" t="str">
        <f t="shared" si="0"/>
        <v>MC</v>
      </c>
      <c r="F12" s="10">
        <v>15</v>
      </c>
      <c r="G12" s="10">
        <v>10</v>
      </c>
      <c r="H12" s="10">
        <v>1</v>
      </c>
      <c r="I12" s="11">
        <v>1</v>
      </c>
      <c r="J12" s="11">
        <v>0.85</v>
      </c>
      <c r="K12" s="11">
        <v>0.8</v>
      </c>
      <c r="L12" s="11">
        <v>1.5</v>
      </c>
      <c r="M12" s="11">
        <v>1</v>
      </c>
      <c r="N12" s="59">
        <f t="shared" si="1"/>
        <v>41.31</v>
      </c>
      <c r="O12" s="11">
        <v>1</v>
      </c>
      <c r="P12" s="59">
        <f t="shared" si="2"/>
        <v>1</v>
      </c>
      <c r="Q12" s="70">
        <f t="shared" si="3"/>
        <v>41.31</v>
      </c>
      <c r="S12" s="57" t="s">
        <v>43</v>
      </c>
      <c r="T12" s="57"/>
      <c r="U12" s="57"/>
    </row>
    <row r="13" spans="2:21">
      <c r="B13" s="8">
        <v>9</v>
      </c>
      <c r="C13" s="135" t="s">
        <v>120</v>
      </c>
      <c r="D13" s="8" t="s">
        <v>143</v>
      </c>
      <c r="E13" s="58" t="str">
        <f t="shared" si="0"/>
        <v/>
      </c>
      <c r="F13" s="10">
        <v>5</v>
      </c>
      <c r="G13" s="10">
        <v>2</v>
      </c>
      <c r="H13" s="10">
        <v>3</v>
      </c>
      <c r="I13" s="11">
        <v>1</v>
      </c>
      <c r="J13" s="11">
        <v>0.85</v>
      </c>
      <c r="K13" s="11">
        <v>0.8</v>
      </c>
      <c r="L13" s="11">
        <v>1.5</v>
      </c>
      <c r="M13" s="11">
        <v>1</v>
      </c>
      <c r="N13" s="59">
        <f t="shared" si="1"/>
        <v>19.89</v>
      </c>
      <c r="O13" s="11">
        <v>1</v>
      </c>
      <c r="P13" s="59">
        <f t="shared" si="2"/>
        <v>1</v>
      </c>
      <c r="Q13" s="70">
        <f t="shared" si="3"/>
        <v>19.89</v>
      </c>
      <c r="S13" s="57" t="s">
        <v>42</v>
      </c>
      <c r="T13" s="57"/>
      <c r="U13" s="57"/>
    </row>
    <row r="14" spans="2:21">
      <c r="B14" s="8">
        <v>10</v>
      </c>
      <c r="C14" s="135" t="s">
        <v>121</v>
      </c>
      <c r="D14" s="8" t="s">
        <v>143</v>
      </c>
      <c r="E14" s="58" t="str">
        <f t="shared" si="0"/>
        <v>MC</v>
      </c>
      <c r="F14" s="10">
        <v>25</v>
      </c>
      <c r="G14" s="10">
        <v>9</v>
      </c>
      <c r="H14" s="10">
        <v>3</v>
      </c>
      <c r="I14" s="11">
        <v>1</v>
      </c>
      <c r="J14" s="11">
        <v>0.85</v>
      </c>
      <c r="K14" s="11">
        <v>0.8</v>
      </c>
      <c r="L14" s="11">
        <v>1.5</v>
      </c>
      <c r="M14" s="11">
        <v>1</v>
      </c>
      <c r="N14" s="59">
        <f t="shared" si="1"/>
        <v>61.2</v>
      </c>
      <c r="O14" s="11">
        <v>1</v>
      </c>
      <c r="P14" s="59">
        <f t="shared" si="2"/>
        <v>1</v>
      </c>
      <c r="Q14" s="70">
        <f t="shared" si="3"/>
        <v>61.2</v>
      </c>
      <c r="S14" s="57"/>
      <c r="T14" s="57"/>
      <c r="U14" s="57"/>
    </row>
    <row r="15" spans="2:21">
      <c r="B15" s="8">
        <v>11</v>
      </c>
      <c r="C15" s="135" t="s">
        <v>122</v>
      </c>
      <c r="D15" s="8" t="s">
        <v>143</v>
      </c>
      <c r="E15" s="58" t="str">
        <f t="shared" si="0"/>
        <v>MC</v>
      </c>
      <c r="F15" s="10">
        <v>25</v>
      </c>
      <c r="G15" s="10">
        <v>25</v>
      </c>
      <c r="H15" s="10">
        <v>10</v>
      </c>
      <c r="I15" s="11">
        <v>1</v>
      </c>
      <c r="J15" s="11">
        <v>0.85</v>
      </c>
      <c r="K15" s="11">
        <v>0.8</v>
      </c>
      <c r="L15" s="11">
        <v>1.5</v>
      </c>
      <c r="M15" s="11">
        <v>1</v>
      </c>
      <c r="N15" s="59">
        <f t="shared" si="1"/>
        <v>107.10000000000001</v>
      </c>
      <c r="O15" s="11">
        <v>1</v>
      </c>
      <c r="P15" s="59">
        <f t="shared" si="2"/>
        <v>1</v>
      </c>
      <c r="Q15" s="70">
        <f t="shared" si="3"/>
        <v>107.10000000000001</v>
      </c>
      <c r="S15" s="55" t="s">
        <v>48</v>
      </c>
      <c r="T15" s="98" t="s">
        <v>49</v>
      </c>
      <c r="U15" s="98"/>
    </row>
    <row r="16" spans="2:21">
      <c r="B16" s="8">
        <v>12</v>
      </c>
      <c r="C16" s="135" t="s">
        <v>123</v>
      </c>
      <c r="D16" s="8" t="s">
        <v>143</v>
      </c>
      <c r="E16" s="58" t="str">
        <f t="shared" si="0"/>
        <v/>
      </c>
      <c r="F16" s="10">
        <v>10</v>
      </c>
      <c r="G16" s="10">
        <v>1</v>
      </c>
      <c r="H16" s="10">
        <v>1</v>
      </c>
      <c r="I16" s="11">
        <v>1</v>
      </c>
      <c r="J16" s="11">
        <v>0.85</v>
      </c>
      <c r="K16" s="11">
        <v>0.8</v>
      </c>
      <c r="L16" s="11">
        <v>1.5</v>
      </c>
      <c r="M16" s="11">
        <v>1</v>
      </c>
      <c r="N16" s="59">
        <f t="shared" si="1"/>
        <v>19.89</v>
      </c>
      <c r="O16" s="11">
        <v>1</v>
      </c>
      <c r="P16" s="59">
        <f t="shared" si="2"/>
        <v>1</v>
      </c>
      <c r="Q16" s="70">
        <f t="shared" si="3"/>
        <v>19.89</v>
      </c>
      <c r="R16" s="18"/>
      <c r="S16" s="57" t="s">
        <v>75</v>
      </c>
      <c r="T16" s="99" t="s">
        <v>76</v>
      </c>
      <c r="U16" s="99"/>
    </row>
    <row r="17" spans="2:21">
      <c r="B17" s="8">
        <v>13</v>
      </c>
      <c r="C17" s="135" t="s">
        <v>124</v>
      </c>
      <c r="D17" s="8" t="s">
        <v>143</v>
      </c>
      <c r="E17" s="58" t="str">
        <f t="shared" si="0"/>
        <v>MC</v>
      </c>
      <c r="F17" s="10">
        <v>10</v>
      </c>
      <c r="G17" s="10">
        <v>4</v>
      </c>
      <c r="H17" s="10">
        <v>1</v>
      </c>
      <c r="I17" s="11">
        <v>1</v>
      </c>
      <c r="J17" s="11">
        <v>0.85</v>
      </c>
      <c r="K17" s="11">
        <v>0.8</v>
      </c>
      <c r="L17" s="11">
        <v>1.5</v>
      </c>
      <c r="M17" s="11">
        <v>1</v>
      </c>
      <c r="N17" s="59">
        <f t="shared" si="1"/>
        <v>24.48</v>
      </c>
      <c r="O17" s="11">
        <v>1</v>
      </c>
      <c r="P17" s="59">
        <f t="shared" si="2"/>
        <v>1</v>
      </c>
      <c r="Q17" s="70">
        <f t="shared" si="3"/>
        <v>24.48</v>
      </c>
      <c r="S17" s="57"/>
      <c r="T17" s="57"/>
      <c r="U17" s="57"/>
    </row>
    <row r="18" spans="2:21">
      <c r="B18" s="8">
        <v>14</v>
      </c>
      <c r="C18" s="135" t="s">
        <v>125</v>
      </c>
      <c r="D18" s="8" t="s">
        <v>143</v>
      </c>
      <c r="E18" s="58" t="str">
        <f t="shared" si="0"/>
        <v>C</v>
      </c>
      <c r="F18" s="10">
        <v>3</v>
      </c>
      <c r="G18" s="10">
        <v>4</v>
      </c>
      <c r="H18" s="10">
        <v>2</v>
      </c>
      <c r="I18" s="11">
        <v>1</v>
      </c>
      <c r="J18" s="11">
        <v>0.85</v>
      </c>
      <c r="K18" s="11">
        <v>0.8</v>
      </c>
      <c r="L18" s="11">
        <v>1.5</v>
      </c>
      <c r="M18" s="11">
        <v>1</v>
      </c>
      <c r="N18" s="59">
        <f t="shared" si="1"/>
        <v>16.830000000000002</v>
      </c>
      <c r="O18" s="11">
        <v>1</v>
      </c>
      <c r="P18" s="59">
        <f t="shared" si="2"/>
        <v>1</v>
      </c>
      <c r="Q18" s="70">
        <f t="shared" si="3"/>
        <v>16.830000000000002</v>
      </c>
      <c r="S18" s="57"/>
      <c r="T18" s="57"/>
      <c r="U18" s="57"/>
    </row>
    <row r="19" spans="2:21">
      <c r="B19" s="8">
        <v>15</v>
      </c>
      <c r="C19" s="135" t="s">
        <v>126</v>
      </c>
      <c r="D19" s="8" t="s">
        <v>143</v>
      </c>
      <c r="E19" s="58" t="str">
        <f t="shared" si="0"/>
        <v>MC</v>
      </c>
      <c r="F19" s="10">
        <v>10</v>
      </c>
      <c r="G19" s="10">
        <v>4</v>
      </c>
      <c r="H19" s="10">
        <v>1</v>
      </c>
      <c r="I19" s="11">
        <v>1</v>
      </c>
      <c r="J19" s="11">
        <v>0.85</v>
      </c>
      <c r="K19" s="11">
        <v>0.8</v>
      </c>
      <c r="L19" s="11">
        <v>1.5</v>
      </c>
      <c r="M19" s="11">
        <v>1</v>
      </c>
      <c r="N19" s="59">
        <f t="shared" si="1"/>
        <v>24.48</v>
      </c>
      <c r="O19" s="11">
        <v>1</v>
      </c>
      <c r="P19" s="59">
        <f t="shared" si="2"/>
        <v>1</v>
      </c>
      <c r="Q19" s="70">
        <f t="shared" si="3"/>
        <v>24.48</v>
      </c>
      <c r="S19" s="55" t="s">
        <v>50</v>
      </c>
      <c r="T19" s="55" t="s">
        <v>55</v>
      </c>
      <c r="U19" s="55" t="s">
        <v>60</v>
      </c>
    </row>
    <row r="20" spans="2:21">
      <c r="B20" s="8">
        <v>16</v>
      </c>
      <c r="C20" s="135" t="s">
        <v>127</v>
      </c>
      <c r="D20" s="8" t="s">
        <v>143</v>
      </c>
      <c r="E20" s="58" t="str">
        <f t="shared" si="0"/>
        <v>MC</v>
      </c>
      <c r="F20" s="10">
        <v>10</v>
      </c>
      <c r="G20" s="10">
        <v>4</v>
      </c>
      <c r="H20" s="10">
        <v>1</v>
      </c>
      <c r="I20" s="11">
        <v>1</v>
      </c>
      <c r="J20" s="11">
        <v>0.85</v>
      </c>
      <c r="K20" s="11">
        <v>0.8</v>
      </c>
      <c r="L20" s="11">
        <v>1.5</v>
      </c>
      <c r="M20" s="11">
        <v>1</v>
      </c>
      <c r="N20" s="59">
        <f t="shared" si="1"/>
        <v>24.48</v>
      </c>
      <c r="O20" s="11">
        <v>1</v>
      </c>
      <c r="P20" s="59">
        <f t="shared" si="2"/>
        <v>1</v>
      </c>
      <c r="Q20" s="70">
        <f t="shared" si="3"/>
        <v>24.48</v>
      </c>
      <c r="S20" s="57" t="s">
        <v>51</v>
      </c>
      <c r="T20" s="57" t="s">
        <v>56</v>
      </c>
      <c r="U20" s="57" t="s">
        <v>61</v>
      </c>
    </row>
    <row r="21" spans="2:21">
      <c r="B21" s="8">
        <v>17</v>
      </c>
      <c r="C21" s="135" t="s">
        <v>163</v>
      </c>
      <c r="D21" s="8" t="s">
        <v>143</v>
      </c>
      <c r="E21" s="58" t="str">
        <f t="shared" si="0"/>
        <v>MC</v>
      </c>
      <c r="F21" s="10">
        <v>15</v>
      </c>
      <c r="G21" s="10">
        <v>10</v>
      </c>
      <c r="H21" s="10">
        <v>6</v>
      </c>
      <c r="I21" s="11">
        <v>1</v>
      </c>
      <c r="J21" s="11">
        <v>0.85</v>
      </c>
      <c r="K21" s="11">
        <v>0.8</v>
      </c>
      <c r="L21" s="11">
        <v>1.5</v>
      </c>
      <c r="M21" s="11">
        <v>1</v>
      </c>
      <c r="N21" s="59">
        <f t="shared" si="1"/>
        <v>56.61</v>
      </c>
      <c r="O21" s="11">
        <v>1</v>
      </c>
      <c r="P21" s="59">
        <f t="shared" si="2"/>
        <v>1</v>
      </c>
      <c r="Q21" s="70">
        <f t="shared" si="3"/>
        <v>56.61</v>
      </c>
      <c r="S21" s="57" t="s">
        <v>52</v>
      </c>
      <c r="T21" s="57" t="s">
        <v>57</v>
      </c>
      <c r="U21" s="57" t="s">
        <v>62</v>
      </c>
    </row>
    <row r="22" spans="2:21">
      <c r="B22" s="8">
        <v>18</v>
      </c>
      <c r="C22" s="135" t="s">
        <v>128</v>
      </c>
      <c r="D22" s="8" t="s">
        <v>143</v>
      </c>
      <c r="E22" s="58" t="str">
        <f t="shared" si="0"/>
        <v>MC</v>
      </c>
      <c r="F22" s="10">
        <v>10</v>
      </c>
      <c r="G22" s="10">
        <v>6</v>
      </c>
      <c r="H22" s="10">
        <v>5</v>
      </c>
      <c r="I22" s="11">
        <v>1</v>
      </c>
      <c r="J22" s="11">
        <v>0.85</v>
      </c>
      <c r="K22" s="11">
        <v>0.8</v>
      </c>
      <c r="L22" s="11">
        <v>1.5</v>
      </c>
      <c r="M22" s="11">
        <v>1</v>
      </c>
      <c r="N22" s="59">
        <f t="shared" si="1"/>
        <v>39.78</v>
      </c>
      <c r="O22" s="11">
        <v>1</v>
      </c>
      <c r="P22" s="59">
        <f t="shared" si="2"/>
        <v>1</v>
      </c>
      <c r="Q22" s="70">
        <f t="shared" si="3"/>
        <v>39.78</v>
      </c>
      <c r="R22" s="18"/>
      <c r="S22" s="57" t="s">
        <v>53</v>
      </c>
      <c r="T22" s="57" t="s">
        <v>58</v>
      </c>
      <c r="U22" s="57" t="s">
        <v>63</v>
      </c>
    </row>
    <row r="23" spans="2:21">
      <c r="B23" s="8">
        <v>19</v>
      </c>
      <c r="C23" s="135" t="s">
        <v>164</v>
      </c>
      <c r="D23" s="8" t="s">
        <v>143</v>
      </c>
      <c r="E23" s="58" t="str">
        <f t="shared" si="0"/>
        <v>C</v>
      </c>
      <c r="F23" s="10">
        <v>5</v>
      </c>
      <c r="G23" s="10">
        <v>2</v>
      </c>
      <c r="H23" s="10">
        <v>2</v>
      </c>
      <c r="I23" s="11">
        <v>1</v>
      </c>
      <c r="J23" s="11">
        <v>0.85</v>
      </c>
      <c r="K23" s="11">
        <v>0.8</v>
      </c>
      <c r="L23" s="11">
        <v>1.5</v>
      </c>
      <c r="M23" s="11">
        <v>1</v>
      </c>
      <c r="N23" s="59">
        <f t="shared" si="1"/>
        <v>16.830000000000002</v>
      </c>
      <c r="O23" s="11">
        <v>1</v>
      </c>
      <c r="P23" s="59">
        <f t="shared" si="2"/>
        <v>1</v>
      </c>
      <c r="Q23" s="70">
        <f t="shared" si="3"/>
        <v>16.830000000000002</v>
      </c>
      <c r="S23" s="57" t="s">
        <v>54</v>
      </c>
      <c r="T23" s="57" t="s">
        <v>59</v>
      </c>
      <c r="U23" s="57"/>
    </row>
    <row r="24" spans="2:21">
      <c r="B24" s="8">
        <v>20</v>
      </c>
      <c r="C24" s="135" t="s">
        <v>129</v>
      </c>
      <c r="D24" s="8" t="s">
        <v>143</v>
      </c>
      <c r="E24" s="58" t="str">
        <f t="shared" si="0"/>
        <v>C</v>
      </c>
      <c r="F24" s="10">
        <v>5</v>
      </c>
      <c r="G24" s="10">
        <v>2</v>
      </c>
      <c r="H24" s="10">
        <v>2</v>
      </c>
      <c r="I24" s="11">
        <v>1</v>
      </c>
      <c r="J24" s="11">
        <v>0.85</v>
      </c>
      <c r="K24" s="11">
        <v>0.8</v>
      </c>
      <c r="L24" s="11">
        <v>1.5</v>
      </c>
      <c r="M24" s="11">
        <v>1</v>
      </c>
      <c r="N24" s="59">
        <f t="shared" si="1"/>
        <v>16.830000000000002</v>
      </c>
      <c r="O24" s="11">
        <v>1</v>
      </c>
      <c r="P24" s="59">
        <f t="shared" si="2"/>
        <v>1</v>
      </c>
      <c r="Q24" s="70">
        <f t="shared" si="3"/>
        <v>16.830000000000002</v>
      </c>
      <c r="S24" s="57"/>
      <c r="T24" s="57"/>
      <c r="U24" s="57"/>
    </row>
    <row r="25" spans="2:21">
      <c r="B25" s="8">
        <v>21</v>
      </c>
      <c r="C25" s="135" t="s">
        <v>130</v>
      </c>
      <c r="D25" s="8" t="s">
        <v>143</v>
      </c>
      <c r="E25" s="58" t="str">
        <f t="shared" si="0"/>
        <v>MC</v>
      </c>
      <c r="F25" s="10">
        <v>10</v>
      </c>
      <c r="G25" s="10">
        <v>2</v>
      </c>
      <c r="H25" s="10">
        <v>2</v>
      </c>
      <c r="I25" s="11">
        <v>1</v>
      </c>
      <c r="J25" s="11">
        <v>0.85</v>
      </c>
      <c r="K25" s="11">
        <v>0.8</v>
      </c>
      <c r="L25" s="11">
        <v>1.5</v>
      </c>
      <c r="M25" s="11">
        <v>1</v>
      </c>
      <c r="N25" s="59">
        <f t="shared" si="1"/>
        <v>24.48</v>
      </c>
      <c r="O25" s="11">
        <v>1</v>
      </c>
      <c r="P25" s="59">
        <f t="shared" si="2"/>
        <v>1</v>
      </c>
      <c r="Q25" s="70">
        <f t="shared" si="3"/>
        <v>24.48</v>
      </c>
      <c r="S25" s="55" t="s">
        <v>64</v>
      </c>
      <c r="T25" s="55" t="s">
        <v>67</v>
      </c>
      <c r="U25" s="55" t="s">
        <v>70</v>
      </c>
    </row>
    <row r="26" spans="2:21" ht="14.25" customHeight="1">
      <c r="B26" s="8">
        <v>22</v>
      </c>
      <c r="C26" s="135" t="s">
        <v>131</v>
      </c>
      <c r="D26" s="8" t="s">
        <v>143</v>
      </c>
      <c r="E26" s="58" t="str">
        <f>(IF(Q26&lt;=0,"",(IF(Q26&lt;=6,"S",(IF(Q26&lt;=15,"M",(IF(Q26&lt;=19,"C",(IF(Q26&gt;20,"MC",""))))))))))</f>
        <v>C</v>
      </c>
      <c r="F26" s="10">
        <v>5</v>
      </c>
      <c r="G26" s="10">
        <v>3</v>
      </c>
      <c r="H26" s="10">
        <v>1</v>
      </c>
      <c r="I26" s="11">
        <v>1</v>
      </c>
      <c r="J26" s="11">
        <v>0.85</v>
      </c>
      <c r="K26" s="11">
        <v>0.8</v>
      </c>
      <c r="L26" s="11">
        <v>1.5</v>
      </c>
      <c r="M26" s="11">
        <v>1</v>
      </c>
      <c r="N26" s="59">
        <f t="shared" ref="N26:N31" si="4">(F26+G26+(H26*2))*IF(I26=0,1,I26)*IF(J26=0,1,J26)*IF(K26=0,1,K26)*IF(L26=0,1,L26)*IF(M26=0,1,M26)*1.5</f>
        <v>15.3</v>
      </c>
      <c r="O26" s="11">
        <v>1</v>
      </c>
      <c r="P26" s="59">
        <f t="shared" si="2"/>
        <v>1</v>
      </c>
      <c r="Q26" s="70">
        <f t="shared" ref="Q26:Q31" si="5">N26*IF(O26=0,1,O26)*IF(P26="",1,P26)</f>
        <v>15.3</v>
      </c>
      <c r="S26" s="81" t="s">
        <v>65</v>
      </c>
      <c r="T26" s="81" t="s">
        <v>68</v>
      </c>
      <c r="U26" s="100" t="s">
        <v>102</v>
      </c>
    </row>
    <row r="27" spans="2:21">
      <c r="B27" s="8">
        <v>23</v>
      </c>
      <c r="C27" s="135" t="s">
        <v>132</v>
      </c>
      <c r="D27" s="8" t="s">
        <v>143</v>
      </c>
      <c r="E27" s="58" t="str">
        <f t="shared" ref="E27:E31" si="6">(IF(Q27&lt;=0,"",(IF(Q27&lt;=6,"S",(IF(Q27&lt;=15,"M",(IF(Q27&lt;=19,"C",(IF(Q27&gt;20,"MC",""))))))))))</f>
        <v>C</v>
      </c>
      <c r="F27" s="10">
        <v>5</v>
      </c>
      <c r="G27" s="10">
        <v>3</v>
      </c>
      <c r="H27" s="10">
        <v>1</v>
      </c>
      <c r="I27" s="11">
        <v>1</v>
      </c>
      <c r="J27" s="11">
        <v>0.85</v>
      </c>
      <c r="K27" s="11">
        <v>0.8</v>
      </c>
      <c r="L27" s="11">
        <v>1.5</v>
      </c>
      <c r="M27" s="11">
        <v>1</v>
      </c>
      <c r="N27" s="59">
        <f t="shared" si="4"/>
        <v>15.3</v>
      </c>
      <c r="O27" s="11">
        <v>1</v>
      </c>
      <c r="P27" s="59">
        <f t="shared" si="2"/>
        <v>1</v>
      </c>
      <c r="Q27" s="70">
        <f t="shared" si="5"/>
        <v>15.3</v>
      </c>
      <c r="S27" s="81" t="s">
        <v>66</v>
      </c>
      <c r="T27" s="81" t="s">
        <v>69</v>
      </c>
      <c r="U27" s="100"/>
    </row>
    <row r="28" spans="2:21">
      <c r="B28" s="8">
        <v>24</v>
      </c>
      <c r="C28" s="135" t="s">
        <v>133</v>
      </c>
      <c r="D28" s="8" t="s">
        <v>143</v>
      </c>
      <c r="E28" s="58" t="str">
        <f t="shared" si="6"/>
        <v>C</v>
      </c>
      <c r="F28" s="10">
        <v>5</v>
      </c>
      <c r="G28" s="10">
        <v>3</v>
      </c>
      <c r="H28" s="10">
        <v>1</v>
      </c>
      <c r="I28" s="11">
        <v>1</v>
      </c>
      <c r="J28" s="11">
        <v>0.85</v>
      </c>
      <c r="K28" s="11">
        <v>0.8</v>
      </c>
      <c r="L28" s="11">
        <v>1.5</v>
      </c>
      <c r="M28" s="11">
        <v>1</v>
      </c>
      <c r="N28" s="59">
        <f t="shared" si="4"/>
        <v>15.3</v>
      </c>
      <c r="O28" s="11">
        <v>1</v>
      </c>
      <c r="P28" s="59">
        <f t="shared" si="2"/>
        <v>1</v>
      </c>
      <c r="Q28" s="70">
        <f t="shared" si="5"/>
        <v>15.3</v>
      </c>
      <c r="S28" s="81"/>
      <c r="T28" s="81"/>
      <c r="U28" s="100"/>
    </row>
    <row r="29" spans="2:21">
      <c r="B29" s="8">
        <v>25</v>
      </c>
      <c r="C29" s="135" t="s">
        <v>134</v>
      </c>
      <c r="D29" s="8" t="s">
        <v>143</v>
      </c>
      <c r="E29" s="58" t="str">
        <f t="shared" si="6"/>
        <v>MC</v>
      </c>
      <c r="F29" s="10">
        <v>10</v>
      </c>
      <c r="G29" s="10">
        <v>4</v>
      </c>
      <c r="H29" s="10">
        <v>1</v>
      </c>
      <c r="I29" s="11">
        <v>1</v>
      </c>
      <c r="J29" s="11">
        <v>0.85</v>
      </c>
      <c r="K29" s="11">
        <v>0.8</v>
      </c>
      <c r="L29" s="11">
        <v>1.5</v>
      </c>
      <c r="M29" s="11">
        <v>1</v>
      </c>
      <c r="N29" s="59">
        <f t="shared" si="4"/>
        <v>24.48</v>
      </c>
      <c r="O29" s="11">
        <v>1</v>
      </c>
      <c r="P29" s="59">
        <f t="shared" si="2"/>
        <v>1</v>
      </c>
      <c r="Q29" s="70">
        <f t="shared" si="5"/>
        <v>24.48</v>
      </c>
      <c r="S29" s="81"/>
      <c r="T29" s="81"/>
      <c r="U29" s="100"/>
    </row>
    <row r="30" spans="2:21" ht="27">
      <c r="B30" s="8">
        <v>26</v>
      </c>
      <c r="C30" s="135" t="s">
        <v>135</v>
      </c>
      <c r="D30" s="8" t="s">
        <v>143</v>
      </c>
      <c r="E30" s="58" t="str">
        <f t="shared" si="6"/>
        <v>M</v>
      </c>
      <c r="F30" s="10">
        <v>2</v>
      </c>
      <c r="G30" s="10">
        <v>2</v>
      </c>
      <c r="H30" s="10">
        <v>1</v>
      </c>
      <c r="I30" s="11">
        <v>1</v>
      </c>
      <c r="J30" s="11">
        <v>0.85</v>
      </c>
      <c r="K30" s="11">
        <v>0.8</v>
      </c>
      <c r="L30" s="11">
        <v>1.5</v>
      </c>
      <c r="M30" s="11">
        <v>1</v>
      </c>
      <c r="N30" s="59">
        <f t="shared" si="4"/>
        <v>9.18</v>
      </c>
      <c r="O30" s="11">
        <v>1</v>
      </c>
      <c r="P30" s="59">
        <f t="shared" si="2"/>
        <v>1</v>
      </c>
      <c r="Q30" s="70">
        <f t="shared" si="5"/>
        <v>9.18</v>
      </c>
      <c r="S30" s="81"/>
      <c r="T30" s="81"/>
      <c r="U30" s="81" t="s">
        <v>103</v>
      </c>
    </row>
    <row r="31" spans="2:21">
      <c r="B31" s="8">
        <v>27</v>
      </c>
      <c r="C31" s="135" t="s">
        <v>136</v>
      </c>
      <c r="D31" s="8" t="s">
        <v>143</v>
      </c>
      <c r="E31" s="58" t="str">
        <f t="shared" si="6"/>
        <v>M</v>
      </c>
      <c r="F31" s="10">
        <v>2</v>
      </c>
      <c r="G31" s="10">
        <v>2</v>
      </c>
      <c r="H31" s="10">
        <v>1</v>
      </c>
      <c r="I31" s="11">
        <v>1</v>
      </c>
      <c r="J31" s="11">
        <v>0.85</v>
      </c>
      <c r="K31" s="11">
        <v>0.8</v>
      </c>
      <c r="L31" s="11">
        <v>1.5</v>
      </c>
      <c r="M31" s="11">
        <v>1</v>
      </c>
      <c r="N31" s="59">
        <f t="shared" si="4"/>
        <v>9.18</v>
      </c>
      <c r="O31" s="11">
        <v>1</v>
      </c>
      <c r="P31" s="59">
        <f t="shared" si="2"/>
        <v>1</v>
      </c>
      <c r="Q31" s="70">
        <f t="shared" si="5"/>
        <v>9.18</v>
      </c>
    </row>
    <row r="32" spans="2:21">
      <c r="B32" s="8">
        <v>28</v>
      </c>
      <c r="C32" s="135" t="s">
        <v>137</v>
      </c>
      <c r="D32" s="8" t="s">
        <v>143</v>
      </c>
      <c r="E32" s="58" t="str">
        <f t="shared" ref="E32:E38" si="7">(IF(Q32&lt;=0,"",(IF(Q32&lt;=6,"S",(IF(Q32&lt;=15,"M",(IF(Q32&lt;=19,"C",(IF(Q32&gt;20,"MC",""))))))))))</f>
        <v>C</v>
      </c>
      <c r="F32" s="10">
        <v>5</v>
      </c>
      <c r="G32" s="10">
        <v>3</v>
      </c>
      <c r="H32" s="10">
        <v>1</v>
      </c>
      <c r="I32" s="11">
        <v>1</v>
      </c>
      <c r="J32" s="11">
        <v>0.85</v>
      </c>
      <c r="K32" s="11">
        <v>0.8</v>
      </c>
      <c r="L32" s="11">
        <v>1.5</v>
      </c>
      <c r="M32" s="11">
        <v>1</v>
      </c>
      <c r="N32" s="59">
        <f t="shared" ref="N32:N38" si="8">(F32+G32+(H32*2))*IF(I32=0,1,I32)*IF(J32=0,1,J32)*IF(K32=0,1,K32)*IF(L32=0,1,L32)*IF(M32=0,1,M32)*1.5</f>
        <v>15.3</v>
      </c>
      <c r="O32" s="11">
        <v>1</v>
      </c>
      <c r="P32" s="59">
        <f t="shared" ref="P32:P38" si="9">IF(D32="P",1,IF(D32="D",0.9,IF(D32="B",0.8,IF(D32="Dp",0.7,IF(D32="F",0.6,IF(D32="R",0.5,IF(D32="Co",0.4,"")))))))</f>
        <v>1</v>
      </c>
      <c r="Q32" s="70">
        <f t="shared" ref="Q32:Q38" si="10">N32*IF(O32=0,1,O32)*IF(P32="",1,P32)</f>
        <v>15.3</v>
      </c>
    </row>
    <row r="33" spans="2:17">
      <c r="B33" s="8">
        <v>29</v>
      </c>
      <c r="C33" s="135" t="s">
        <v>138</v>
      </c>
      <c r="D33" s="8" t="s">
        <v>143</v>
      </c>
      <c r="E33" s="58" t="str">
        <f t="shared" si="7"/>
        <v>MC</v>
      </c>
      <c r="F33" s="10">
        <v>10</v>
      </c>
      <c r="G33" s="10">
        <v>3</v>
      </c>
      <c r="H33" s="10">
        <v>1</v>
      </c>
      <c r="I33" s="11">
        <v>1</v>
      </c>
      <c r="J33" s="11">
        <v>0.85</v>
      </c>
      <c r="K33" s="11">
        <v>0.8</v>
      </c>
      <c r="L33" s="11">
        <v>1.5</v>
      </c>
      <c r="M33" s="11">
        <v>1</v>
      </c>
      <c r="N33" s="59">
        <f t="shared" si="8"/>
        <v>22.950000000000003</v>
      </c>
      <c r="O33" s="11">
        <v>1</v>
      </c>
      <c r="P33" s="59">
        <f t="shared" si="9"/>
        <v>1</v>
      </c>
      <c r="Q33" s="70">
        <f t="shared" si="10"/>
        <v>22.950000000000003</v>
      </c>
    </row>
    <row r="34" spans="2:17">
      <c r="B34" s="8">
        <v>30</v>
      </c>
      <c r="C34" s="136" t="s">
        <v>139</v>
      </c>
      <c r="D34" s="8" t="s">
        <v>143</v>
      </c>
      <c r="E34" s="58" t="str">
        <f t="shared" si="7"/>
        <v>MC</v>
      </c>
      <c r="F34" s="10">
        <v>10</v>
      </c>
      <c r="G34" s="10">
        <v>6</v>
      </c>
      <c r="H34" s="10">
        <v>5</v>
      </c>
      <c r="I34" s="11">
        <v>1</v>
      </c>
      <c r="J34" s="11">
        <v>0.85</v>
      </c>
      <c r="K34" s="11">
        <v>0.8</v>
      </c>
      <c r="L34" s="11">
        <v>1.5</v>
      </c>
      <c r="M34" s="11">
        <v>1</v>
      </c>
      <c r="N34" s="59">
        <f t="shared" si="8"/>
        <v>39.78</v>
      </c>
      <c r="O34" s="11">
        <v>1</v>
      </c>
      <c r="P34" s="59">
        <f t="shared" si="9"/>
        <v>1</v>
      </c>
      <c r="Q34" s="70">
        <f t="shared" si="10"/>
        <v>39.78</v>
      </c>
    </row>
    <row r="35" spans="2:17" ht="27">
      <c r="B35" s="8">
        <v>31</v>
      </c>
      <c r="C35" s="135" t="s">
        <v>140</v>
      </c>
      <c r="D35" s="8" t="s">
        <v>143</v>
      </c>
      <c r="E35" s="58" t="str">
        <f t="shared" si="7"/>
        <v>MC</v>
      </c>
      <c r="F35" s="10">
        <v>20</v>
      </c>
      <c r="G35" s="10">
        <v>12</v>
      </c>
      <c r="H35" s="10">
        <v>10</v>
      </c>
      <c r="I35" s="11">
        <v>1</v>
      </c>
      <c r="J35" s="11">
        <v>0.85</v>
      </c>
      <c r="K35" s="11">
        <v>0.8</v>
      </c>
      <c r="L35" s="11">
        <v>1.5</v>
      </c>
      <c r="M35" s="11">
        <v>1</v>
      </c>
      <c r="N35" s="59">
        <f t="shared" si="8"/>
        <v>79.56</v>
      </c>
      <c r="O35" s="11">
        <v>1</v>
      </c>
      <c r="P35" s="59">
        <f t="shared" si="9"/>
        <v>1</v>
      </c>
      <c r="Q35" s="70">
        <f t="shared" si="10"/>
        <v>79.56</v>
      </c>
    </row>
    <row r="36" spans="2:17">
      <c r="B36" s="8">
        <v>32</v>
      </c>
      <c r="C36" s="135" t="s">
        <v>141</v>
      </c>
      <c r="D36" s="8" t="s">
        <v>143</v>
      </c>
      <c r="E36" s="58" t="str">
        <f t="shared" si="7"/>
        <v>C</v>
      </c>
      <c r="F36" s="10">
        <v>5</v>
      </c>
      <c r="G36" s="10">
        <v>3</v>
      </c>
      <c r="H36" s="10">
        <v>1</v>
      </c>
      <c r="I36" s="11">
        <v>1</v>
      </c>
      <c r="J36" s="11">
        <v>0.85</v>
      </c>
      <c r="K36" s="11">
        <v>0.8</v>
      </c>
      <c r="L36" s="11">
        <v>1.5</v>
      </c>
      <c r="M36" s="11">
        <v>1</v>
      </c>
      <c r="N36" s="59">
        <f t="shared" si="8"/>
        <v>15.3</v>
      </c>
      <c r="O36" s="11">
        <v>1</v>
      </c>
      <c r="P36" s="59">
        <f t="shared" si="9"/>
        <v>1</v>
      </c>
      <c r="Q36" s="70">
        <f t="shared" si="10"/>
        <v>15.3</v>
      </c>
    </row>
    <row r="37" spans="2:17">
      <c r="B37" s="8">
        <v>33</v>
      </c>
      <c r="C37" s="135" t="s">
        <v>165</v>
      </c>
      <c r="D37" s="8" t="s">
        <v>143</v>
      </c>
      <c r="E37" s="58" t="str">
        <f t="shared" si="7"/>
        <v>MC</v>
      </c>
      <c r="F37" s="10">
        <v>10</v>
      </c>
      <c r="G37" s="10">
        <v>6</v>
      </c>
      <c r="H37" s="10">
        <v>5</v>
      </c>
      <c r="I37" s="11">
        <v>1</v>
      </c>
      <c r="J37" s="11">
        <v>0.85</v>
      </c>
      <c r="K37" s="11">
        <v>0.8</v>
      </c>
      <c r="L37" s="11">
        <v>1.5</v>
      </c>
      <c r="M37" s="11">
        <v>1</v>
      </c>
      <c r="N37" s="59">
        <f t="shared" si="8"/>
        <v>39.78</v>
      </c>
      <c r="O37" s="11">
        <v>1</v>
      </c>
      <c r="P37" s="59">
        <f t="shared" si="9"/>
        <v>1</v>
      </c>
      <c r="Q37" s="70">
        <f t="shared" si="10"/>
        <v>39.78</v>
      </c>
    </row>
    <row r="38" spans="2:17">
      <c r="B38" s="8">
        <v>34</v>
      </c>
      <c r="C38" s="135" t="s">
        <v>142</v>
      </c>
      <c r="D38" s="8" t="s">
        <v>143</v>
      </c>
      <c r="E38" s="58" t="str">
        <f t="shared" si="7"/>
        <v>MC</v>
      </c>
      <c r="F38" s="10">
        <v>10</v>
      </c>
      <c r="G38" s="10">
        <v>6</v>
      </c>
      <c r="H38" s="10">
        <v>5</v>
      </c>
      <c r="I38" s="11">
        <v>1</v>
      </c>
      <c r="J38" s="11">
        <v>0.85</v>
      </c>
      <c r="K38" s="11">
        <v>0.8</v>
      </c>
      <c r="L38" s="11">
        <v>1.5</v>
      </c>
      <c r="M38" s="11">
        <v>1</v>
      </c>
      <c r="N38" s="59">
        <f t="shared" si="8"/>
        <v>39.78</v>
      </c>
      <c r="O38" s="11">
        <v>1</v>
      </c>
      <c r="P38" s="59">
        <f t="shared" si="9"/>
        <v>1</v>
      </c>
      <c r="Q38" s="70">
        <f t="shared" si="10"/>
        <v>39.78</v>
      </c>
    </row>
    <row r="39" spans="2:17">
      <c r="B39" s="8">
        <v>35</v>
      </c>
      <c r="C39" s="9"/>
      <c r="D39" s="8"/>
      <c r="E39" s="58" t="str">
        <f t="shared" ref="E39" si="11">(IF(Q39&lt;=0,"",(IF(Q39&lt;=6,"S",(IF(Q39&lt;=15,"M",(IF(Q39&lt;=19,"C",(IF(Q39&gt;20,"MC",""))))))))))</f>
        <v/>
      </c>
      <c r="F39" s="10"/>
      <c r="G39" s="10"/>
      <c r="H39" s="10"/>
      <c r="I39" s="11"/>
      <c r="J39" s="11"/>
      <c r="K39" s="11"/>
      <c r="L39" s="11"/>
      <c r="M39" s="11"/>
      <c r="N39" s="59">
        <f t="shared" ref="N39" si="12">(F39+G39+(H39*2))*IF(I39=0,1,I39)*IF(J39=0,1,J39)*IF(K39=0,1,K39)*IF(L39=0,1,L39)*IF(M39=0,1,M39)*1.5</f>
        <v>0</v>
      </c>
      <c r="O39" s="11"/>
      <c r="P39" s="59" t="str">
        <f t="shared" ref="P39" si="13">IF(D39="P",1,IF(D39="D",0.9,IF(D39="B",0.8,IF(D39="Dp",0.7,IF(D39="F",0.6,IF(D39="R",0.5,IF(D39="Co",0.4,"")))))))</f>
        <v/>
      </c>
      <c r="Q39" s="70">
        <f t="shared" ref="Q39" si="14">N39*IF(O39=0,1,O39)*IF(P39="",1,P39)</f>
        <v>0</v>
      </c>
    </row>
    <row r="40" spans="2:17" ht="16.5">
      <c r="B40" s="96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2" spans="2:17">
      <c r="C42" s="5"/>
      <c r="D42" s="5"/>
    </row>
  </sheetData>
  <mergeCells count="7">
    <mergeCell ref="B1:Q1"/>
    <mergeCell ref="B2:Q2"/>
    <mergeCell ref="S2:U2"/>
    <mergeCell ref="B40:Q40"/>
    <mergeCell ref="T15:U15"/>
    <mergeCell ref="T16:U16"/>
    <mergeCell ref="U26:U29"/>
  </mergeCells>
  <phoneticPr fontId="0" type="noConversion"/>
  <dataValidations count="2">
    <dataValidation type="list" allowBlank="1" showInputMessage="1" showErrorMessage="1" sqref="D39">
      <formula1>"P,D,B,Dp,F,R,Co"</formula1>
    </dataValidation>
    <dataValidation type="list" allowBlank="1" showInputMessage="1" showErrorMessage="1" sqref="D5:D38">
      <formula1>"P,D,B,Dp,F,N,R,Co"</formula1>
    </dataValidation>
  </dataValidations>
  <pageMargins left="0.78740157480314965" right="0.78740157480314965" top="0.39370078740157483" bottom="0.39370078740157483" header="0" footer="0"/>
  <pageSetup paperSize="9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showGridLines="0" zoomScale="80" workbookViewId="0">
      <selection activeCell="L4" sqref="L4:N9"/>
    </sheetView>
  </sheetViews>
  <sheetFormatPr baseColWidth="10" defaultColWidth="11.42578125" defaultRowHeight="14.25"/>
  <cols>
    <col min="1" max="1" width="5.7109375" style="1" customWidth="1"/>
    <col min="2" max="2" width="4.7109375" style="4" customWidth="1"/>
    <col min="3" max="3" width="82" style="1" customWidth="1"/>
    <col min="4" max="4" width="10.140625" style="1" bestFit="1" customWidth="1"/>
    <col min="5" max="5" width="11.7109375" style="4" customWidth="1"/>
    <col min="6" max="6" width="9" style="4" customWidth="1"/>
    <col min="7" max="7" width="22.28515625" style="4" customWidth="1"/>
    <col min="8" max="8" width="4.7109375" style="1" customWidth="1"/>
    <col min="9" max="9" width="22" style="1" bestFit="1" customWidth="1"/>
    <col min="10" max="10" width="22.42578125" style="1" bestFit="1" customWidth="1"/>
    <col min="11" max="11" width="30.28515625" style="1" bestFit="1" customWidth="1"/>
    <col min="12" max="14" width="11.42578125" style="1"/>
    <col min="15" max="15" width="4.42578125" style="1" customWidth="1"/>
    <col min="16" max="16" width="43.140625" style="1" bestFit="1" customWidth="1"/>
    <col min="17" max="16384" width="11.42578125" style="1"/>
  </cols>
  <sheetData>
    <row r="1" spans="2:18" ht="96" customHeight="1">
      <c r="B1" s="2"/>
      <c r="C1" s="129"/>
      <c r="D1" s="129"/>
      <c r="E1" s="129"/>
      <c r="F1" s="129"/>
      <c r="G1" s="129"/>
      <c r="H1" s="3"/>
    </row>
    <row r="2" spans="2:18" ht="20.25">
      <c r="B2" s="94" t="s">
        <v>11</v>
      </c>
      <c r="C2" s="94"/>
      <c r="D2" s="94"/>
      <c r="E2" s="94"/>
      <c r="F2" s="94"/>
      <c r="G2" s="94"/>
      <c r="H2" s="3"/>
      <c r="I2" s="115" t="s">
        <v>92</v>
      </c>
      <c r="J2" s="115"/>
      <c r="K2" s="115"/>
      <c r="L2" s="115"/>
      <c r="M2" s="115"/>
      <c r="N2" s="115"/>
      <c r="P2" s="82" t="s">
        <v>101</v>
      </c>
      <c r="Q2" s="82"/>
      <c r="R2" s="82"/>
    </row>
    <row r="3" spans="2:18" ht="16.5">
      <c r="B3" s="62"/>
      <c r="C3" s="61"/>
      <c r="D3" s="61"/>
      <c r="E3" s="61"/>
      <c r="F3" s="61"/>
      <c r="G3" s="17"/>
      <c r="H3" s="3"/>
      <c r="I3" s="60" t="s">
        <v>93</v>
      </c>
      <c r="J3" s="60" t="s">
        <v>95</v>
      </c>
      <c r="K3" s="60" t="s">
        <v>94</v>
      </c>
      <c r="L3" s="113" t="s">
        <v>108</v>
      </c>
      <c r="M3" s="114"/>
      <c r="N3" s="114"/>
      <c r="P3" s="104"/>
      <c r="Q3" s="105"/>
      <c r="R3" s="106"/>
    </row>
    <row r="4" spans="2:18" ht="16.5">
      <c r="B4" s="12" t="s">
        <v>0</v>
      </c>
      <c r="C4" s="60" t="s">
        <v>82</v>
      </c>
      <c r="D4" s="12" t="s">
        <v>13</v>
      </c>
      <c r="E4" s="12" t="s">
        <v>14</v>
      </c>
      <c r="F4" s="12" t="s">
        <v>1</v>
      </c>
      <c r="G4" s="12" t="s">
        <v>12</v>
      </c>
      <c r="H4" s="3"/>
      <c r="I4" s="8" t="s">
        <v>156</v>
      </c>
      <c r="J4" s="80">
        <v>1</v>
      </c>
      <c r="K4" s="8" t="s">
        <v>161</v>
      </c>
      <c r="L4" s="116" t="s">
        <v>162</v>
      </c>
      <c r="M4" s="117"/>
      <c r="N4" s="118"/>
      <c r="P4" s="107"/>
      <c r="Q4" s="108"/>
      <c r="R4" s="109"/>
    </row>
    <row r="5" spans="2:18" ht="16.5">
      <c r="B5" s="15">
        <v>1</v>
      </c>
      <c r="C5" s="64" t="s">
        <v>72</v>
      </c>
      <c r="D5" s="64"/>
      <c r="E5" s="65"/>
      <c r="F5" s="16">
        <v>2.5000000000000001E-2</v>
      </c>
      <c r="G5" s="75">
        <f>$E$9*F5</f>
        <v>33.897150000000003</v>
      </c>
      <c r="H5" s="3"/>
      <c r="I5" s="8" t="s">
        <v>157</v>
      </c>
      <c r="J5" s="80">
        <v>1</v>
      </c>
      <c r="K5" s="8" t="s">
        <v>161</v>
      </c>
      <c r="L5" s="116" t="s">
        <v>162</v>
      </c>
      <c r="M5" s="117"/>
      <c r="N5" s="118"/>
      <c r="P5" s="107"/>
      <c r="Q5" s="108"/>
      <c r="R5" s="109"/>
    </row>
    <row r="6" spans="2:18" ht="16.5">
      <c r="B6" s="15">
        <v>2</v>
      </c>
      <c r="C6" s="64" t="s">
        <v>21</v>
      </c>
      <c r="D6" s="64"/>
      <c r="E6" s="65"/>
      <c r="F6" s="16">
        <v>0.02</v>
      </c>
      <c r="G6" s="75">
        <f>$E$9*F6</f>
        <v>27.117720000000006</v>
      </c>
      <c r="H6" s="3"/>
      <c r="I6" s="8" t="s">
        <v>158</v>
      </c>
      <c r="J6" s="80">
        <v>4</v>
      </c>
      <c r="K6" s="8" t="s">
        <v>161</v>
      </c>
      <c r="L6" s="116" t="s">
        <v>162</v>
      </c>
      <c r="M6" s="117"/>
      <c r="N6" s="118"/>
      <c r="P6" s="107"/>
      <c r="Q6" s="108"/>
      <c r="R6" s="109"/>
    </row>
    <row r="7" spans="2:18" ht="16.5">
      <c r="B7" s="15">
        <v>3</v>
      </c>
      <c r="C7" s="64" t="s">
        <v>83</v>
      </c>
      <c r="D7" s="64"/>
      <c r="E7" s="65"/>
      <c r="F7" s="16">
        <v>0.04</v>
      </c>
      <c r="G7" s="75">
        <f>$E$9*F7</f>
        <v>54.235440000000011</v>
      </c>
      <c r="H7" s="3"/>
      <c r="I7" s="8" t="s">
        <v>159</v>
      </c>
      <c r="J7" s="80">
        <v>1</v>
      </c>
      <c r="K7" s="8" t="s">
        <v>161</v>
      </c>
      <c r="L7" s="116" t="s">
        <v>162</v>
      </c>
      <c r="M7" s="117"/>
      <c r="N7" s="118"/>
      <c r="P7" s="107"/>
      <c r="Q7" s="108"/>
      <c r="R7" s="109"/>
    </row>
    <row r="8" spans="2:18" ht="16.5">
      <c r="B8" s="15">
        <v>4</v>
      </c>
      <c r="C8" s="64" t="s">
        <v>84</v>
      </c>
      <c r="D8" s="64"/>
      <c r="E8" s="65"/>
      <c r="F8" s="16">
        <v>0.15</v>
      </c>
      <c r="G8" s="75">
        <f>$E$9*F8</f>
        <v>203.38290000000003</v>
      </c>
      <c r="H8" s="3"/>
      <c r="I8" s="8" t="s">
        <v>160</v>
      </c>
      <c r="J8" s="80">
        <v>1</v>
      </c>
      <c r="K8" s="8" t="s">
        <v>161</v>
      </c>
      <c r="L8" s="116" t="s">
        <v>162</v>
      </c>
      <c r="M8" s="117"/>
      <c r="N8" s="118"/>
      <c r="P8" s="110"/>
      <c r="Q8" s="111"/>
      <c r="R8" s="112"/>
    </row>
    <row r="9" spans="2:18" ht="16.5">
      <c r="B9" s="15">
        <v>5</v>
      </c>
      <c r="C9" s="64" t="s">
        <v>22</v>
      </c>
      <c r="D9" s="66">
        <f>'Estimación de Tamaño'!$N$3</f>
        <v>1406.07</v>
      </c>
      <c r="E9" s="65">
        <f>'Estimación de Tamaño'!$Q$3</f>
        <v>1355.8860000000002</v>
      </c>
      <c r="F9" s="67">
        <v>1</v>
      </c>
      <c r="G9" s="75">
        <f>$E$9*F9</f>
        <v>1355.8860000000002</v>
      </c>
      <c r="H9" s="3"/>
      <c r="I9" s="8" t="s">
        <v>86</v>
      </c>
      <c r="J9" s="80">
        <v>1</v>
      </c>
      <c r="K9" s="8" t="s">
        <v>161</v>
      </c>
      <c r="L9" s="116" t="s">
        <v>162</v>
      </c>
      <c r="M9" s="117"/>
      <c r="N9" s="118"/>
    </row>
    <row r="10" spans="2:18" ht="16.5">
      <c r="B10" s="15">
        <v>6</v>
      </c>
      <c r="C10" s="64" t="s">
        <v>23</v>
      </c>
      <c r="D10" s="64"/>
      <c r="E10" s="65"/>
      <c r="F10" s="16">
        <v>0.18</v>
      </c>
      <c r="G10" s="75">
        <f t="shared" ref="G10:G14" si="0">$E$9*F10</f>
        <v>244.05948000000004</v>
      </c>
      <c r="H10" s="3"/>
      <c r="I10" s="8"/>
      <c r="J10" s="80"/>
      <c r="K10" s="8"/>
      <c r="L10" s="116"/>
      <c r="M10" s="117"/>
      <c r="N10" s="118"/>
    </row>
    <row r="11" spans="2:18" ht="20.25">
      <c r="B11" s="15">
        <v>7</v>
      </c>
      <c r="C11" s="64" t="s">
        <v>26</v>
      </c>
      <c r="D11" s="64"/>
      <c r="E11" s="65"/>
      <c r="F11" s="16">
        <v>0.02</v>
      </c>
      <c r="G11" s="75">
        <f t="shared" si="0"/>
        <v>27.117720000000006</v>
      </c>
      <c r="H11" s="3"/>
      <c r="I11" s="119" t="s">
        <v>106</v>
      </c>
      <c r="J11" s="119"/>
      <c r="K11" s="119"/>
      <c r="L11" s="119"/>
      <c r="M11" s="119"/>
      <c r="N11" s="119"/>
    </row>
    <row r="12" spans="2:18" ht="16.5">
      <c r="B12" s="15">
        <v>8</v>
      </c>
      <c r="C12" s="64" t="s">
        <v>85</v>
      </c>
      <c r="D12" s="64"/>
      <c r="E12" s="65"/>
      <c r="F12" s="16">
        <v>0.1</v>
      </c>
      <c r="G12" s="75">
        <f t="shared" si="0"/>
        <v>135.58860000000001</v>
      </c>
      <c r="H12" s="3"/>
      <c r="I12" s="120"/>
      <c r="J12" s="121"/>
      <c r="K12" s="121"/>
      <c r="L12" s="121"/>
      <c r="M12" s="121"/>
      <c r="N12" s="122"/>
    </row>
    <row r="13" spans="2:18" ht="16.5">
      <c r="B13" s="15">
        <v>9</v>
      </c>
      <c r="C13" s="64" t="s">
        <v>86</v>
      </c>
      <c r="D13" s="64"/>
      <c r="E13" s="65"/>
      <c r="F13" s="16">
        <v>0.04</v>
      </c>
      <c r="G13" s="75">
        <f t="shared" si="0"/>
        <v>54.235440000000011</v>
      </c>
      <c r="H13" s="3"/>
      <c r="I13" s="123"/>
      <c r="J13" s="124"/>
      <c r="K13" s="124"/>
      <c r="L13" s="124"/>
      <c r="M13" s="124"/>
      <c r="N13" s="125"/>
    </row>
    <row r="14" spans="2:18" ht="16.5">
      <c r="B14" s="15">
        <v>10</v>
      </c>
      <c r="C14" s="64" t="s">
        <v>24</v>
      </c>
      <c r="D14" s="64"/>
      <c r="E14" s="65"/>
      <c r="F14" s="16">
        <v>0.04</v>
      </c>
      <c r="G14" s="75">
        <f t="shared" si="0"/>
        <v>54.235440000000011</v>
      </c>
      <c r="H14" s="3"/>
      <c r="I14" s="123"/>
      <c r="J14" s="124"/>
      <c r="K14" s="124"/>
      <c r="L14" s="124"/>
      <c r="M14" s="124"/>
      <c r="N14" s="125"/>
    </row>
    <row r="15" spans="2:18" ht="16.5">
      <c r="B15" s="62"/>
      <c r="C15" s="61"/>
      <c r="D15" s="61"/>
      <c r="E15" s="61"/>
      <c r="F15" s="61"/>
      <c r="G15" s="63"/>
      <c r="I15" s="123"/>
      <c r="J15" s="124"/>
      <c r="K15" s="124"/>
      <c r="L15" s="124"/>
      <c r="M15" s="124"/>
      <c r="N15" s="125"/>
    </row>
    <row r="16" spans="2:18" ht="16.5">
      <c r="B16" s="15">
        <v>11</v>
      </c>
      <c r="C16" s="64" t="s">
        <v>17</v>
      </c>
      <c r="D16" s="64"/>
      <c r="E16" s="65"/>
      <c r="F16" s="16">
        <v>0.15</v>
      </c>
      <c r="G16" s="75">
        <f>$E$9*F16</f>
        <v>203.38290000000003</v>
      </c>
      <c r="I16" s="123"/>
      <c r="J16" s="124"/>
      <c r="K16" s="124"/>
      <c r="L16" s="124"/>
      <c r="M16" s="124"/>
      <c r="N16" s="125"/>
    </row>
    <row r="17" spans="2:14" ht="21" customHeight="1">
      <c r="B17" s="78"/>
      <c r="C17" s="130" t="s">
        <v>16</v>
      </c>
      <c r="D17" s="130"/>
      <c r="E17" s="130"/>
      <c r="F17" s="130"/>
      <c r="G17" s="79">
        <f>SUM(G5:G14,G16)</f>
        <v>2393.1387900000004</v>
      </c>
      <c r="I17" s="126"/>
      <c r="J17" s="127"/>
      <c r="K17" s="127"/>
      <c r="L17" s="127"/>
      <c r="M17" s="127"/>
      <c r="N17" s="128"/>
    </row>
    <row r="18" spans="2:14">
      <c r="B18" s="1"/>
      <c r="E18" s="1"/>
      <c r="F18" s="1"/>
      <c r="G18" s="1"/>
    </row>
    <row r="19" spans="2:14" ht="12.75" customHeight="1">
      <c r="B19" s="101"/>
      <c r="C19" s="101"/>
      <c r="D19" s="101"/>
      <c r="E19" s="101"/>
      <c r="F19" s="101"/>
      <c r="G19" s="101"/>
    </row>
    <row r="20" spans="2:14" ht="20.25">
      <c r="B20" s="102"/>
      <c r="C20" s="102"/>
      <c r="D20" s="102"/>
    </row>
    <row r="21" spans="2:14" ht="12.75" customHeight="1">
      <c r="B21" s="103"/>
      <c r="C21" s="103"/>
      <c r="D21" s="103"/>
    </row>
    <row r="22" spans="2:14" ht="12.75" customHeight="1">
      <c r="B22" s="103"/>
      <c r="C22" s="103"/>
      <c r="D22" s="103"/>
    </row>
    <row r="23" spans="2:14" ht="12.75" customHeight="1">
      <c r="B23" s="103"/>
      <c r="C23" s="103"/>
      <c r="D23" s="103"/>
    </row>
    <row r="24" spans="2:14" ht="12.75" customHeight="1">
      <c r="B24" s="103"/>
      <c r="C24" s="103"/>
      <c r="D24" s="103"/>
    </row>
    <row r="25" spans="2:14" ht="12.75" customHeight="1">
      <c r="B25" s="103"/>
      <c r="C25" s="103"/>
      <c r="D25" s="103"/>
    </row>
    <row r="26" spans="2:14" ht="12.75" customHeight="1">
      <c r="B26" s="103"/>
      <c r="C26" s="103"/>
      <c r="D26" s="103"/>
    </row>
    <row r="27" spans="2:14" ht="14.25" customHeight="1">
      <c r="B27" s="101"/>
      <c r="C27" s="101"/>
      <c r="D27" s="101"/>
      <c r="E27" s="101"/>
      <c r="F27" s="101"/>
      <c r="G27" s="101"/>
    </row>
    <row r="28" spans="2:14" ht="14.25" customHeight="1">
      <c r="B28" s="101"/>
      <c r="C28" s="101"/>
      <c r="D28" s="101"/>
      <c r="E28" s="101"/>
      <c r="F28" s="101"/>
      <c r="G28" s="101"/>
    </row>
    <row r="29" spans="2:14" ht="14.25" customHeight="1">
      <c r="B29" s="101"/>
      <c r="C29" s="101"/>
      <c r="D29" s="101"/>
      <c r="E29" s="101"/>
      <c r="F29" s="101"/>
      <c r="G29" s="101"/>
    </row>
    <row r="30" spans="2:14" ht="14.25" customHeight="1">
      <c r="B30" s="101"/>
      <c r="C30" s="101"/>
      <c r="D30" s="101"/>
      <c r="E30" s="101"/>
      <c r="F30" s="101"/>
      <c r="G30" s="101"/>
    </row>
    <row r="35" spans="3:3">
      <c r="C35" s="5"/>
    </row>
  </sheetData>
  <dataConsolidate/>
  <mergeCells count="22">
    <mergeCell ref="C1:G1"/>
    <mergeCell ref="C17:F17"/>
    <mergeCell ref="B2:G2"/>
    <mergeCell ref="P3:R8"/>
    <mergeCell ref="B19:G19"/>
    <mergeCell ref="L3:N3"/>
    <mergeCell ref="I2:N2"/>
    <mergeCell ref="L4:N4"/>
    <mergeCell ref="L5:N5"/>
    <mergeCell ref="L6:N6"/>
    <mergeCell ref="L7:N7"/>
    <mergeCell ref="L8:N8"/>
    <mergeCell ref="L9:N9"/>
    <mergeCell ref="L10:N10"/>
    <mergeCell ref="I11:N11"/>
    <mergeCell ref="I12:N17"/>
    <mergeCell ref="B29:G29"/>
    <mergeCell ref="B30:G30"/>
    <mergeCell ref="B27:G27"/>
    <mergeCell ref="B28:G28"/>
    <mergeCell ref="B20:D20"/>
    <mergeCell ref="B21:D26"/>
  </mergeCells>
  <phoneticPr fontId="0" type="noConversion"/>
  <dataValidations count="4">
    <dataValidation type="list" allowBlank="1" showInputMessage="1" showErrorMessage="1" sqref="K4:K10">
      <formula1>"Tiempo Completo, Medio tiempo, Becario"</formula1>
    </dataValidation>
    <dataValidation type="list" allowBlank="1" showInputMessage="1" showErrorMessage="1" sqref="I4:I10">
      <formula1>"Dirección, Líder de proyectos, Analista/Desarrollador, Diseñador, Evaluador, QA"</formula1>
    </dataValidation>
    <dataValidation type="list" allowBlank="1" showInputMessage="1" showErrorMessage="1" sqref="J4:J10">
      <formula1>"1,2,3,4,5"</formula1>
    </dataValidation>
    <dataValidation type="list" allowBlank="1" showInputMessage="1" showErrorMessage="1" sqref="L4:N10">
      <formula1>"Todo el proyecto, 1-3 semanas, 4-6 semanas, 7 o más semanas"</formula1>
    </dataValidation>
  </dataValidations>
  <pageMargins left="0.78740157480314965" right="0.78740157480314965" top="0.39370078740157483" bottom="0.39370078740157483" header="0" footer="0"/>
  <pageSetup paperSize="9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24"/>
  <sheetViews>
    <sheetView showGridLines="0" workbookViewId="0">
      <pane xSplit="3" ySplit="4" topLeftCell="D5" activePane="bottomRight" state="frozen"/>
      <selection pane="topRight" activeCell="E1" sqref="E1"/>
      <selection pane="bottomLeft" activeCell="A4" sqref="A4"/>
      <selection pane="bottomRight" activeCell="B5" sqref="B5"/>
    </sheetView>
  </sheetViews>
  <sheetFormatPr baseColWidth="10" defaultColWidth="11.42578125" defaultRowHeight="16.5"/>
  <cols>
    <col min="1" max="1" width="5" style="19" customWidth="1"/>
    <col min="2" max="2" width="56.140625" style="21" bestFit="1" customWidth="1"/>
    <col min="3" max="3" width="24.42578125" style="20" bestFit="1" customWidth="1"/>
    <col min="4" max="39" width="3.28515625" style="20" bestFit="1" customWidth="1"/>
    <col min="40" max="16384" width="11.42578125" style="19"/>
  </cols>
  <sheetData>
    <row r="1" spans="2:86" ht="95.25" customHeight="1">
      <c r="B1" s="131"/>
      <c r="C1" s="131"/>
    </row>
    <row r="2" spans="2:86" s="32" customFormat="1" ht="40.5" customHeight="1">
      <c r="B2" s="51" t="s">
        <v>87</v>
      </c>
      <c r="C2" s="52" t="s">
        <v>29</v>
      </c>
      <c r="D2" s="137">
        <v>2014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</row>
    <row r="3" spans="2:86">
      <c r="B3" s="132" t="str">
        <f>Presentación!C4</f>
        <v>Megacable Publicidad</v>
      </c>
      <c r="C3" s="53" t="s">
        <v>28</v>
      </c>
      <c r="D3" s="134">
        <v>1</v>
      </c>
      <c r="E3" s="134"/>
      <c r="F3" s="134"/>
      <c r="G3" s="134"/>
      <c r="H3" s="134">
        <v>2</v>
      </c>
      <c r="I3" s="134"/>
      <c r="J3" s="134"/>
      <c r="K3" s="134"/>
      <c r="L3" s="134">
        <v>3</v>
      </c>
      <c r="M3" s="134"/>
      <c r="N3" s="134"/>
      <c r="O3" s="134"/>
      <c r="P3" s="134">
        <v>4</v>
      </c>
      <c r="Q3" s="134"/>
      <c r="R3" s="134"/>
      <c r="S3" s="134"/>
      <c r="T3" s="134">
        <v>5</v>
      </c>
      <c r="U3" s="134"/>
      <c r="V3" s="134"/>
      <c r="W3" s="134"/>
      <c r="X3" s="134">
        <v>6</v>
      </c>
      <c r="Y3" s="134"/>
      <c r="Z3" s="134"/>
      <c r="AA3" s="134"/>
      <c r="AB3" s="134">
        <v>7</v>
      </c>
      <c r="AC3" s="134"/>
      <c r="AD3" s="134"/>
      <c r="AE3" s="134"/>
      <c r="AF3" s="134">
        <v>8</v>
      </c>
      <c r="AG3" s="134"/>
      <c r="AH3" s="134"/>
      <c r="AI3" s="134"/>
      <c r="AJ3" s="134">
        <v>9</v>
      </c>
      <c r="AK3" s="134"/>
      <c r="AL3" s="134"/>
      <c r="AM3" s="134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</row>
    <row r="4" spans="2:86">
      <c r="B4" s="133"/>
      <c r="C4" s="53" t="s">
        <v>27</v>
      </c>
      <c r="D4" s="45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  <c r="N4" s="45">
        <v>11</v>
      </c>
      <c r="O4" s="45">
        <v>12</v>
      </c>
      <c r="P4" s="45">
        <v>13</v>
      </c>
      <c r="Q4" s="45">
        <v>14</v>
      </c>
      <c r="R4" s="45">
        <v>15</v>
      </c>
      <c r="S4" s="45">
        <v>16</v>
      </c>
      <c r="T4" s="45">
        <v>17</v>
      </c>
      <c r="U4" s="45">
        <v>18</v>
      </c>
      <c r="V4" s="45">
        <v>19</v>
      </c>
      <c r="W4" s="45">
        <v>20</v>
      </c>
      <c r="X4" s="45">
        <v>21</v>
      </c>
      <c r="Y4" s="45">
        <v>22</v>
      </c>
      <c r="Z4" s="45">
        <v>23</v>
      </c>
      <c r="AA4" s="45">
        <v>24</v>
      </c>
      <c r="AB4" s="45">
        <v>25</v>
      </c>
      <c r="AC4" s="45">
        <v>26</v>
      </c>
      <c r="AD4" s="45">
        <v>27</v>
      </c>
      <c r="AE4" s="45">
        <v>28</v>
      </c>
      <c r="AF4" s="45">
        <v>29</v>
      </c>
      <c r="AG4" s="45">
        <v>30</v>
      </c>
      <c r="AH4" s="45">
        <v>31</v>
      </c>
      <c r="AI4" s="45">
        <v>32</v>
      </c>
      <c r="AJ4" s="45">
        <v>33</v>
      </c>
      <c r="AK4" s="45">
        <v>34</v>
      </c>
      <c r="AL4" s="45">
        <v>35</v>
      </c>
      <c r="AM4" s="45">
        <v>36</v>
      </c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</row>
    <row r="5" spans="2:86" ht="18.75">
      <c r="B5" s="42" t="s">
        <v>90</v>
      </c>
      <c r="C5" s="42" t="s">
        <v>145</v>
      </c>
      <c r="D5" s="45"/>
      <c r="E5" s="45"/>
      <c r="F5" s="44"/>
      <c r="G5" s="44"/>
      <c r="H5" s="44"/>
      <c r="I5" s="44"/>
      <c r="J5" s="44"/>
      <c r="K5" s="44"/>
      <c r="L5" s="44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</row>
    <row r="6" spans="2:86" ht="18.75">
      <c r="B6" s="42" t="s">
        <v>89</v>
      </c>
      <c r="C6" s="42" t="s">
        <v>146</v>
      </c>
      <c r="D6" s="45"/>
      <c r="E6" s="45"/>
      <c r="F6" s="45"/>
      <c r="G6" s="45"/>
      <c r="H6" s="45"/>
      <c r="I6" s="44"/>
      <c r="J6" s="44"/>
      <c r="K6" s="44"/>
      <c r="L6" s="44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</row>
    <row r="7" spans="2:86" ht="18.75">
      <c r="B7" s="42" t="s">
        <v>149</v>
      </c>
      <c r="C7" s="42" t="s">
        <v>145</v>
      </c>
      <c r="D7" s="45"/>
      <c r="E7" s="45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</row>
    <row r="8" spans="2:86" ht="18.75">
      <c r="B8" s="42" t="s">
        <v>150</v>
      </c>
      <c r="C8" s="42" t="s">
        <v>147</v>
      </c>
      <c r="D8" s="38"/>
      <c r="E8" s="38"/>
      <c r="F8" s="45"/>
      <c r="G8" s="45"/>
      <c r="H8" s="45"/>
      <c r="I8" s="34"/>
      <c r="J8" s="34"/>
      <c r="K8" s="34"/>
      <c r="L8" s="34"/>
      <c r="M8" s="35"/>
      <c r="N8" s="35"/>
      <c r="O8" s="35"/>
      <c r="P8" s="35"/>
      <c r="Q8" s="35"/>
      <c r="R8" s="35"/>
      <c r="S8" s="34"/>
      <c r="T8" s="35"/>
      <c r="U8" s="35"/>
      <c r="V8" s="35"/>
      <c r="W8" s="34"/>
      <c r="X8" s="35"/>
      <c r="Y8" s="35"/>
      <c r="Z8" s="35"/>
      <c r="AA8" s="34"/>
      <c r="AB8" s="35"/>
      <c r="AC8" s="35"/>
      <c r="AD8" s="35"/>
      <c r="AE8" s="34"/>
      <c r="AF8" s="35"/>
      <c r="AG8" s="35"/>
      <c r="AH8" s="35"/>
      <c r="AI8" s="34"/>
      <c r="AJ8" s="35"/>
      <c r="AK8" s="35"/>
      <c r="AL8" s="35"/>
      <c r="AM8" s="34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</row>
    <row r="9" spans="2:86" ht="18.75">
      <c r="B9" s="42" t="s">
        <v>115</v>
      </c>
      <c r="C9" s="42" t="s">
        <v>146</v>
      </c>
      <c r="D9" s="38"/>
      <c r="E9" s="34"/>
      <c r="F9" s="34"/>
      <c r="G9" s="34"/>
      <c r="H9" s="45"/>
      <c r="I9" s="45"/>
      <c r="J9" s="34"/>
      <c r="K9" s="34"/>
      <c r="L9" s="45"/>
      <c r="M9" s="45"/>
      <c r="N9" s="35"/>
      <c r="O9" s="35"/>
      <c r="P9" s="45"/>
      <c r="Q9" s="35"/>
      <c r="R9" s="35"/>
      <c r="S9" s="34"/>
      <c r="T9" s="35"/>
      <c r="U9" s="35"/>
      <c r="V9" s="35"/>
      <c r="W9" s="34"/>
      <c r="X9" s="35"/>
      <c r="Y9" s="35"/>
      <c r="Z9" s="35"/>
      <c r="AA9" s="34"/>
      <c r="AB9" s="35"/>
      <c r="AC9" s="35"/>
      <c r="AD9" s="35"/>
      <c r="AE9" s="34"/>
      <c r="AF9" s="35"/>
      <c r="AG9" s="35"/>
      <c r="AH9" s="35"/>
      <c r="AI9" s="34"/>
      <c r="AJ9" s="35"/>
      <c r="AK9" s="35"/>
      <c r="AL9" s="35"/>
      <c r="AM9" s="34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</row>
    <row r="10" spans="2:86" ht="18.75">
      <c r="B10" s="42" t="s">
        <v>116</v>
      </c>
      <c r="C10" s="42" t="s">
        <v>147</v>
      </c>
      <c r="D10" s="38"/>
      <c r="E10" s="34"/>
      <c r="F10" s="34"/>
      <c r="G10" s="34"/>
      <c r="H10" s="34"/>
      <c r="I10" s="45"/>
      <c r="J10" s="45"/>
      <c r="K10" s="45"/>
      <c r="L10" s="34"/>
      <c r="M10" s="34"/>
      <c r="N10" s="35"/>
      <c r="O10" s="35"/>
      <c r="P10" s="35"/>
      <c r="Q10" s="35"/>
      <c r="R10" s="35"/>
      <c r="S10" s="34"/>
      <c r="T10" s="35"/>
      <c r="U10" s="35"/>
      <c r="V10" s="35"/>
      <c r="W10" s="34"/>
      <c r="X10" s="35"/>
      <c r="Y10" s="35"/>
      <c r="Z10" s="35"/>
      <c r="AA10" s="34"/>
      <c r="AB10" s="35"/>
      <c r="AC10" s="35"/>
      <c r="AD10" s="35"/>
      <c r="AE10" s="34"/>
      <c r="AF10" s="35"/>
      <c r="AG10" s="35"/>
      <c r="AH10" s="35"/>
      <c r="AI10" s="34"/>
      <c r="AJ10" s="35"/>
      <c r="AK10" s="35"/>
      <c r="AL10" s="35"/>
      <c r="AM10" s="34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</row>
    <row r="11" spans="2:86" ht="18.75">
      <c r="B11" s="42" t="s">
        <v>120</v>
      </c>
      <c r="C11" s="42" t="s">
        <v>147</v>
      </c>
      <c r="D11" s="38"/>
      <c r="E11" s="34"/>
      <c r="F11" s="34"/>
      <c r="G11" s="34"/>
      <c r="H11" s="34"/>
      <c r="I11" s="34"/>
      <c r="J11" s="34"/>
      <c r="K11" s="34"/>
      <c r="L11" s="45"/>
      <c r="M11" s="45"/>
      <c r="N11" s="45"/>
      <c r="O11" s="35"/>
      <c r="P11" s="35"/>
      <c r="Q11" s="35"/>
      <c r="R11" s="35"/>
      <c r="S11" s="34"/>
      <c r="T11" s="35"/>
      <c r="U11" s="35"/>
      <c r="V11" s="35"/>
      <c r="W11" s="34"/>
      <c r="X11" s="35"/>
      <c r="Y11" s="35"/>
      <c r="Z11" s="35"/>
      <c r="AA11" s="34"/>
      <c r="AB11" s="35"/>
      <c r="AC11" s="35"/>
      <c r="AD11" s="35"/>
      <c r="AE11" s="34"/>
      <c r="AF11" s="35"/>
      <c r="AG11" s="35"/>
      <c r="AH11" s="35"/>
      <c r="AI11" s="34"/>
      <c r="AJ11" s="35"/>
      <c r="AK11" s="35"/>
      <c r="AL11" s="35"/>
      <c r="AM11" s="34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</row>
    <row r="12" spans="2:86" s="32" customFormat="1" ht="18">
      <c r="B12" s="42" t="s">
        <v>123</v>
      </c>
      <c r="C12" s="42" t="s">
        <v>145</v>
      </c>
      <c r="D12" s="36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45"/>
      <c r="P12" s="45"/>
      <c r="Q12" s="35"/>
      <c r="R12" s="35"/>
      <c r="S12" s="34"/>
      <c r="T12" s="35"/>
      <c r="U12" s="35"/>
      <c r="V12" s="35"/>
      <c r="W12" s="34"/>
      <c r="X12" s="35"/>
      <c r="Y12" s="35"/>
      <c r="Z12" s="35"/>
      <c r="AA12" s="34"/>
      <c r="AB12" s="35"/>
      <c r="AC12" s="35"/>
      <c r="AD12" s="35"/>
      <c r="AE12" s="34"/>
      <c r="AF12" s="35"/>
      <c r="AG12" s="35"/>
      <c r="AH12" s="35"/>
      <c r="AI12" s="34"/>
      <c r="AJ12" s="35"/>
      <c r="AK12" s="35"/>
      <c r="AL12" s="35"/>
      <c r="AM12" s="34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2:86" ht="18.75">
      <c r="B13" s="42" t="s">
        <v>124</v>
      </c>
      <c r="C13" s="42" t="s">
        <v>145</v>
      </c>
      <c r="D13" s="29"/>
      <c r="E13" s="29"/>
      <c r="F13" s="29"/>
      <c r="G13" s="29"/>
      <c r="H13" s="29"/>
      <c r="I13" s="29"/>
      <c r="J13" s="29"/>
      <c r="K13" s="29"/>
      <c r="L13" s="29"/>
      <c r="M13" s="30"/>
      <c r="N13" s="30"/>
      <c r="O13" s="30"/>
      <c r="P13" s="30"/>
      <c r="Q13" s="45"/>
      <c r="R13" s="45"/>
      <c r="S13" s="29"/>
      <c r="T13" s="30"/>
      <c r="U13" s="30"/>
      <c r="V13" s="30"/>
      <c r="W13" s="29"/>
      <c r="X13" s="30"/>
      <c r="Y13" s="30"/>
      <c r="Z13" s="30"/>
      <c r="AA13" s="29"/>
      <c r="AB13" s="30"/>
      <c r="AC13" s="30"/>
      <c r="AD13" s="30"/>
      <c r="AE13" s="29"/>
      <c r="AF13" s="30"/>
      <c r="AG13" s="30"/>
      <c r="AH13" s="30"/>
      <c r="AI13" s="29"/>
      <c r="AJ13" s="30"/>
      <c r="AK13" s="30"/>
      <c r="AL13" s="30"/>
      <c r="AM13" s="29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</row>
    <row r="14" spans="2:86" ht="18.75">
      <c r="B14" s="42" t="s">
        <v>151</v>
      </c>
      <c r="C14" s="42" t="s">
        <v>147</v>
      </c>
      <c r="D14" s="29"/>
      <c r="E14" s="29"/>
      <c r="F14" s="29"/>
      <c r="G14" s="29"/>
      <c r="H14" s="29"/>
      <c r="I14" s="29"/>
      <c r="J14" s="29"/>
      <c r="K14" s="29"/>
      <c r="L14" s="29"/>
      <c r="M14" s="30"/>
      <c r="N14" s="30"/>
      <c r="O14" s="30"/>
      <c r="P14" s="30"/>
      <c r="Q14" s="30"/>
      <c r="R14" s="30"/>
      <c r="S14" s="45"/>
      <c r="T14" s="45"/>
      <c r="U14" s="45"/>
      <c r="V14" s="30"/>
      <c r="W14" s="29"/>
      <c r="X14" s="30"/>
      <c r="Y14" s="30"/>
      <c r="Z14" s="30"/>
      <c r="AA14" s="29"/>
      <c r="AB14" s="30"/>
      <c r="AC14" s="30"/>
      <c r="AD14" s="30"/>
      <c r="AE14" s="29"/>
      <c r="AF14" s="30"/>
      <c r="AG14" s="30"/>
      <c r="AH14" s="30"/>
      <c r="AI14" s="29"/>
      <c r="AJ14" s="30"/>
      <c r="AK14" s="30"/>
      <c r="AL14" s="30"/>
      <c r="AM14" s="29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</row>
    <row r="15" spans="2:86" ht="18.75">
      <c r="B15" s="42" t="s">
        <v>132</v>
      </c>
      <c r="C15" s="42" t="s">
        <v>145</v>
      </c>
      <c r="D15" s="40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5"/>
      <c r="W15" s="45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</row>
    <row r="16" spans="2:86" ht="18.75">
      <c r="B16" s="42" t="s">
        <v>152</v>
      </c>
      <c r="C16" s="42" t="s">
        <v>145</v>
      </c>
      <c r="D16" s="29"/>
      <c r="E16" s="29"/>
      <c r="F16" s="29"/>
      <c r="G16" s="29"/>
      <c r="H16" s="29"/>
      <c r="I16" s="29"/>
      <c r="J16" s="29"/>
      <c r="K16" s="29"/>
      <c r="L16" s="29"/>
      <c r="M16" s="30"/>
      <c r="N16" s="30"/>
      <c r="O16" s="30"/>
      <c r="P16" s="30"/>
      <c r="Q16" s="30"/>
      <c r="R16" s="30"/>
      <c r="S16" s="29"/>
      <c r="T16" s="30"/>
      <c r="U16" s="30"/>
      <c r="V16" s="30"/>
      <c r="W16" s="29"/>
      <c r="X16" s="45"/>
      <c r="Y16" s="45"/>
      <c r="Z16" s="30"/>
      <c r="AA16" s="29"/>
      <c r="AB16" s="30"/>
      <c r="AC16" s="30"/>
      <c r="AD16" s="30"/>
      <c r="AE16" s="29"/>
      <c r="AF16" s="30"/>
      <c r="AG16" s="30"/>
      <c r="AH16" s="30"/>
      <c r="AI16" s="29"/>
      <c r="AJ16" s="30"/>
      <c r="AK16" s="30"/>
      <c r="AL16" s="30"/>
      <c r="AM16" s="29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</row>
    <row r="17" spans="2:86" ht="18.75">
      <c r="B17" s="42" t="s">
        <v>153</v>
      </c>
      <c r="C17" s="42" t="s">
        <v>145</v>
      </c>
      <c r="D17" s="29"/>
      <c r="E17" s="29"/>
      <c r="F17" s="29"/>
      <c r="G17" s="29"/>
      <c r="H17" s="29"/>
      <c r="I17" s="29"/>
      <c r="J17" s="29"/>
      <c r="K17" s="29"/>
      <c r="L17" s="29"/>
      <c r="M17" s="30"/>
      <c r="N17" s="30"/>
      <c r="O17" s="30"/>
      <c r="P17" s="30"/>
      <c r="Q17" s="30"/>
      <c r="R17" s="30"/>
      <c r="S17" s="29"/>
      <c r="T17" s="30"/>
      <c r="U17" s="30"/>
      <c r="V17" s="30"/>
      <c r="W17" s="29"/>
      <c r="X17" s="30"/>
      <c r="Y17" s="30"/>
      <c r="Z17" s="45"/>
      <c r="AA17" s="45"/>
      <c r="AB17" s="30"/>
      <c r="AC17" s="30"/>
      <c r="AD17" s="30"/>
      <c r="AE17" s="29"/>
      <c r="AF17" s="30"/>
      <c r="AG17" s="30"/>
      <c r="AH17" s="30"/>
      <c r="AI17" s="29"/>
      <c r="AJ17" s="30"/>
      <c r="AK17" s="30"/>
      <c r="AL17" s="30"/>
      <c r="AM17" s="29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</row>
    <row r="18" spans="2:86" ht="18.75">
      <c r="B18" s="42" t="s">
        <v>154</v>
      </c>
      <c r="C18" s="42" t="s">
        <v>145</v>
      </c>
      <c r="D18" s="29"/>
      <c r="E18" s="29"/>
      <c r="F18" s="29"/>
      <c r="G18" s="29"/>
      <c r="H18" s="29"/>
      <c r="I18" s="29"/>
      <c r="J18" s="29"/>
      <c r="K18" s="29"/>
      <c r="L18" s="29"/>
      <c r="M18" s="30"/>
      <c r="N18" s="30"/>
      <c r="O18" s="30"/>
      <c r="P18" s="30"/>
      <c r="Q18" s="30"/>
      <c r="R18" s="30"/>
      <c r="S18" s="29"/>
      <c r="T18" s="30"/>
      <c r="U18" s="30"/>
      <c r="V18" s="30"/>
      <c r="W18" s="29"/>
      <c r="X18" s="30"/>
      <c r="Y18" s="30"/>
      <c r="Z18" s="30"/>
      <c r="AA18" s="29"/>
      <c r="AB18" s="45"/>
      <c r="AC18" s="45"/>
      <c r="AD18" s="30"/>
      <c r="AE18" s="29"/>
      <c r="AF18" s="30"/>
      <c r="AG18" s="30"/>
      <c r="AH18" s="30"/>
      <c r="AI18" s="29"/>
      <c r="AJ18" s="30"/>
      <c r="AK18" s="30"/>
      <c r="AL18" s="30"/>
      <c r="AM18" s="29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</row>
    <row r="19" spans="2:86" ht="18.75">
      <c r="B19" s="42" t="s">
        <v>155</v>
      </c>
      <c r="C19" s="42" t="s">
        <v>148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45"/>
      <c r="AE19" s="45"/>
      <c r="AF19" s="27"/>
      <c r="AG19" s="27"/>
      <c r="AH19" s="27"/>
      <c r="AI19" s="27"/>
      <c r="AJ19" s="27"/>
      <c r="AK19" s="27"/>
      <c r="AL19" s="27"/>
      <c r="AM19" s="27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</row>
    <row r="20" spans="2:86">
      <c r="B20" s="28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</row>
    <row r="21" spans="2:86">
      <c r="B21" s="26"/>
      <c r="C21" s="2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</row>
    <row r="24" spans="2:86">
      <c r="B24" s="22"/>
    </row>
  </sheetData>
  <mergeCells count="12">
    <mergeCell ref="T3:W3"/>
    <mergeCell ref="X3:AA3"/>
    <mergeCell ref="AB3:AE3"/>
    <mergeCell ref="AF3:AI3"/>
    <mergeCell ref="AJ3:AM3"/>
    <mergeCell ref="B1:C1"/>
    <mergeCell ref="B3:B4"/>
    <mergeCell ref="D3:G3"/>
    <mergeCell ref="H3:K3"/>
    <mergeCell ref="L3:O3"/>
    <mergeCell ref="P3:S3"/>
    <mergeCell ref="D2:AM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55"/>
  <sheetViews>
    <sheetView showGridLines="0" tabSelected="1" workbookViewId="0">
      <pane xSplit="3" ySplit="4" topLeftCell="D46" activePane="bottomRight" state="frozen"/>
      <selection pane="topRight" activeCell="E1" sqref="E1"/>
      <selection pane="bottomLeft" activeCell="A4" sqref="A4"/>
      <selection pane="bottomRight" activeCell="B54" sqref="B54"/>
    </sheetView>
  </sheetViews>
  <sheetFormatPr baseColWidth="10" defaultColWidth="11.42578125" defaultRowHeight="16.5"/>
  <cols>
    <col min="1" max="1" width="3" style="19" customWidth="1"/>
    <col min="2" max="2" width="93.85546875" style="21" bestFit="1" customWidth="1"/>
    <col min="3" max="3" width="33.42578125" style="20" customWidth="1"/>
    <col min="4" max="16384" width="11.42578125" style="19"/>
  </cols>
  <sheetData>
    <row r="1" spans="2:82" ht="95.25" customHeight="1">
      <c r="B1" s="131"/>
      <c r="C1" s="131"/>
    </row>
    <row r="2" spans="2:82" s="32" customFormat="1" ht="40.5" customHeight="1">
      <c r="B2" s="51" t="s">
        <v>88</v>
      </c>
      <c r="C2" s="52" t="s">
        <v>29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2:82">
      <c r="B3" s="132" t="str">
        <f>Presentación!C4</f>
        <v>Megacable Publicidad</v>
      </c>
      <c r="C3" s="53" t="s">
        <v>28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</row>
    <row r="4" spans="2:82">
      <c r="B4" s="133"/>
      <c r="C4" s="53" t="s">
        <v>27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</row>
    <row r="5" spans="2:82" ht="18.75">
      <c r="B5" s="42" t="s">
        <v>90</v>
      </c>
      <c r="C5" s="42" t="s">
        <v>145</v>
      </c>
      <c r="D5" s="44"/>
      <c r="E5" s="44"/>
      <c r="F5" s="44"/>
      <c r="G5" s="44"/>
      <c r="H5" s="44"/>
      <c r="I5" s="44"/>
      <c r="J5" s="44"/>
      <c r="K5" s="44"/>
      <c r="L5" s="44"/>
      <c r="M5" s="43"/>
      <c r="N5" s="43"/>
      <c r="O5" s="43"/>
      <c r="P5" s="43"/>
      <c r="Q5" s="43"/>
      <c r="R5" s="43"/>
      <c r="S5" s="4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</row>
    <row r="6" spans="2:82">
      <c r="B6" s="1" t="s">
        <v>90</v>
      </c>
      <c r="C6" s="76">
        <f>SUM('Estimación de Esfuerzo'!G6,'Estimación de Esfuerzo'!G7)</f>
        <v>81.353160000000017</v>
      </c>
      <c r="D6" s="44"/>
      <c r="E6" s="44"/>
      <c r="F6" s="44"/>
      <c r="G6" s="44"/>
      <c r="H6" s="44"/>
      <c r="I6" s="44"/>
      <c r="J6" s="44"/>
      <c r="K6" s="44"/>
      <c r="L6" s="44"/>
      <c r="M6" s="43"/>
      <c r="N6" s="43"/>
      <c r="O6" s="43"/>
      <c r="P6" s="43"/>
      <c r="Q6" s="43"/>
      <c r="R6" s="43"/>
      <c r="S6" s="4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</row>
    <row r="7" spans="2:82" ht="18.75">
      <c r="B7" s="42" t="s">
        <v>89</v>
      </c>
      <c r="C7" s="42" t="s">
        <v>146</v>
      </c>
      <c r="D7" s="38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41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</row>
    <row r="8" spans="2:82">
      <c r="B8" s="1" t="s">
        <v>91</v>
      </c>
      <c r="C8" s="77">
        <f>'Estimación de Esfuerzo'!G8</f>
        <v>203.38290000000003</v>
      </c>
      <c r="D8" s="38"/>
      <c r="E8" s="38"/>
      <c r="F8" s="34"/>
      <c r="G8" s="34"/>
      <c r="H8" s="34"/>
      <c r="I8" s="34"/>
      <c r="J8" s="34"/>
      <c r="K8" s="34"/>
      <c r="L8" s="34"/>
      <c r="M8" s="35"/>
      <c r="N8" s="35"/>
      <c r="O8" s="35"/>
      <c r="P8" s="35"/>
      <c r="Q8" s="35"/>
      <c r="R8" s="35"/>
      <c r="S8" s="34"/>
      <c r="T8" s="40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</row>
    <row r="9" spans="2:82" ht="18.75">
      <c r="B9" s="42" t="s">
        <v>149</v>
      </c>
      <c r="C9" s="42" t="s">
        <v>145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</row>
    <row r="10" spans="2:82">
      <c r="B10" s="1" t="s">
        <v>112</v>
      </c>
      <c r="C10" s="39">
        <v>40</v>
      </c>
      <c r="D10" s="40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</row>
    <row r="11" spans="2:82">
      <c r="B11" s="1" t="s">
        <v>113</v>
      </c>
      <c r="C11" s="39">
        <v>40</v>
      </c>
      <c r="D11" s="37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</row>
    <row r="12" spans="2:82" ht="18.75">
      <c r="B12" s="42" t="s">
        <v>150</v>
      </c>
      <c r="C12" s="42" t="s">
        <v>147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</row>
    <row r="13" spans="2:82">
      <c r="B13" s="1" t="s">
        <v>114</v>
      </c>
      <c r="C13" s="31">
        <v>120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</row>
    <row r="14" spans="2:82" ht="18.75">
      <c r="B14" s="42" t="s">
        <v>115</v>
      </c>
      <c r="C14" s="42" t="s">
        <v>146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</row>
    <row r="15" spans="2:82">
      <c r="B15" s="1" t="s">
        <v>115</v>
      </c>
      <c r="C15" s="31">
        <v>200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</row>
    <row r="16" spans="2:82" ht="18.75">
      <c r="B16" s="42" t="s">
        <v>116</v>
      </c>
      <c r="C16" s="42" t="s">
        <v>147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</row>
    <row r="17" spans="2:66">
      <c r="B17" s="1" t="s">
        <v>116</v>
      </c>
      <c r="C17" s="31">
        <v>40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</row>
    <row r="18" spans="2:66">
      <c r="B18" s="1" t="s">
        <v>117</v>
      </c>
      <c r="C18" s="31">
        <v>40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</row>
    <row r="19" spans="2:66">
      <c r="B19" s="1" t="s">
        <v>118</v>
      </c>
      <c r="C19" s="31">
        <v>40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</row>
    <row r="20" spans="2:66" ht="18.75">
      <c r="B20" s="42" t="s">
        <v>120</v>
      </c>
      <c r="C20" s="42" t="s">
        <v>147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</row>
    <row r="21" spans="2:66">
      <c r="B21" s="1" t="s">
        <v>119</v>
      </c>
      <c r="C21" s="25">
        <v>40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</row>
    <row r="22" spans="2:66">
      <c r="B22" s="1" t="s">
        <v>120</v>
      </c>
      <c r="C22" s="25">
        <v>20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</row>
    <row r="23" spans="2:66">
      <c r="B23" s="1" t="s">
        <v>121</v>
      </c>
      <c r="C23" s="25">
        <v>60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</row>
    <row r="24" spans="2:66" ht="18.75">
      <c r="B24" s="42" t="s">
        <v>123</v>
      </c>
      <c r="C24" s="42" t="s">
        <v>145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</row>
    <row r="25" spans="2:66">
      <c r="B25" s="1" t="s">
        <v>122</v>
      </c>
      <c r="C25" s="20">
        <v>100</v>
      </c>
    </row>
    <row r="26" spans="2:66">
      <c r="B26" s="1" t="s">
        <v>123</v>
      </c>
      <c r="C26" s="20">
        <v>20</v>
      </c>
    </row>
    <row r="27" spans="2:66" ht="18.75">
      <c r="B27" s="42" t="s">
        <v>124</v>
      </c>
      <c r="C27" s="42" t="s">
        <v>145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</row>
    <row r="28" spans="2:66">
      <c r="B28" s="1" t="s">
        <v>124</v>
      </c>
      <c r="C28" s="20">
        <v>24</v>
      </c>
    </row>
    <row r="29" spans="2:66">
      <c r="B29" s="1" t="s">
        <v>125</v>
      </c>
      <c r="C29" s="20">
        <v>16</v>
      </c>
    </row>
    <row r="30" spans="2:66">
      <c r="B30" s="1" t="s">
        <v>126</v>
      </c>
      <c r="C30" s="20">
        <v>24</v>
      </c>
    </row>
    <row r="31" spans="2:66">
      <c r="B31" s="1" t="s">
        <v>127</v>
      </c>
      <c r="C31" s="20">
        <v>24</v>
      </c>
    </row>
    <row r="32" spans="2:66" ht="18.75">
      <c r="B32" s="42" t="s">
        <v>151</v>
      </c>
      <c r="C32" s="42" t="s">
        <v>147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</row>
    <row r="33" spans="2:66">
      <c r="B33" s="1" t="s">
        <v>163</v>
      </c>
      <c r="C33" s="20">
        <v>60</v>
      </c>
    </row>
    <row r="34" spans="2:66">
      <c r="B34" s="1" t="s">
        <v>128</v>
      </c>
      <c r="C34" s="20">
        <v>40</v>
      </c>
    </row>
    <row r="35" spans="2:66">
      <c r="B35" s="1" t="s">
        <v>164</v>
      </c>
      <c r="C35" s="20">
        <v>16</v>
      </c>
    </row>
    <row r="36" spans="2:66" ht="18.75">
      <c r="B36" s="42" t="s">
        <v>132</v>
      </c>
      <c r="C36" s="42" t="s">
        <v>145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</row>
    <row r="37" spans="2:66">
      <c r="B37" s="1" t="s">
        <v>129</v>
      </c>
      <c r="C37" s="20">
        <v>16</v>
      </c>
    </row>
    <row r="38" spans="2:66">
      <c r="B38" s="1" t="s">
        <v>130</v>
      </c>
      <c r="C38" s="20">
        <v>24</v>
      </c>
    </row>
    <row r="39" spans="2:66">
      <c r="B39" s="1" t="s">
        <v>131</v>
      </c>
      <c r="C39" s="20">
        <v>16</v>
      </c>
    </row>
    <row r="40" spans="2:66">
      <c r="B40" s="1" t="s">
        <v>132</v>
      </c>
      <c r="C40" s="20">
        <v>16</v>
      </c>
    </row>
    <row r="41" spans="2:66" ht="18.75">
      <c r="B41" s="42" t="s">
        <v>152</v>
      </c>
      <c r="C41" s="42" t="s">
        <v>145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</row>
    <row r="42" spans="2:66">
      <c r="B42" s="1" t="s">
        <v>133</v>
      </c>
      <c r="C42" s="20">
        <v>16</v>
      </c>
    </row>
    <row r="43" spans="2:66">
      <c r="B43" s="1" t="s">
        <v>134</v>
      </c>
      <c r="C43" s="20">
        <v>24</v>
      </c>
    </row>
    <row r="44" spans="2:66">
      <c r="B44" s="1" t="s">
        <v>135</v>
      </c>
      <c r="C44" s="20">
        <v>8</v>
      </c>
    </row>
    <row r="45" spans="2:66">
      <c r="B45" s="1" t="s">
        <v>136</v>
      </c>
      <c r="C45" s="20">
        <v>8</v>
      </c>
    </row>
    <row r="46" spans="2:66">
      <c r="B46" s="1" t="s">
        <v>137</v>
      </c>
      <c r="C46" s="20">
        <v>16</v>
      </c>
    </row>
    <row r="47" spans="2:66" ht="18.75">
      <c r="B47" s="42" t="s">
        <v>153</v>
      </c>
      <c r="C47" s="42" t="s">
        <v>145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</row>
    <row r="48" spans="2:66">
      <c r="B48" s="1" t="s">
        <v>138</v>
      </c>
      <c r="C48" s="20">
        <v>24</v>
      </c>
    </row>
    <row r="49" spans="2:66">
      <c r="B49" s="1" t="s">
        <v>139</v>
      </c>
      <c r="C49" s="20">
        <v>40</v>
      </c>
    </row>
    <row r="50" spans="2:66" ht="18.75">
      <c r="B50" s="42" t="s">
        <v>154</v>
      </c>
      <c r="C50" s="42" t="s">
        <v>145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</row>
    <row r="51" spans="2:66">
      <c r="B51" s="1" t="s">
        <v>140</v>
      </c>
      <c r="C51" s="20">
        <v>80</v>
      </c>
    </row>
    <row r="52" spans="2:66" ht="18.75">
      <c r="B52" s="42" t="s">
        <v>155</v>
      </c>
      <c r="C52" s="42" t="s">
        <v>148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</row>
    <row r="53" spans="2:66">
      <c r="B53" s="1" t="s">
        <v>141</v>
      </c>
      <c r="C53" s="20">
        <v>16</v>
      </c>
    </row>
    <row r="54" spans="2:66">
      <c r="B54" s="1" t="s">
        <v>165</v>
      </c>
      <c r="C54" s="20">
        <v>40</v>
      </c>
    </row>
    <row r="55" spans="2:66">
      <c r="B55" s="1" t="s">
        <v>142</v>
      </c>
      <c r="C55" s="20">
        <v>40</v>
      </c>
    </row>
  </sheetData>
  <mergeCells count="2">
    <mergeCell ref="B1:C1"/>
    <mergeCell ref="B3:B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Presentación</vt:lpstr>
      <vt:lpstr>Estimación de Tamaño</vt:lpstr>
      <vt:lpstr>Estimación de Esfuerzo</vt:lpstr>
      <vt:lpstr>GanttCliente </vt:lpstr>
      <vt:lpstr>Entregables</vt:lpstr>
      <vt:lpstr>'Estimación de Esfuerzo'!Participación</vt:lpstr>
    </vt:vector>
  </TitlesOfParts>
  <Company>Qualtop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PlanillaDeEstimación</dc:title>
  <dc:creator>TequilaSoft</dc:creator>
  <cp:lastModifiedBy>Tlaloc</cp:lastModifiedBy>
  <cp:lastPrinted>2013-02-07T17:46:01Z</cp:lastPrinted>
  <dcterms:created xsi:type="dcterms:W3CDTF">2001-07-30T17:19:04Z</dcterms:created>
  <dcterms:modified xsi:type="dcterms:W3CDTF">2014-06-30T22:50:50Z</dcterms:modified>
</cp:coreProperties>
</file>