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80" windowHeight="8580" tabRatio="867"/>
  </bookViews>
  <sheets>
    <sheet name="EJECUTIVOS PUBLICIDAD" sheetId="22" r:id="rId1"/>
  </sheets>
  <definedNames>
    <definedName name="_xlnm.Print_Area" localSheetId="0">'EJECUTIVOS PUBLICIDAD'!$A$1:$H$164</definedName>
    <definedName name="_xlnm.Print_Titles" localSheetId="0">'EJECUTIVOS PUBLICIDAD'!$1:$5</definedName>
  </definedNames>
  <calcPr calcId="145621"/>
</workbook>
</file>

<file path=xl/calcChain.xml><?xml version="1.0" encoding="utf-8"?>
<calcChain xmlns="http://schemas.openxmlformats.org/spreadsheetml/2006/main">
  <c r="G108" i="22" l="1"/>
  <c r="F108" i="22"/>
  <c r="G96" i="22"/>
  <c r="F96" i="22"/>
  <c r="G84" i="22"/>
  <c r="F84" i="22"/>
  <c r="G72" i="22"/>
  <c r="F72" i="22"/>
  <c r="C73" i="22" l="1"/>
  <c r="B73" i="22"/>
  <c r="D72" i="22" l="1"/>
  <c r="E108" i="22" l="1"/>
  <c r="D108" i="22"/>
  <c r="C109" i="22"/>
  <c r="B109" i="22"/>
  <c r="E96" i="22"/>
  <c r="D96" i="22"/>
  <c r="C97" i="22"/>
  <c r="B97" i="22"/>
  <c r="E72" i="22"/>
  <c r="E84" i="22"/>
  <c r="D84" i="22"/>
  <c r="C85" i="22"/>
  <c r="B85" i="22"/>
  <c r="D155" i="22" l="1"/>
  <c r="B155" i="22"/>
  <c r="D161" i="22"/>
  <c r="C161" i="22"/>
  <c r="B161" i="22"/>
  <c r="D149" i="22"/>
  <c r="C149" i="22"/>
  <c r="B149" i="22"/>
  <c r="B164" i="22"/>
  <c r="B163" i="22"/>
  <c r="B162" i="22"/>
  <c r="B158" i="22"/>
  <c r="B157" i="22"/>
  <c r="B156" i="22"/>
  <c r="C163" i="22" l="1"/>
  <c r="D163" i="22"/>
  <c r="C164" i="22"/>
  <c r="D164" i="22"/>
  <c r="D162" i="22"/>
  <c r="C162" i="22"/>
  <c r="D157" i="22"/>
  <c r="D158" i="22"/>
  <c r="D156" i="22"/>
  <c r="B151" i="22"/>
  <c r="C151" i="22"/>
  <c r="D151" i="22"/>
  <c r="B152" i="22"/>
  <c r="C152" i="22"/>
  <c r="D152" i="22"/>
  <c r="D150" i="22"/>
  <c r="C150" i="22"/>
  <c r="B150" i="22"/>
</calcChain>
</file>

<file path=xl/sharedStrings.xml><?xml version="1.0" encoding="utf-8"?>
<sst xmlns="http://schemas.openxmlformats.org/spreadsheetml/2006/main" count="171" uniqueCount="124">
  <si>
    <t>GUADALAJARA</t>
  </si>
  <si>
    <t>CONTRATACION:</t>
  </si>
  <si>
    <t>MEGAVENTAS</t>
  </si>
  <si>
    <t>PRESTACIONES:</t>
  </si>
  <si>
    <t>COMISIONES:</t>
  </si>
  <si>
    <t>EFECTIVO</t>
  </si>
  <si>
    <t>ESPECIE</t>
  </si>
  <si>
    <t>Plaza Macro</t>
  </si>
  <si>
    <t>Plaza Grande</t>
  </si>
  <si>
    <t>Plaza Mediana</t>
  </si>
  <si>
    <t>Plaza Chica</t>
  </si>
  <si>
    <t>Alcance</t>
  </si>
  <si>
    <t>Cuentas Activas al Mes</t>
  </si>
  <si>
    <t>de Metas</t>
  </si>
  <si>
    <t>0 - 3</t>
  </si>
  <si>
    <t>4 - 6</t>
  </si>
  <si>
    <t>Más de 7</t>
  </si>
  <si>
    <t>Hasta 80%</t>
  </si>
  <si>
    <t xml:space="preserve">EMPRESA: </t>
  </si>
  <si>
    <t>REPORTA DIRECTO:</t>
  </si>
  <si>
    <t>REPORTA FUNCIONALMENTE:</t>
  </si>
  <si>
    <t>PORCENTAJE CORRESPONDIENTE</t>
  </si>
  <si>
    <t>DIRECTO</t>
  </si>
  <si>
    <t>AGENCIA</t>
  </si>
  <si>
    <t>INTERCAMBIO</t>
  </si>
  <si>
    <t>GERENTE REGIONAL DE PUB. / COORD. DE PUB. / GERENTE DE SISTEMA</t>
  </si>
  <si>
    <t>GTE. REG. SISTEMA / GTE. CORP. PUB. / GTE. REG. PUB.</t>
  </si>
  <si>
    <t>DE LEY</t>
  </si>
  <si>
    <t>SOBRE COMISION ESTABLECIDA</t>
  </si>
  <si>
    <t>81% - 94%</t>
  </si>
  <si>
    <t>95% en Adelante</t>
  </si>
  <si>
    <t>12% COMISION</t>
  </si>
  <si>
    <t>10% COMISION</t>
  </si>
  <si>
    <t>FORMA DE PAGO:</t>
  </si>
  <si>
    <t xml:space="preserve">PLANTA </t>
  </si>
  <si>
    <t xml:space="preserve">ANTE EL SAT POR EL CONCEPTO DE COMISIONES SOBRE VENTA, EN CASO DE NO ESTAR REGISTRADOS </t>
  </si>
  <si>
    <t>ANTE EL SAT, SE PAGARAN VIA NOMINA</t>
  </si>
  <si>
    <r>
      <t xml:space="preserve">PAGO DE COMISIONES MENSUALES SOBRE LO COBRADO </t>
    </r>
    <r>
      <rPr>
        <b/>
        <sz val="9"/>
        <rFont val="Calibri"/>
        <family val="2"/>
      </rPr>
      <t>(EL PAGO SE REALIZA DENTRO DE LOS PRIMEROS 15 DIAS DEL MES SIGUIENTE )</t>
    </r>
  </si>
  <si>
    <t>ESQUEMA ACTUAL DE COMISIONES</t>
  </si>
  <si>
    <t>3% COMISION</t>
  </si>
  <si>
    <t>% COMISION</t>
  </si>
  <si>
    <t xml:space="preserve">EN BASE A COMISION DEL 3%, 10% Y 12% POR VENTA DIRECTA Y AGENCIAS LA TABLA PARA EJECUTIVOS QUEDA ASI: </t>
  </si>
  <si>
    <t>2.5% COMISION</t>
  </si>
  <si>
    <t>NACIONAL</t>
  </si>
  <si>
    <r>
      <t>COMISIONES:</t>
    </r>
    <r>
      <rPr>
        <sz val="10"/>
        <rFont val="Calibri"/>
        <family val="2"/>
      </rPr>
      <t xml:space="preserve">  FACTURA Y/O RECIBO DE HONORARIOS DEBIDAMENTE REGISTRADOS A SU NOMBRE</t>
    </r>
  </si>
  <si>
    <t>($4,000 / $3,500 / $3,000 / $2,500) EN FUNCION AL TAMAÑO DE LA PLAZA</t>
  </si>
  <si>
    <t>AYUDA MENSUAL DE GASOLINA:</t>
  </si>
  <si>
    <t>$ 1,000 ( APLICA PARA TODOS LOS SISTEMAS )</t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</si>
  <si>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LOS EJECUTIVOS DE PUBLICIDAD, SOLO PODRAN VENDER LOS PRODUCTOS DE PUBLICIDAD</t>
    </r>
  </si>
  <si>
    <t>NO PODRAN VENDER LOS PRODUCTOS DE MEGACANALES Y VICEVERSA.</t>
  </si>
  <si>
    <t>(SI TIENEN CUENTA ACTIVA PARA MEGACANAL Y/O PUBLICIDAD, SE RESPETARA HASTA SU VIGENCIA)</t>
  </si>
  <si>
    <t>APOYO DE GASOLINA MENSUAL</t>
  </si>
  <si>
    <t>APOYO DE GARANTIA</t>
  </si>
  <si>
    <t>TOTAL MENSUAL</t>
  </si>
  <si>
    <t>Q-1</t>
  </si>
  <si>
    <t>Q-2</t>
  </si>
  <si>
    <t>Q-3</t>
  </si>
  <si>
    <t>Q-4</t>
  </si>
  <si>
    <t>RESTRICCIONES Y PUNTOS ESPECIALES:</t>
  </si>
  <si>
    <r>
      <rPr>
        <b/>
        <sz val="12"/>
        <color rgb="FFFF0000"/>
        <rFont val="Calibri"/>
        <family val="2"/>
      </rPr>
      <t xml:space="preserve">* </t>
    </r>
    <r>
      <rPr>
        <sz val="10"/>
        <rFont val="Calibri"/>
        <family val="2"/>
      </rPr>
      <t xml:space="preserve">PAGO DE COMISIONES POR ADMINISTRACION DE CUENTAS </t>
    </r>
    <r>
      <rPr>
        <b/>
        <sz val="11"/>
        <color rgb="FFFF0000"/>
        <rFont val="Calibri"/>
        <family val="2"/>
      </rPr>
      <t>GUBERNAMENTALES</t>
    </r>
  </si>
  <si>
    <r>
      <rPr>
        <b/>
        <sz val="12"/>
        <color rgb="FFFF0000"/>
        <rFont val="Calibri"/>
        <family val="2"/>
      </rPr>
      <t xml:space="preserve">* </t>
    </r>
    <r>
      <rPr>
        <sz val="10"/>
        <rFont val="Calibri"/>
        <family val="2"/>
      </rPr>
      <t xml:space="preserve">PAGO DE COMISIONES POR </t>
    </r>
    <r>
      <rPr>
        <b/>
        <sz val="11"/>
        <color rgb="FFFF0000"/>
        <rFont val="Calibri"/>
        <family val="2"/>
      </rPr>
      <t>CUENTAS ASIGNADAS</t>
    </r>
    <r>
      <rPr>
        <sz val="10"/>
        <rFont val="Calibri"/>
        <family val="2"/>
      </rPr>
      <t xml:space="preserve"> (ADMINISTRACION DE CUENTAS Y/O COPRODUCCIONES )</t>
    </r>
  </si>
  <si>
    <t>EJECUTIVOS NUEVOS</t>
  </si>
  <si>
    <t>COMISION POR CLIENTE NUEVO</t>
  </si>
  <si>
    <r>
      <rPr>
        <b/>
        <sz val="8"/>
        <color rgb="FFFF0000"/>
        <rFont val="Calibri"/>
        <family val="2"/>
      </rPr>
      <t>*</t>
    </r>
    <r>
      <rPr>
        <b/>
        <sz val="8"/>
        <rFont val="Calibri"/>
        <family val="2"/>
      </rPr>
      <t xml:space="preserve"> ESTE PORCENTAJE DE BONO SOLO APLICA PARA CLIENTES DIRECTOS Y EXCLUSIVAMENTE SOBRE SU MONTO DE COBRANZA.</t>
    </r>
  </si>
  <si>
    <t>ADMINISTRACION DE CUENTAS, NI PARA CLIENTES DE AGENCIAS.</t>
  </si>
  <si>
    <r>
      <t xml:space="preserve">DURANTE LOS PRIMEROS 3 MESES Y A PARTIR DEL 4° MES </t>
    </r>
    <r>
      <rPr>
        <b/>
        <sz val="10"/>
        <color rgb="FFFF0000"/>
        <rFont val="Calibri"/>
        <family val="2"/>
      </rPr>
      <t>MINIMO DEBERA TENER DE 60 VISITAS MENSUALES</t>
    </r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</si>
  <si>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EL EJECUTIVO TENDRA QUE HACER </t>
    </r>
    <r>
      <rPr>
        <b/>
        <sz val="10"/>
        <color rgb="FFFF0000"/>
        <rFont val="Calibri"/>
        <family val="2"/>
      </rPr>
      <t>MINIMO DE 25 VISITAS MENSUALES A NUEVOS PROSPECTOS</t>
    </r>
  </si>
  <si>
    <t>ACTA CONSTITUTIVA</t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</si>
  <si>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PAGO DE COMISIONES POR </t>
    </r>
    <r>
      <rPr>
        <b/>
        <sz val="11"/>
        <color rgb="FFFF0000"/>
        <rFont val="Calibri"/>
        <family val="2"/>
      </rPr>
      <t xml:space="preserve"> INTERCAMBIOS </t>
    </r>
    <r>
      <rPr>
        <sz val="10"/>
        <rFont val="Calibri"/>
        <family val="2"/>
      </rPr>
      <t xml:space="preserve">SE PAGARA CONFORME SE CONSUMA EL INTERCAMBIO </t>
    </r>
  </si>
  <si>
    <t>GOBIERNO</t>
  </si>
  <si>
    <r>
      <t xml:space="preserve">APOYO DE GASOLINA Y/O TRANSPORTE: </t>
    </r>
    <r>
      <rPr>
        <sz val="10"/>
        <rFont val="Calibri"/>
        <family val="2"/>
      </rPr>
      <t xml:space="preserve">VALES DE GASOLINA QUINCENAL Y/O MENSUAL </t>
    </r>
    <r>
      <rPr>
        <sz val="10"/>
        <color rgb="FFFF0000"/>
        <rFont val="Calibri"/>
        <family val="2"/>
      </rPr>
      <t>(VIA NOMINA)</t>
    </r>
  </si>
  <si>
    <r>
      <rPr>
        <b/>
        <i/>
        <u/>
        <sz val="10"/>
        <color rgb="FFFF0000"/>
        <rFont val="Calibri"/>
        <family val="2"/>
      </rPr>
      <t>CLIENTE ACTIVO:</t>
    </r>
    <r>
      <rPr>
        <sz val="10"/>
        <rFont val="Calibri"/>
        <family val="2"/>
      </rPr>
      <t xml:space="preserve"> ES EL QUE HA COMPRADO Y HA PAUTADO MINIMO UNA VEZ EN UN PERIODO NO MAYOR A 12 MESES</t>
    </r>
  </si>
  <si>
    <r>
      <t xml:space="preserve">SE APLICARA EL FACTOR DEL 2.5% </t>
    </r>
    <r>
      <rPr>
        <sz val="10"/>
        <color rgb="FFFF0000"/>
        <rFont val="Calibri"/>
        <family val="2"/>
      </rPr>
      <t>FIJO</t>
    </r>
  </si>
  <si>
    <r>
      <t>SE APLICARA EL FACTOR DEL 5%</t>
    </r>
    <r>
      <rPr>
        <sz val="10"/>
        <color rgb="FFFF0000"/>
        <rFont val="Calibri"/>
        <family val="2"/>
      </rPr>
      <t xml:space="preserve"> FIJO</t>
    </r>
  </si>
  <si>
    <r>
      <t xml:space="preserve">EN BASE A PAUTA,  SE APLICARA EL FACTOR DEL 2.5% </t>
    </r>
    <r>
      <rPr>
        <sz val="10"/>
        <color rgb="FFFF0000"/>
        <rFont val="Calibri"/>
        <family val="2"/>
      </rPr>
      <t>FIJO</t>
    </r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</si>
  <si>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PARA LOS </t>
    </r>
    <r>
      <rPr>
        <sz val="10"/>
        <color rgb="FFFF0000"/>
        <rFont val="Calibri"/>
        <family val="2"/>
      </rPr>
      <t>INTERCAMBIOS</t>
    </r>
    <r>
      <rPr>
        <sz val="10"/>
        <rFont val="Calibri"/>
        <family val="2"/>
      </rPr>
      <t xml:space="preserve"> DONDE LA NEGOCIACION SEA</t>
    </r>
    <r>
      <rPr>
        <sz val="10"/>
        <color rgb="FFFF0000"/>
        <rFont val="Calibri"/>
        <family val="2"/>
      </rPr>
      <t xml:space="preserve"> "MIXTA"</t>
    </r>
    <r>
      <rPr>
        <sz val="10"/>
        <rFont val="Calibri"/>
        <family val="2"/>
      </rPr>
      <t>, ES DECIR, SE PAGUE UNA PARTE EN EFECTIVO Y</t>
    </r>
  </si>
  <si>
    <r>
      <t xml:space="preserve">OTRA EN ESPECIE, </t>
    </r>
    <r>
      <rPr>
        <sz val="10"/>
        <color rgb="FFFF0000"/>
        <rFont val="Calibri"/>
        <family val="2"/>
      </rPr>
      <t>SOLO SE PAGARA COMISION SOBRE EL PORCENTAJE QUE APLIQUE PAGO EN ESPECIE</t>
    </r>
    <r>
      <rPr>
        <sz val="10"/>
        <rFont val="Calibri"/>
        <family val="2"/>
      </rPr>
      <t>.</t>
    </r>
  </si>
  <si>
    <t>A SU INGRESO DURANTE EL PRIMER MES DEBERA TENER COMO MINIMO DE 5 A 6 VISITAS SEMANALES SOLO A NUEVOS PROSPECTOS</t>
  </si>
  <si>
    <t>A PARTIR DEL SEGUNDO MES MINIMO DEBERA HACER DE 10 A 12 VISITAS SEMANALES A NUEVOS PROSPECTOS</t>
  </si>
  <si>
    <t>A PARTIR DEL TERCER MES MINIMO DEBERA VISITAR 3 CLIENTES DIARIOS TANTO A NUEVOS PROSPECTOS COMO PARA SEGUIMIENTO</t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</si>
  <si>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CUALQUIER PERSONA FISICA QUE OPERE COMO </t>
    </r>
    <r>
      <rPr>
        <b/>
        <sz val="10"/>
        <color rgb="FFFF0000"/>
        <rFont val="Calibri"/>
        <family val="2"/>
      </rPr>
      <t>FREE LANCE</t>
    </r>
    <r>
      <rPr>
        <sz val="10"/>
        <rFont val="Calibri"/>
        <family val="2"/>
      </rPr>
      <t xml:space="preserve"> GANARA UN PORCENTAJE IGUAL AL QUE APLICA </t>
    </r>
  </si>
  <si>
    <t xml:space="preserve">PARA LOS EJECUTIVOS DEL SISTEMA CORRESPONDIENTE DE MANERA FIJA SIN QUE APLIQUEN BONOS O COMISIONES </t>
  </si>
  <si>
    <t xml:space="preserve">ESCALADAS, ES DECIR GANARA EL 12% EN CUALQUIER PARTE DE LA REPUBLICA, EXEPTUANDO GDL. DONDE APLICA EL 10% </t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</si>
  <si>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EL </t>
    </r>
    <r>
      <rPr>
        <b/>
        <sz val="10"/>
        <color rgb="FFFF0000"/>
        <rFont val="Calibri"/>
        <family val="2"/>
      </rPr>
      <t>BONO POR CLIENTES NUEVOS</t>
    </r>
    <r>
      <rPr>
        <sz val="10"/>
        <rFont val="Calibri"/>
        <family val="2"/>
      </rPr>
      <t xml:space="preserve"> </t>
    </r>
    <r>
      <rPr>
        <i/>
        <u/>
        <sz val="10"/>
        <color rgb="FFFF0000"/>
        <rFont val="Calibri"/>
        <family val="2"/>
      </rPr>
      <t>NO APLICA PARA GOBIERNO, INTERCAMBIOS</t>
    </r>
  </si>
  <si>
    <r>
      <rPr>
        <b/>
        <u/>
        <sz val="12"/>
        <color rgb="FFFF0000"/>
        <rFont val="Calibri"/>
        <family val="2"/>
      </rPr>
      <t>*</t>
    </r>
    <r>
      <rPr>
        <u/>
        <sz val="10"/>
        <rFont val="Calibri"/>
        <family val="2"/>
      </rPr>
      <t xml:space="preserve"> SI EL EJECUTIVO, NO DA RESULTADOS EN LOS PRIMEROS 3 MESES SE LE DARA DE BAJA.</t>
    </r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</si>
  <si>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AGENCIA DE PUBLICIDAD: EL PORCENTAJE MAXIMO ESTIPULADO PARA EL PAGO DE COMISIONES A AGENCIAS ES DEL 15%</t>
    </r>
  </si>
  <si>
    <t>( SI ALGUNA NEGOCIACION EN ESPECIFICO, REQUIERE DE UN PAGO MAYOR DE PORCENTAJE, ESTE DEBERA SER AUTORIZADO POR LA D.G.A. Y GCIA. CORP. DE PUBLICIDAD )</t>
  </si>
  <si>
    <t>REQUISITOS PARA SER CONSIDERADOS COMO AGENCIA:</t>
  </si>
  <si>
    <t>ALTA EN EL SAT</t>
  </si>
  <si>
    <t>IFE DEL REPRESENTANTE LEGAL</t>
  </si>
  <si>
    <t>PODER DEL REPRESENTANTE LEGAL</t>
  </si>
  <si>
    <t>COMPROBANTE DE DOMICILIO</t>
  </si>
  <si>
    <t>REGISTRO EN LA AMAP</t>
  </si>
  <si>
    <r>
      <t>ESQUEMA DE COMPENSACION Y COMISIONES SOBRE LO COBRADO (</t>
    </r>
    <r>
      <rPr>
        <b/>
        <sz val="11"/>
        <color rgb="FFFF0000"/>
        <rFont val="Calibri"/>
        <family val="2"/>
      </rPr>
      <t>SISTEMA MACRO</t>
    </r>
    <r>
      <rPr>
        <b/>
        <sz val="11"/>
        <rFont val="Calibri"/>
        <family val="2"/>
      </rPr>
      <t xml:space="preserve">) GUADALAJARA FACTOR BASE </t>
    </r>
    <r>
      <rPr>
        <b/>
        <u/>
        <sz val="11"/>
        <color rgb="FFFF0000"/>
        <rFont val="Calibri"/>
        <family val="2"/>
      </rPr>
      <t>10%</t>
    </r>
  </si>
  <si>
    <r>
      <t>ESQUEMA DE COMPENSACION Y COMISIONES SOBRE LO COBRADO (</t>
    </r>
    <r>
      <rPr>
        <b/>
        <sz val="11"/>
        <color rgb="FFFF0000"/>
        <rFont val="Calibri"/>
        <family val="2"/>
      </rPr>
      <t>SISTEMA GRANDE</t>
    </r>
    <r>
      <rPr>
        <b/>
        <sz val="11"/>
        <rFont val="Calibri"/>
        <family val="2"/>
      </rPr>
      <t>) FACTOR BASE 12%</t>
    </r>
  </si>
  <si>
    <r>
      <t>ESQUEMA DE COMPENSACION Y COMISIONES SOBRE LO COBRADO (</t>
    </r>
    <r>
      <rPr>
        <b/>
        <sz val="11"/>
        <color rgb="FFFF0000"/>
        <rFont val="Calibri"/>
        <family val="2"/>
      </rPr>
      <t>SISTEMA MEDIANO</t>
    </r>
    <r>
      <rPr>
        <b/>
        <sz val="11"/>
        <rFont val="Calibri"/>
        <family val="2"/>
      </rPr>
      <t>) FACTOR BASE 12%</t>
    </r>
  </si>
  <si>
    <r>
      <t>ESQUEMA DE COMPENSACION Y  COMISIONES SOBRE LO COBRADO (</t>
    </r>
    <r>
      <rPr>
        <b/>
        <sz val="11"/>
        <color rgb="FFFF0000"/>
        <rFont val="Calibri"/>
        <family val="2"/>
      </rPr>
      <t>SISTEMA CHICO</t>
    </r>
    <r>
      <rPr>
        <b/>
        <sz val="11"/>
        <rFont val="Calibri"/>
        <family val="2"/>
      </rPr>
      <t>) FACTOR BASE 12%</t>
    </r>
  </si>
  <si>
    <r>
      <rPr>
        <b/>
        <u/>
        <sz val="10"/>
        <color rgb="FFFF0000"/>
        <rFont val="Calibri"/>
        <family val="2"/>
      </rPr>
      <t>NOTA</t>
    </r>
    <r>
      <rPr>
        <b/>
        <sz val="9"/>
        <rFont val="Calibri"/>
        <family val="2"/>
      </rPr>
      <t>: UNA CUENTA ACTIVA, ES TODA AQUELLA QUE ESTE FACTURANDO Y/O PAUTANDO DURANTE EL MES EN CURSO PARA EL CALCULO Y PAGO DE COMISIONES</t>
    </r>
  </si>
  <si>
    <t xml:space="preserve">BONO POR CLIENTES NUEVOS </t>
  </si>
  <si>
    <t>DURANTE SU VIGENCIA</t>
  </si>
  <si>
    <t>5% ADICIONAL A COMISION ESTABLECIDA.</t>
  </si>
  <si>
    <t>ADMINISTRACION DE CUENTAS</t>
  </si>
  <si>
    <t>Y/O COPRODUCCIONES</t>
  </si>
  <si>
    <t xml:space="preserve">ES DECIR QUE UN CLIENTE ACTIVO SE DEBE CONSIDERAR TODO AQUEL QUE SE HA MANTENIDO ACTIVO O NOS HA COMPRADO EN UN PERIODO MAXIMO DE 12 MESES </t>
  </si>
  <si>
    <t>ANTICIPO DE COMISION VIA NOMINA MENSUAL:</t>
  </si>
  <si>
    <r>
      <t xml:space="preserve">ANTICIPO DE COMISIONES PAGADERO VIA SUELDO NOMINAL MENSUAL CON </t>
    </r>
    <r>
      <rPr>
        <u/>
        <sz val="10"/>
        <rFont val="Calibri"/>
        <family val="2"/>
      </rPr>
      <t xml:space="preserve">PRESTACIONES DE LEY </t>
    </r>
  </si>
  <si>
    <t>ANT. DE COMISION VIA SUELDO NOMINAL MENSUAL</t>
  </si>
  <si>
    <t>DESC./COBRANZA (VTA. MIN. REQUERIDA POR MEGACABLE)</t>
  </si>
  <si>
    <r>
      <rPr>
        <b/>
        <sz val="8"/>
        <color rgb="FFFF0000"/>
        <rFont val="Calibri"/>
        <family val="2"/>
      </rPr>
      <t>*</t>
    </r>
    <r>
      <rPr>
        <b/>
        <sz val="8"/>
        <rFont val="Calibri"/>
        <family val="2"/>
      </rPr>
      <t xml:space="preserve"> EL ANT. DE COM. SE PAGARA EN 2 QUINCENAS</t>
    </r>
  </si>
  <si>
    <t>EL DESCUENTO/COBRANZA   (VENTA MINIMA REQUERIDA POR MEGACABLE)   SE HARA A PARIR DEL Q3 ( 40% ) $10,000 Y DEL ( 100% ) A PARTIR DEL Q4  $25,000</t>
  </si>
  <si>
    <t>EL DESCUENTO/COBRANZA   (VENTA MINIMA REQUERIDA POR MEGACABLE)   SE HARA A PARIR DEL Q3 ( 40% ) $8,000 Y DEL ( 100% ) A PARTIR DEL Q4  $20,000</t>
  </si>
  <si>
    <t>EL DESCUENTO/COBRANZA   (VENTA MINIMA REQUERIDA POR MEGACABLE)   SE HARA A PARIR DEL Q3 ( 40% ) $6,000 Y DEL ( 100% ) A PARTIR DEL Q4  $15,000</t>
  </si>
  <si>
    <t>VENTA MENSUAL MINIMA REQUERIDA POR MEGACABLE POR EJECUTIVO  ( BASE NO COMISIONABLE )</t>
  </si>
  <si>
    <r>
      <rPr>
        <b/>
        <sz val="12"/>
        <color rgb="FFFF0000"/>
        <rFont val="Calibri"/>
        <family val="2"/>
      </rPr>
      <t>*</t>
    </r>
    <r>
      <rPr>
        <sz val="10"/>
        <rFont val="Calibri"/>
        <family val="2"/>
      </rPr>
      <t xml:space="preserve"> LOS INTERCAMBIOS NO FACTURADOS </t>
    </r>
    <r>
      <rPr>
        <b/>
        <sz val="10"/>
        <color rgb="FFFF0000"/>
        <rFont val="Calibri"/>
        <family val="2"/>
      </rPr>
      <t>NO</t>
    </r>
    <r>
      <rPr>
        <sz val="10"/>
        <rFont val="Calibri"/>
        <family val="2"/>
      </rPr>
      <t xml:space="preserve"> SUMAN PARA INTEGRARLOS A LA VENTA  PARA EL CUMPLIMINTO DE OBJETIVOS </t>
    </r>
  </si>
  <si>
    <t>Código:</t>
  </si>
  <si>
    <t>Proceso</t>
  </si>
  <si>
    <t>Subproceso</t>
  </si>
  <si>
    <t>Fecha: 12-Feb-2013</t>
  </si>
  <si>
    <t>PUB-VTA-POL-001</t>
  </si>
  <si>
    <r>
      <t>Del total de la</t>
    </r>
    <r>
      <rPr>
        <b/>
        <sz val="10"/>
        <color rgb="FFFF0000"/>
        <rFont val="Calibri"/>
        <family val="2"/>
      </rPr>
      <t xml:space="preserve"> COBRANZA MENSUAL</t>
    </r>
    <r>
      <rPr>
        <sz val="10"/>
        <rFont val="Calibri"/>
        <family val="2"/>
      </rPr>
      <t>, se descontará la base no comisionable, ya que es la venta mínima requerida por Megacable</t>
    </r>
  </si>
  <si>
    <t>Núm. Revisión: 00</t>
  </si>
  <si>
    <t>Esquema de  Compensaciones Ejecutivos de Publicidad y Megacanales</t>
  </si>
  <si>
    <t>Publicidad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</si>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</sst>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0.0%"/>
    <numFmt numFmtId="166" formatCode="_-[$€-2]* #,##0.00_-;\-[$€-2]* #,##0.00_-;_-[$€-2]* &quot;-&quot;??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0"/>
      <color rgb="FFFF0000"/>
      <name val="Calibri"/>
      <family val="2"/>
    </font>
    <font>
      <u/>
      <sz val="10"/>
      <name val="Calibri"/>
      <family val="2"/>
    </font>
    <font>
      <b/>
      <sz val="9"/>
      <name val="Calibri"/>
      <family val="2"/>
    </font>
    <font>
      <b/>
      <sz val="12"/>
      <color rgb="FFFF0000"/>
      <name val="Calibri"/>
      <family val="2"/>
    </font>
    <font>
      <sz val="11"/>
      <color indexed="8"/>
      <name val="Calibri"/>
      <family val="2"/>
    </font>
    <font>
      <b/>
      <sz val="8"/>
      <color rgb="FFFF0000"/>
      <name val="Calibri"/>
      <family val="2"/>
    </font>
    <font>
      <b/>
      <sz val="8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u/>
      <sz val="10"/>
      <color rgb="FFFF0000"/>
      <name val="Calibri"/>
      <family val="2"/>
    </font>
    <font>
      <b/>
      <i/>
      <u/>
      <sz val="10"/>
      <color rgb="FFFF0000"/>
      <name val="Calibri"/>
      <family val="2"/>
    </font>
    <font>
      <b/>
      <i/>
      <sz val="8"/>
      <color rgb="FF0070C0"/>
      <name val="Calibri"/>
      <family val="2"/>
    </font>
    <font>
      <i/>
      <u/>
      <sz val="10"/>
      <color rgb="FFFF0000"/>
      <name val="Calibri"/>
      <family val="2"/>
    </font>
    <font>
      <b/>
      <u/>
      <sz val="12"/>
      <color rgb="FFFF0000"/>
      <name val="Calibri"/>
      <family val="2"/>
    </font>
    <font>
      <sz val="6"/>
      <name val="Calibri"/>
      <family val="2"/>
    </font>
    <font>
      <b/>
      <u/>
      <sz val="11"/>
      <color rgb="FFFF0000"/>
      <name val="Calibri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6" fontId="2" fillId="0" borderId="0" applyFont="0" applyFill="0" applyBorder="0" applyAlignment="0" applyProtection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0" fontId="13" fillId="0" borderId="0"/>
    <xf numFmtId="0" fontId="2" fillId="0" borderId="0"/>
  </cellStyleXfs>
  <cellXfs count="118">
    <xf numFmtId="0" fontId="0" fillId="0" borderId="0" xfId="0"/>
    <xf numFmtId="0" fontId="4" fillId="0" borderId="0" xfId="2" applyFont="1"/>
    <xf numFmtId="0" fontId="3" fillId="0" borderId="0" xfId="2"/>
    <xf numFmtId="0" fontId="3" fillId="0" borderId="0" xfId="2" applyAlignment="1">
      <alignment horizontal="center"/>
    </xf>
    <xf numFmtId="0" fontId="4" fillId="0" borderId="2" xfId="2" applyFont="1" applyBorder="1" applyAlignment="1">
      <alignment horizontal="center"/>
    </xf>
    <xf numFmtId="9" fontId="3" fillId="0" borderId="7" xfId="2" applyNumberFormat="1" applyBorder="1" applyAlignment="1">
      <alignment horizontal="center"/>
    </xf>
    <xf numFmtId="9" fontId="3" fillId="0" borderId="0" xfId="2" applyNumberFormat="1" applyBorder="1" applyAlignment="1">
      <alignment horizontal="center"/>
    </xf>
    <xf numFmtId="0" fontId="3" fillId="0" borderId="0" xfId="2" applyFont="1"/>
    <xf numFmtId="0" fontId="5" fillId="0" borderId="0" xfId="2" applyFont="1"/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164" fontId="3" fillId="0" borderId="0" xfId="2" applyNumberFormat="1"/>
    <xf numFmtId="0" fontId="4" fillId="0" borderId="4" xfId="2" quotePrefix="1" applyFont="1" applyBorder="1" applyAlignment="1">
      <alignment horizontal="center"/>
    </xf>
    <xf numFmtId="0" fontId="4" fillId="0" borderId="2" xfId="2" quotePrefix="1" applyFont="1" applyBorder="1" applyAlignment="1">
      <alignment horizontal="center"/>
    </xf>
    <xf numFmtId="0" fontId="4" fillId="0" borderId="0" xfId="2" quotePrefix="1" applyFont="1" applyAlignment="1">
      <alignment horizontal="center"/>
    </xf>
    <xf numFmtId="0" fontId="5" fillId="2" borderId="0" xfId="2" applyFont="1" applyFill="1"/>
    <xf numFmtId="0" fontId="7" fillId="2" borderId="0" xfId="2" applyFont="1" applyFill="1"/>
    <xf numFmtId="0" fontId="3" fillId="2" borderId="0" xfId="2" applyFill="1"/>
    <xf numFmtId="9" fontId="3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ill="1"/>
    <xf numFmtId="0" fontId="5" fillId="0" borderId="0" xfId="2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0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6" fillId="0" borderId="2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Alignment="1">
      <alignment horizontal="left"/>
    </xf>
    <xf numFmtId="0" fontId="10" fillId="0" borderId="0" xfId="2" applyFont="1"/>
    <xf numFmtId="0" fontId="3" fillId="0" borderId="0" xfId="2" applyFont="1" applyAlignment="1">
      <alignment horizontal="center"/>
    </xf>
    <xf numFmtId="0" fontId="3" fillId="4" borderId="0" xfId="2" applyFill="1"/>
    <xf numFmtId="10" fontId="3" fillId="0" borderId="0" xfId="2" applyNumberFormat="1" applyFont="1" applyAlignment="1">
      <alignment horizontal="center"/>
    </xf>
    <xf numFmtId="9" fontId="4" fillId="3" borderId="3" xfId="2" applyNumberFormat="1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10" fontId="3" fillId="5" borderId="5" xfId="2" applyNumberFormat="1" applyFill="1" applyBorder="1" applyAlignment="1">
      <alignment horizontal="center"/>
    </xf>
    <xf numFmtId="10" fontId="3" fillId="5" borderId="6" xfId="2" applyNumberFormat="1" applyFill="1" applyBorder="1" applyAlignment="1">
      <alignment horizontal="center"/>
    </xf>
    <xf numFmtId="10" fontId="3" fillId="0" borderId="5" xfId="2" applyNumberFormat="1" applyBorder="1" applyAlignment="1">
      <alignment horizontal="center"/>
    </xf>
    <xf numFmtId="10" fontId="3" fillId="0" borderId="5" xfId="2" applyNumberFormat="1" applyFill="1" applyBorder="1" applyAlignment="1">
      <alignment horizontal="center"/>
    </xf>
    <xf numFmtId="10" fontId="3" fillId="0" borderId="6" xfId="2" applyNumberForma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9" fontId="4" fillId="3" borderId="11" xfId="2" applyNumberFormat="1" applyFont="1" applyFill="1" applyBorder="1" applyAlignment="1">
      <alignment horizontal="center"/>
    </xf>
    <xf numFmtId="10" fontId="3" fillId="0" borderId="9" xfId="2" applyNumberFormat="1" applyBorder="1" applyAlignment="1">
      <alignment horizontal="center"/>
    </xf>
    <xf numFmtId="10" fontId="3" fillId="0" borderId="9" xfId="2" applyNumberFormat="1" applyFill="1" applyBorder="1" applyAlignment="1">
      <alignment horizontal="center"/>
    </xf>
    <xf numFmtId="10" fontId="3" fillId="0" borderId="12" xfId="2" applyNumberFormat="1" applyBorder="1" applyAlignment="1">
      <alignment horizontal="center"/>
    </xf>
    <xf numFmtId="9" fontId="4" fillId="3" borderId="13" xfId="2" applyNumberFormat="1" applyFont="1" applyFill="1" applyBorder="1" applyAlignment="1">
      <alignment horizontal="center"/>
    </xf>
    <xf numFmtId="10" fontId="3" fillId="0" borderId="10" xfId="2" applyNumberFormat="1" applyBorder="1" applyAlignment="1">
      <alignment horizontal="center"/>
    </xf>
    <xf numFmtId="10" fontId="3" fillId="0" borderId="10" xfId="2" applyNumberFormat="1" applyFill="1" applyBorder="1" applyAlignment="1">
      <alignment horizontal="center"/>
    </xf>
    <xf numFmtId="10" fontId="3" fillId="0" borderId="14" xfId="2" applyNumberFormat="1" applyBorder="1" applyAlignment="1">
      <alignment horizontal="center"/>
    </xf>
    <xf numFmtId="10" fontId="3" fillId="0" borderId="9" xfId="2" applyNumberFormat="1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6" fontId="4" fillId="0" borderId="0" xfId="2" applyNumberFormat="1" applyFont="1" applyAlignment="1">
      <alignment horizontal="center"/>
    </xf>
    <xf numFmtId="0" fontId="5" fillId="6" borderId="0" xfId="2" applyFont="1" applyFill="1" applyAlignment="1">
      <alignment horizontal="center"/>
    </xf>
    <xf numFmtId="6" fontId="5" fillId="6" borderId="0" xfId="2" applyNumberFormat="1" applyFont="1" applyFill="1" applyAlignment="1">
      <alignment horizontal="center"/>
    </xf>
    <xf numFmtId="0" fontId="18" fillId="0" borderId="0" xfId="2" applyFont="1" applyAlignment="1">
      <alignment horizontal="center"/>
    </xf>
    <xf numFmtId="6" fontId="18" fillId="0" borderId="0" xfId="2" applyNumberFormat="1" applyFont="1" applyAlignment="1">
      <alignment horizontal="center"/>
    </xf>
    <xf numFmtId="6" fontId="5" fillId="0" borderId="0" xfId="2" applyNumberFormat="1" applyFont="1" applyFill="1" applyAlignment="1">
      <alignment horizontal="center"/>
    </xf>
    <xf numFmtId="0" fontId="5" fillId="7" borderId="3" xfId="2" applyFont="1" applyFill="1" applyBorder="1" applyAlignment="1">
      <alignment horizontal="center"/>
    </xf>
    <xf numFmtId="0" fontId="18" fillId="0" borderId="0" xfId="2" applyFont="1" applyAlignment="1">
      <alignment horizontal="left"/>
    </xf>
    <xf numFmtId="0" fontId="18" fillId="8" borderId="0" xfId="2" applyFont="1" applyFill="1" applyAlignment="1">
      <alignment horizontal="center"/>
    </xf>
    <xf numFmtId="6" fontId="18" fillId="8" borderId="0" xfId="2" applyNumberFormat="1" applyFont="1" applyFill="1" applyAlignment="1">
      <alignment horizontal="center"/>
    </xf>
    <xf numFmtId="0" fontId="5" fillId="8" borderId="0" xfId="2" applyFont="1" applyFill="1" applyAlignment="1">
      <alignment horizontal="center"/>
    </xf>
    <xf numFmtId="6" fontId="5" fillId="8" borderId="0" xfId="2" applyNumberFormat="1" applyFont="1" applyFill="1" applyAlignment="1">
      <alignment horizontal="center"/>
    </xf>
    <xf numFmtId="0" fontId="3" fillId="8" borderId="0" xfId="2" applyFont="1" applyFill="1" applyAlignment="1">
      <alignment horizontal="center"/>
    </xf>
    <xf numFmtId="9" fontId="3" fillId="8" borderId="0" xfId="2" applyNumberFormat="1" applyFont="1" applyFill="1" applyAlignment="1">
      <alignment horizontal="center"/>
    </xf>
    <xf numFmtId="165" fontId="3" fillId="8" borderId="0" xfId="2" applyNumberFormat="1" applyFont="1" applyFill="1" applyAlignment="1">
      <alignment horizontal="center"/>
    </xf>
    <xf numFmtId="0" fontId="19" fillId="0" borderId="0" xfId="2" applyFont="1" applyAlignment="1">
      <alignment horizontal="left"/>
    </xf>
    <xf numFmtId="10" fontId="17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15" fillId="0" borderId="0" xfId="2" applyFont="1"/>
    <xf numFmtId="0" fontId="4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22" fillId="0" borderId="0" xfId="2" applyFont="1"/>
    <xf numFmtId="0" fontId="23" fillId="0" borderId="0" xfId="2" applyFont="1"/>
    <xf numFmtId="0" fontId="21" fillId="0" borderId="0" xfId="2" applyFont="1"/>
    <xf numFmtId="0" fontId="25" fillId="0" borderId="0" xfId="2" applyFont="1"/>
    <xf numFmtId="0" fontId="3" fillId="3" borderId="0" xfId="2" applyFill="1"/>
    <xf numFmtId="9" fontId="3" fillId="0" borderId="0" xfId="2" applyNumberFormat="1" applyFill="1" applyBorder="1" applyAlignment="1">
      <alignment horizontal="center"/>
    </xf>
    <xf numFmtId="0" fontId="4" fillId="0" borderId="0" xfId="2" quotePrefix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5" fillId="4" borderId="11" xfId="2" applyFont="1" applyFill="1" applyBorder="1" applyAlignment="1">
      <alignment horizontal="center"/>
    </xf>
    <xf numFmtId="9" fontId="3" fillId="0" borderId="0" xfId="2" applyNumberFormat="1" applyBorder="1" applyAlignment="1">
      <alignment horizontal="center" vertical="center" wrapText="1"/>
    </xf>
    <xf numFmtId="0" fontId="4" fillId="0" borderId="11" xfId="2" applyFont="1" applyBorder="1" applyAlignment="1">
      <alignment horizontal="center"/>
    </xf>
    <xf numFmtId="0" fontId="4" fillId="0" borderId="3" xfId="2" quotePrefix="1" applyFont="1" applyBorder="1" applyAlignment="1">
      <alignment horizontal="center"/>
    </xf>
    <xf numFmtId="9" fontId="3" fillId="0" borderId="3" xfId="2" applyNumberFormat="1" applyBorder="1" applyAlignment="1">
      <alignment horizontal="center" vertical="center" wrapText="1"/>
    </xf>
    <xf numFmtId="165" fontId="3" fillId="0" borderId="0" xfId="2" applyNumberFormat="1" applyFont="1" applyAlignment="1">
      <alignment horizontal="center"/>
    </xf>
    <xf numFmtId="6" fontId="9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27" fillId="9" borderId="0" xfId="0" applyFont="1" applyFill="1" applyBorder="1" applyAlignment="1">
      <alignment vertical="center" wrapText="1"/>
    </xf>
    <xf numFmtId="49" fontId="0" fillId="9" borderId="0" xfId="0" applyNumberFormat="1" applyFill="1" applyBorder="1" applyAlignment="1">
      <alignment vertical="center"/>
    </xf>
    <xf numFmtId="49" fontId="0" fillId="9" borderId="0" xfId="0" applyNumberFormat="1" applyFill="1" applyBorder="1" applyAlignment="1"/>
    <xf numFmtId="0" fontId="3" fillId="0" borderId="0" xfId="2" applyBorder="1"/>
    <xf numFmtId="0" fontId="0" fillId="9" borderId="0" xfId="0" applyFill="1" applyBorder="1" applyAlignment="1">
      <alignment vertical="center"/>
    </xf>
    <xf numFmtId="0" fontId="2" fillId="9" borderId="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5" fillId="0" borderId="0" xfId="2" applyFont="1" applyFill="1" applyAlignment="1">
      <alignment horizontal="center"/>
    </xf>
    <xf numFmtId="49" fontId="0" fillId="9" borderId="0" xfId="0" applyNumberFormat="1" applyFill="1" applyBorder="1" applyAlignment="1">
      <alignment horizontal="center" vertical="center"/>
    </xf>
    <xf numFmtId="49" fontId="0" fillId="9" borderId="17" xfId="0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/>
    </xf>
    <xf numFmtId="49" fontId="0" fillId="9" borderId="18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49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0" borderId="0" xfId="2" applyFont="1" applyAlignment="1">
      <alignment horizontal="center"/>
    </xf>
    <xf numFmtId="0" fontId="11" fillId="0" borderId="0" xfId="2" quotePrefix="1" applyFont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19" fillId="0" borderId="0" xfId="2" applyFont="1" applyAlignment="1">
      <alignment horizontal="left"/>
    </xf>
    <xf numFmtId="0" fontId="10" fillId="3" borderId="0" xfId="2" applyFont="1" applyFill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9" borderId="16" xfId="0" applyNumberFormat="1" applyFill="1" applyBorder="1" applyAlignment="1">
      <alignment horizontal="center"/>
    </xf>
  </cellXfs>
  <cellStyles count="7">
    <cellStyle name="Euro" xfId="1"/>
    <cellStyle name="Excel Built-in Normal" xfId="5"/>
    <cellStyle name="Moneda 2" xfId="4"/>
    <cellStyle name="Normal" xfId="0" builtinId="0"/>
    <cellStyle name="Normal 2" xfId="3"/>
    <cellStyle name="Normal 3" xfId="6"/>
    <cellStyle name="Normal_Estructura de Comisiones _ Vendedores MegaCanal _ Ver1" xfId="2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560615</xdr:colOff>
      <xdr:row>0</xdr:row>
      <xdr:rowOff>27215</xdr:rowOff>
    </xdr:from>
    <xdr:to>
      <xdr:col>0</xdr:col>
      <xdr:colOff>2408464</xdr:colOff>
      <xdr:row>2</xdr:row>
      <xdr:rowOff>108858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15" y="190501"/>
          <a:ext cx="1847849" cy="408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0"/>
  <sheetViews>
    <sheetView showGridLines="0" tabSelected="1" view="pageBreakPreview" zoomScaleNormal="70" zoomScaleSheetLayoutView="100" workbookViewId="0">
      <selection activeCell="E19" sqref="E19"/>
    </sheetView>
  </sheetViews>
  <sheetFormatPr baseColWidth="10" defaultRowHeight="12.75" outlineLevelRow="1" x14ac:dyDescent="0.2"/>
  <cols>
    <col min="1" max="1" width="47.28515625" style="2" customWidth="1"/>
    <col min="2" max="2" width="21.42578125" style="2" customWidth="1"/>
    <col min="3" max="3" width="20.42578125" style="2" customWidth="1"/>
    <col min="4" max="4" width="18.7109375" style="2" customWidth="1"/>
    <col min="5" max="5" width="21.5703125" style="2" customWidth="1"/>
    <col min="6" max="6" width="11.42578125" style="2"/>
    <col min="7" max="7" width="13.42578125" style="2" bestFit="1" customWidth="1"/>
    <col min="8" max="11" width="13.42578125" style="2" customWidth="1"/>
    <col min="12" max="12" width="12" style="2" bestFit="1" customWidth="1"/>
    <col min="13" max="15" width="11.42578125" style="2"/>
    <col min="16" max="16" width="12" style="2" bestFit="1" customWidth="1"/>
    <col min="17" max="16384" width="11.42578125" style="2"/>
  </cols>
  <sheetData>
    <row r="1" spans="1:13" ht="12.75" customHeight="1" x14ac:dyDescent="0.2">
      <c r="A1" s="107"/>
      <c r="B1" s="103" t="s">
        <v>121</v>
      </c>
      <c r="C1" s="103"/>
      <c r="D1" s="103"/>
      <c r="E1" s="103"/>
      <c r="F1" s="116" t="s">
        <v>114</v>
      </c>
      <c r="G1" s="116"/>
      <c r="H1" s="117"/>
      <c r="I1" s="92"/>
      <c r="J1" s="90"/>
      <c r="K1" s="105"/>
      <c r="L1" s="105"/>
      <c r="M1" s="105"/>
    </row>
    <row r="2" spans="1:13" ht="12.75" customHeight="1" x14ac:dyDescent="0.2">
      <c r="A2" s="108"/>
      <c r="B2" s="103"/>
      <c r="C2" s="103"/>
      <c r="D2" s="103"/>
      <c r="E2" s="103"/>
      <c r="F2" s="98" t="s">
        <v>118</v>
      </c>
      <c r="G2" s="98"/>
      <c r="H2" s="99"/>
      <c r="I2" s="90"/>
      <c r="J2" s="90"/>
      <c r="K2" s="93"/>
      <c r="L2" s="91"/>
      <c r="M2" s="91"/>
    </row>
    <row r="3" spans="1:13" ht="12.75" customHeight="1" x14ac:dyDescent="0.2">
      <c r="A3" s="109"/>
      <c r="B3" s="103"/>
      <c r="C3" s="103"/>
      <c r="D3" s="103"/>
      <c r="E3" s="103"/>
      <c r="F3" s="100"/>
      <c r="G3" s="100"/>
      <c r="H3" s="101"/>
      <c r="I3" s="90"/>
      <c r="J3" s="90"/>
      <c r="K3" s="91"/>
      <c r="L3" s="91"/>
      <c r="M3" s="91"/>
    </row>
    <row r="4" spans="1:13" ht="12.75" customHeight="1" x14ac:dyDescent="0.2">
      <c r="A4" s="102" t="s">
        <v>120</v>
      </c>
      <c r="B4" s="96" t="s">
        <v>115</v>
      </c>
      <c r="C4" s="104" t="s">
        <v>122</v>
      </c>
      <c r="D4" s="104"/>
      <c r="E4" s="104"/>
      <c r="F4" s="102" t="s">
        <v>117</v>
      </c>
      <c r="G4" s="102"/>
      <c r="H4" s="102"/>
      <c r="I4" s="94"/>
      <c r="J4" s="95"/>
      <c r="K4" s="106"/>
      <c r="L4" s="106"/>
      <c r="M4" s="106"/>
    </row>
    <row r="5" spans="1:13" ht="12.75" customHeight="1" x14ac:dyDescent="0.2">
      <c r="A5" s="102"/>
      <c r="B5" s="96" t="s">
        <v>116</v>
      </c>
      <c r="C5" s="104" t="s">
        <v>123</v>
      </c>
      <c r="D5" s="104"/>
      <c r="E5" s="104"/>
      <c r="F5" s="102"/>
      <c r="G5" s="102"/>
      <c r="H5" s="102"/>
      <c r="I5" s="94"/>
      <c r="J5" s="95"/>
      <c r="K5" s="106"/>
      <c r="L5" s="106"/>
      <c r="M5" s="106"/>
    </row>
    <row r="6" spans="1:13" ht="6.75" customHeight="1" x14ac:dyDescent="0.35">
      <c r="A6" s="10"/>
      <c r="B6" s="10"/>
      <c r="C6" s="10"/>
      <c r="D6" s="10"/>
      <c r="E6" s="10"/>
      <c r="F6" s="10"/>
      <c r="G6" s="10"/>
      <c r="H6" s="10"/>
    </row>
    <row r="7" spans="1:13" x14ac:dyDescent="0.2">
      <c r="A7" s="19" t="s">
        <v>1</v>
      </c>
      <c r="B7" s="7" t="s">
        <v>34</v>
      </c>
    </row>
    <row r="8" spans="1:13" ht="6" customHeight="1" x14ac:dyDescent="0.2">
      <c r="A8" s="52"/>
      <c r="B8" s="7"/>
    </row>
    <row r="9" spans="1:13" x14ac:dyDescent="0.2">
      <c r="A9" s="52" t="s">
        <v>33</v>
      </c>
      <c r="B9" s="7" t="s">
        <v>105</v>
      </c>
    </row>
    <row r="10" spans="1:13" x14ac:dyDescent="0.2">
      <c r="A10" s="24"/>
      <c r="B10" s="28" t="s">
        <v>44</v>
      </c>
    </row>
    <row r="11" spans="1:13" x14ac:dyDescent="0.2">
      <c r="A11" s="24"/>
      <c r="B11" s="7" t="s">
        <v>35</v>
      </c>
    </row>
    <row r="12" spans="1:13" x14ac:dyDescent="0.2">
      <c r="A12" s="24"/>
      <c r="B12" s="7" t="s">
        <v>36</v>
      </c>
    </row>
    <row r="13" spans="1:13" x14ac:dyDescent="0.2">
      <c r="A13" s="24"/>
      <c r="B13" s="28" t="s">
        <v>70</v>
      </c>
    </row>
    <row r="14" spans="1:13" ht="7.5" customHeight="1" x14ac:dyDescent="0.2">
      <c r="A14" s="52"/>
      <c r="B14" s="28"/>
    </row>
    <row r="15" spans="1:13" x14ac:dyDescent="0.2">
      <c r="A15" s="19" t="s">
        <v>18</v>
      </c>
      <c r="B15" s="7" t="s">
        <v>2</v>
      </c>
    </row>
    <row r="16" spans="1:13" x14ac:dyDescent="0.2">
      <c r="A16" s="52"/>
      <c r="B16" s="7"/>
    </row>
    <row r="17" spans="1:2" x14ac:dyDescent="0.2">
      <c r="A17" s="19" t="s">
        <v>3</v>
      </c>
      <c r="B17" s="7" t="s">
        <v>27</v>
      </c>
    </row>
    <row r="18" spans="1:2" x14ac:dyDescent="0.2">
      <c r="A18" s="52"/>
      <c r="B18" s="7"/>
    </row>
    <row r="19" spans="1:2" x14ac:dyDescent="0.2">
      <c r="A19" s="50" t="s">
        <v>104</v>
      </c>
      <c r="B19" s="7" t="s">
        <v>45</v>
      </c>
    </row>
    <row r="20" spans="1:2" x14ac:dyDescent="0.2">
      <c r="A20" s="52"/>
      <c r="B20" s="7"/>
    </row>
    <row r="21" spans="1:2" x14ac:dyDescent="0.2">
      <c r="A21" s="24" t="s">
        <v>46</v>
      </c>
      <c r="B21" s="7" t="s">
        <v>47</v>
      </c>
    </row>
    <row r="22" spans="1:2" x14ac:dyDescent="0.2">
      <c r="A22" s="52"/>
      <c r="B22" s="7"/>
    </row>
    <row r="23" spans="1:2" x14ac:dyDescent="0.2">
      <c r="A23" s="24" t="s">
        <v>19</v>
      </c>
      <c r="B23" s="7" t="s">
        <v>25</v>
      </c>
    </row>
    <row r="24" spans="1:2" x14ac:dyDescent="0.2">
      <c r="A24" s="52"/>
      <c r="B24" s="7"/>
    </row>
    <row r="25" spans="1:2" x14ac:dyDescent="0.2">
      <c r="A25" s="24" t="s">
        <v>20</v>
      </c>
      <c r="B25" s="7" t="s">
        <v>26</v>
      </c>
    </row>
    <row r="26" spans="1:2" x14ac:dyDescent="0.2">
      <c r="A26" s="52"/>
      <c r="B26" s="7"/>
    </row>
    <row r="27" spans="1:2" ht="15.75" x14ac:dyDescent="0.25">
      <c r="A27" s="26" t="s">
        <v>58</v>
      </c>
      <c r="B27" s="7" t="s">
        <v>48</v>
      </c>
    </row>
    <row r="28" spans="1:2" x14ac:dyDescent="0.2">
      <c r="B28" s="2" t="s">
        <v>49</v>
      </c>
    </row>
    <row r="29" spans="1:2" x14ac:dyDescent="0.2">
      <c r="A29" s="24"/>
      <c r="B29" s="7" t="s">
        <v>50</v>
      </c>
    </row>
    <row r="30" spans="1:2" x14ac:dyDescent="0.2">
      <c r="A30" s="72"/>
      <c r="B30" s="7"/>
    </row>
    <row r="31" spans="1:2" x14ac:dyDescent="0.2">
      <c r="A31" s="72"/>
      <c r="B31" s="7" t="s">
        <v>71</v>
      </c>
    </row>
    <row r="32" spans="1:2" x14ac:dyDescent="0.2">
      <c r="A32" s="52"/>
      <c r="B32" s="7"/>
    </row>
    <row r="33" spans="1:2" ht="15.75" x14ac:dyDescent="0.25">
      <c r="A33" s="40"/>
      <c r="B33" s="7" t="s">
        <v>60</v>
      </c>
    </row>
    <row r="34" spans="1:2" x14ac:dyDescent="0.2">
      <c r="A34" s="40"/>
      <c r="B34" s="7" t="s">
        <v>72</v>
      </c>
    </row>
    <row r="35" spans="1:2" x14ac:dyDescent="0.2">
      <c r="A35" s="52"/>
      <c r="B35" s="7"/>
    </row>
    <row r="36" spans="1:2" ht="15.75" x14ac:dyDescent="0.25">
      <c r="A36" s="52"/>
      <c r="B36" s="7" t="s">
        <v>59</v>
      </c>
    </row>
    <row r="37" spans="1:2" x14ac:dyDescent="0.2">
      <c r="A37" s="52"/>
      <c r="B37" s="7" t="s">
        <v>73</v>
      </c>
    </row>
    <row r="38" spans="1:2" x14ac:dyDescent="0.2">
      <c r="A38" s="52"/>
      <c r="B38" s="7"/>
    </row>
    <row r="39" spans="1:2" ht="15.75" x14ac:dyDescent="0.25">
      <c r="A39" s="33"/>
      <c r="B39" s="7" t="s">
        <v>68</v>
      </c>
    </row>
    <row r="40" spans="1:2" x14ac:dyDescent="0.2">
      <c r="A40" s="39"/>
      <c r="B40" s="7" t="s">
        <v>74</v>
      </c>
    </row>
    <row r="41" spans="1:2" x14ac:dyDescent="0.2">
      <c r="A41" s="52"/>
      <c r="B41" s="7"/>
    </row>
    <row r="42" spans="1:2" ht="15.75" x14ac:dyDescent="0.25">
      <c r="A42" s="39"/>
      <c r="B42" s="7" t="s">
        <v>75</v>
      </c>
    </row>
    <row r="43" spans="1:2" x14ac:dyDescent="0.2">
      <c r="A43" s="33"/>
      <c r="B43" s="7" t="s">
        <v>76</v>
      </c>
    </row>
    <row r="44" spans="1:2" x14ac:dyDescent="0.2">
      <c r="A44" s="52"/>
      <c r="B44" s="7"/>
    </row>
    <row r="45" spans="1:2" ht="15.75" x14ac:dyDescent="0.25">
      <c r="A45" s="52"/>
      <c r="B45" s="7" t="s">
        <v>66</v>
      </c>
    </row>
    <row r="46" spans="1:2" x14ac:dyDescent="0.2">
      <c r="A46" s="52"/>
      <c r="B46" s="7" t="s">
        <v>65</v>
      </c>
    </row>
    <row r="47" spans="1:2" x14ac:dyDescent="0.2">
      <c r="A47" s="72"/>
      <c r="B47" s="74" t="s">
        <v>77</v>
      </c>
    </row>
    <row r="48" spans="1:2" x14ac:dyDescent="0.2">
      <c r="A48" s="52"/>
      <c r="B48" s="74" t="s">
        <v>78</v>
      </c>
    </row>
    <row r="49" spans="1:6" x14ac:dyDescent="0.2">
      <c r="A49" s="72"/>
      <c r="B49" s="74" t="s">
        <v>79</v>
      </c>
    </row>
    <row r="50" spans="1:6" ht="15.75" x14ac:dyDescent="0.25">
      <c r="A50" s="72"/>
      <c r="B50" s="115" t="s">
        <v>84</v>
      </c>
      <c r="C50" s="115"/>
      <c r="D50" s="115"/>
      <c r="E50" s="115"/>
      <c r="F50" s="115"/>
    </row>
    <row r="51" spans="1:6" x14ac:dyDescent="0.2">
      <c r="A51" s="72"/>
      <c r="B51" s="7"/>
    </row>
    <row r="52" spans="1:6" ht="15.75" x14ac:dyDescent="0.25">
      <c r="A52" s="52"/>
      <c r="B52" s="7" t="s">
        <v>83</v>
      </c>
    </row>
    <row r="53" spans="1:6" x14ac:dyDescent="0.2">
      <c r="A53" s="52"/>
      <c r="B53" s="75" t="s">
        <v>64</v>
      </c>
      <c r="C53" s="76"/>
      <c r="D53" s="76"/>
    </row>
    <row r="54" spans="1:6" x14ac:dyDescent="0.2">
      <c r="A54" s="52"/>
      <c r="B54" s="7"/>
    </row>
    <row r="55" spans="1:6" ht="15.75" x14ac:dyDescent="0.25">
      <c r="A55" s="72"/>
      <c r="B55" s="7" t="s">
        <v>80</v>
      </c>
    </row>
    <row r="56" spans="1:6" x14ac:dyDescent="0.2">
      <c r="A56" s="72"/>
      <c r="B56" s="7" t="s">
        <v>81</v>
      </c>
    </row>
    <row r="57" spans="1:6" x14ac:dyDescent="0.2">
      <c r="A57" s="72"/>
      <c r="B57" s="7" t="s">
        <v>82</v>
      </c>
    </row>
    <row r="58" spans="1:6" x14ac:dyDescent="0.2">
      <c r="A58" s="72"/>
      <c r="B58" s="7"/>
    </row>
    <row r="59" spans="1:6" ht="15.75" x14ac:dyDescent="0.25">
      <c r="A59" s="70"/>
      <c r="B59" s="7" t="s">
        <v>85</v>
      </c>
    </row>
    <row r="60" spans="1:6" x14ac:dyDescent="0.2">
      <c r="A60" s="70"/>
      <c r="B60" s="77" t="s">
        <v>86</v>
      </c>
    </row>
    <row r="61" spans="1:6" x14ac:dyDescent="0.2">
      <c r="A61" s="72"/>
      <c r="B61" s="78" t="s">
        <v>87</v>
      </c>
      <c r="C61" s="78"/>
      <c r="D61" s="78"/>
    </row>
    <row r="62" spans="1:6" x14ac:dyDescent="0.2">
      <c r="A62" s="72"/>
      <c r="B62" s="2" t="s">
        <v>67</v>
      </c>
      <c r="C62" s="2" t="s">
        <v>89</v>
      </c>
      <c r="E62" s="2" t="s">
        <v>91</v>
      </c>
    </row>
    <row r="63" spans="1:6" x14ac:dyDescent="0.2">
      <c r="A63" s="52"/>
      <c r="B63" s="2" t="s">
        <v>88</v>
      </c>
      <c r="C63" s="2" t="s">
        <v>90</v>
      </c>
      <c r="E63" s="2" t="s">
        <v>92</v>
      </c>
    </row>
    <row r="64" spans="1:6" ht="6" customHeight="1" x14ac:dyDescent="0.2">
      <c r="A64" s="89"/>
    </row>
    <row r="65" spans="1:7" ht="15.75" x14ac:dyDescent="0.25">
      <c r="A65" s="89"/>
      <c r="B65" s="7" t="s">
        <v>113</v>
      </c>
    </row>
    <row r="66" spans="1:7" ht="5.25" customHeight="1" x14ac:dyDescent="0.2">
      <c r="A66" s="26"/>
      <c r="B66" s="7"/>
    </row>
    <row r="67" spans="1:7" ht="15" x14ac:dyDescent="0.25">
      <c r="A67" s="15" t="s">
        <v>93</v>
      </c>
      <c r="B67" s="16"/>
      <c r="C67" s="16"/>
      <c r="D67" s="16"/>
      <c r="E67" s="17"/>
    </row>
    <row r="68" spans="1:7" s="51" customFormat="1" ht="15" x14ac:dyDescent="0.25">
      <c r="B68" s="51" t="s">
        <v>54</v>
      </c>
      <c r="C68" s="51" t="s">
        <v>55</v>
      </c>
      <c r="D68" s="51" t="s">
        <v>56</v>
      </c>
      <c r="E68" s="51" t="s">
        <v>57</v>
      </c>
    </row>
    <row r="69" spans="1:7" x14ac:dyDescent="0.2">
      <c r="A69" s="29" t="s">
        <v>106</v>
      </c>
      <c r="B69" s="53">
        <v>4000</v>
      </c>
      <c r="C69" s="53">
        <v>4000</v>
      </c>
      <c r="D69" s="53">
        <v>4000</v>
      </c>
      <c r="E69" s="53">
        <v>4000</v>
      </c>
    </row>
    <row r="70" spans="1:7" x14ac:dyDescent="0.2">
      <c r="A70" s="29" t="s">
        <v>51</v>
      </c>
      <c r="B70" s="53">
        <v>1000</v>
      </c>
      <c r="C70" s="53">
        <v>1000</v>
      </c>
      <c r="D70" s="53">
        <v>1000</v>
      </c>
      <c r="E70" s="53">
        <v>1000</v>
      </c>
    </row>
    <row r="71" spans="1:7" x14ac:dyDescent="0.2">
      <c r="A71" s="29" t="s">
        <v>52</v>
      </c>
      <c r="B71" s="53">
        <v>2000</v>
      </c>
      <c r="C71" s="53">
        <v>1000</v>
      </c>
      <c r="D71" s="53">
        <v>0</v>
      </c>
      <c r="E71" s="53">
        <v>0</v>
      </c>
    </row>
    <row r="72" spans="1:7" x14ac:dyDescent="0.2">
      <c r="A72" s="22" t="s">
        <v>107</v>
      </c>
      <c r="B72" s="53">
        <v>0</v>
      </c>
      <c r="C72" s="53">
        <v>0</v>
      </c>
      <c r="D72" s="88">
        <f>F72</f>
        <v>10000</v>
      </c>
      <c r="E72" s="88">
        <f>G72</f>
        <v>25000</v>
      </c>
      <c r="F72" s="53">
        <f>25000*0.4</f>
        <v>10000</v>
      </c>
      <c r="G72" s="53">
        <f>25000</f>
        <v>25000</v>
      </c>
    </row>
    <row r="73" spans="1:7" s="1" customFormat="1" ht="15" x14ac:dyDescent="0.25">
      <c r="A73" s="54" t="s">
        <v>53</v>
      </c>
      <c r="B73" s="55">
        <f>SUM(B69:B72)</f>
        <v>7000</v>
      </c>
      <c r="C73" s="55">
        <f>SUM(C69:C72)</f>
        <v>6000</v>
      </c>
      <c r="D73" s="55"/>
      <c r="E73" s="55"/>
    </row>
    <row r="74" spans="1:7" s="1" customFormat="1" ht="12" customHeight="1" thickBot="1" x14ac:dyDescent="0.3">
      <c r="A74" s="97"/>
      <c r="B74" s="58"/>
      <c r="C74" s="58"/>
      <c r="D74" s="58"/>
      <c r="E74" s="58"/>
    </row>
    <row r="75" spans="1:7" s="1" customFormat="1" ht="15.75" thickBot="1" x14ac:dyDescent="0.3">
      <c r="A75" s="59" t="s">
        <v>61</v>
      </c>
      <c r="B75" s="58"/>
      <c r="C75" s="58"/>
      <c r="D75" s="58"/>
      <c r="E75" s="58"/>
    </row>
    <row r="76" spans="1:7" s="1" customFormat="1" x14ac:dyDescent="0.2">
      <c r="A76" s="114" t="s">
        <v>108</v>
      </c>
      <c r="B76" s="114"/>
      <c r="C76" s="114"/>
      <c r="D76" s="114"/>
      <c r="E76" s="114"/>
    </row>
    <row r="77" spans="1:7" s="1" customFormat="1" x14ac:dyDescent="0.2">
      <c r="A77" s="68" t="s">
        <v>109</v>
      </c>
      <c r="B77" s="60"/>
      <c r="C77" s="56"/>
      <c r="D77" s="57"/>
      <c r="E77" s="57"/>
    </row>
    <row r="78" spans="1:7" s="1" customFormat="1" x14ac:dyDescent="0.2">
      <c r="A78" s="61"/>
      <c r="B78" s="62"/>
      <c r="C78" s="62"/>
      <c r="D78" s="62"/>
      <c r="E78" s="62"/>
    </row>
    <row r="79" spans="1:7" ht="15" x14ac:dyDescent="0.25">
      <c r="A79" s="15" t="s">
        <v>94</v>
      </c>
      <c r="B79" s="16"/>
      <c r="C79" s="16"/>
      <c r="D79" s="16"/>
      <c r="E79" s="17"/>
    </row>
    <row r="80" spans="1:7" ht="15" x14ac:dyDescent="0.25">
      <c r="A80" s="51"/>
      <c r="B80" s="51" t="s">
        <v>54</v>
      </c>
      <c r="C80" s="51" t="s">
        <v>55</v>
      </c>
      <c r="D80" s="51" t="s">
        <v>56</v>
      </c>
      <c r="E80" s="51" t="s">
        <v>57</v>
      </c>
    </row>
    <row r="81" spans="1:7" x14ac:dyDescent="0.2">
      <c r="A81" s="29" t="s">
        <v>106</v>
      </c>
      <c r="B81" s="53">
        <v>3500</v>
      </c>
      <c r="C81" s="53">
        <v>3500</v>
      </c>
      <c r="D81" s="53">
        <v>3500</v>
      </c>
      <c r="E81" s="53">
        <v>3500</v>
      </c>
    </row>
    <row r="82" spans="1:7" x14ac:dyDescent="0.2">
      <c r="A82" s="29" t="s">
        <v>51</v>
      </c>
      <c r="B82" s="53">
        <v>1000</v>
      </c>
      <c r="C82" s="53">
        <v>1000</v>
      </c>
      <c r="D82" s="53">
        <v>1000</v>
      </c>
      <c r="E82" s="53">
        <v>1000</v>
      </c>
    </row>
    <row r="83" spans="1:7" x14ac:dyDescent="0.2">
      <c r="A83" s="29" t="s">
        <v>52</v>
      </c>
      <c r="B83" s="53">
        <v>2000</v>
      </c>
      <c r="C83" s="53">
        <v>1000</v>
      </c>
      <c r="D83" s="53">
        <v>0</v>
      </c>
      <c r="E83" s="53">
        <v>0</v>
      </c>
    </row>
    <row r="84" spans="1:7" x14ac:dyDescent="0.2">
      <c r="A84" s="22" t="s">
        <v>107</v>
      </c>
      <c r="B84" s="53">
        <v>0</v>
      </c>
      <c r="C84" s="53">
        <v>0</v>
      </c>
      <c r="D84" s="88">
        <f>F84</f>
        <v>8000</v>
      </c>
      <c r="E84" s="88">
        <f>G84</f>
        <v>20000</v>
      </c>
      <c r="F84" s="53">
        <f>20000*0.4</f>
        <v>8000</v>
      </c>
      <c r="G84" s="53">
        <f>20000</f>
        <v>20000</v>
      </c>
    </row>
    <row r="85" spans="1:7" ht="15" x14ac:dyDescent="0.25">
      <c r="A85" s="54" t="s">
        <v>53</v>
      </c>
      <c r="B85" s="55">
        <f>SUM(B81:B84)</f>
        <v>6500</v>
      </c>
      <c r="C85" s="55">
        <f t="shared" ref="C85" si="0">SUM(C81:C84)</f>
        <v>5500</v>
      </c>
      <c r="D85" s="55"/>
      <c r="E85" s="55"/>
    </row>
    <row r="86" spans="1:7" ht="8.25" customHeight="1" thickBot="1" x14ac:dyDescent="0.3">
      <c r="A86" s="97"/>
      <c r="B86" s="58"/>
      <c r="C86" s="58"/>
      <c r="D86" s="58"/>
      <c r="E86" s="58"/>
      <c r="F86" s="20"/>
    </row>
    <row r="87" spans="1:7" ht="15.75" thickBot="1" x14ac:dyDescent="0.3">
      <c r="A87" s="59" t="s">
        <v>61</v>
      </c>
      <c r="B87" s="58"/>
      <c r="C87" s="58"/>
      <c r="D87" s="58"/>
      <c r="E87" s="58"/>
    </row>
    <row r="88" spans="1:7" x14ac:dyDescent="0.2">
      <c r="A88" s="114" t="s">
        <v>108</v>
      </c>
      <c r="B88" s="114"/>
      <c r="C88" s="114"/>
      <c r="D88" s="114"/>
      <c r="E88" s="114"/>
    </row>
    <row r="89" spans="1:7" x14ac:dyDescent="0.2">
      <c r="A89" s="68" t="s">
        <v>110</v>
      </c>
      <c r="B89" s="60"/>
      <c r="C89" s="56"/>
      <c r="D89" s="57"/>
      <c r="E89" s="57"/>
    </row>
    <row r="90" spans="1:7" x14ac:dyDescent="0.2">
      <c r="A90" s="61"/>
      <c r="B90" s="62"/>
      <c r="C90" s="62"/>
      <c r="D90" s="62"/>
      <c r="E90" s="62"/>
    </row>
    <row r="91" spans="1:7" s="20" customFormat="1" ht="15" x14ac:dyDescent="0.25">
      <c r="A91" s="15" t="s">
        <v>95</v>
      </c>
      <c r="B91" s="16"/>
      <c r="C91" s="16"/>
      <c r="D91" s="16"/>
      <c r="E91" s="17"/>
      <c r="F91" s="2"/>
      <c r="G91" s="2"/>
    </row>
    <row r="92" spans="1:7" s="20" customFormat="1" ht="15" x14ac:dyDescent="0.25">
      <c r="A92" s="51"/>
      <c r="B92" s="51" t="s">
        <v>54</v>
      </c>
      <c r="C92" s="51" t="s">
        <v>55</v>
      </c>
      <c r="D92" s="51" t="s">
        <v>56</v>
      </c>
      <c r="E92" s="51" t="s">
        <v>57</v>
      </c>
      <c r="F92" s="2"/>
      <c r="G92" s="2"/>
    </row>
    <row r="93" spans="1:7" s="20" customFormat="1" x14ac:dyDescent="0.2">
      <c r="A93" s="29" t="s">
        <v>106</v>
      </c>
      <c r="B93" s="53">
        <v>3000</v>
      </c>
      <c r="C93" s="53">
        <v>3000</v>
      </c>
      <c r="D93" s="53">
        <v>3000</v>
      </c>
      <c r="E93" s="53">
        <v>3000</v>
      </c>
      <c r="F93" s="2"/>
      <c r="G93" s="2"/>
    </row>
    <row r="94" spans="1:7" s="20" customFormat="1" x14ac:dyDescent="0.2">
      <c r="A94" s="29" t="s">
        <v>51</v>
      </c>
      <c r="B94" s="53">
        <v>1000</v>
      </c>
      <c r="C94" s="53">
        <v>1000</v>
      </c>
      <c r="D94" s="53">
        <v>1000</v>
      </c>
      <c r="E94" s="53">
        <v>1000</v>
      </c>
      <c r="F94" s="2"/>
      <c r="G94" s="2"/>
    </row>
    <row r="95" spans="1:7" s="20" customFormat="1" x14ac:dyDescent="0.2">
      <c r="A95" s="29" t="s">
        <v>52</v>
      </c>
      <c r="B95" s="53">
        <v>2000</v>
      </c>
      <c r="C95" s="53">
        <v>1000</v>
      </c>
      <c r="D95" s="53">
        <v>0</v>
      </c>
      <c r="E95" s="53">
        <v>0</v>
      </c>
      <c r="F95" s="2"/>
      <c r="G95" s="2"/>
    </row>
    <row r="96" spans="1:7" s="20" customFormat="1" x14ac:dyDescent="0.2">
      <c r="A96" s="22" t="s">
        <v>107</v>
      </c>
      <c r="B96" s="53">
        <v>0</v>
      </c>
      <c r="C96" s="53">
        <v>0</v>
      </c>
      <c r="D96" s="88">
        <f>F96</f>
        <v>6000</v>
      </c>
      <c r="E96" s="88">
        <f>G96</f>
        <v>15000</v>
      </c>
      <c r="F96" s="53">
        <f>15000*0.4</f>
        <v>6000</v>
      </c>
      <c r="G96" s="53">
        <f>15000</f>
        <v>15000</v>
      </c>
    </row>
    <row r="97" spans="1:7" s="20" customFormat="1" ht="15" x14ac:dyDescent="0.25">
      <c r="A97" s="54" t="s">
        <v>53</v>
      </c>
      <c r="B97" s="55">
        <f>SUM(B93:B96)</f>
        <v>6000</v>
      </c>
      <c r="C97" s="55">
        <f t="shared" ref="C97" si="1">SUM(C93:C96)</f>
        <v>5000</v>
      </c>
      <c r="D97" s="55">
        <v>3280</v>
      </c>
      <c r="E97" s="55">
        <v>2200</v>
      </c>
      <c r="F97" s="2"/>
      <c r="G97" s="2"/>
    </row>
    <row r="98" spans="1:7" s="20" customFormat="1" ht="6.75" customHeight="1" thickBot="1" x14ac:dyDescent="0.3">
      <c r="A98" s="97"/>
      <c r="B98" s="58"/>
      <c r="C98" s="58"/>
      <c r="D98" s="58"/>
      <c r="E98" s="58"/>
      <c r="F98" s="2"/>
      <c r="G98" s="2"/>
    </row>
    <row r="99" spans="1:7" s="20" customFormat="1" ht="15.75" thickBot="1" x14ac:dyDescent="0.3">
      <c r="A99" s="59" t="s">
        <v>61</v>
      </c>
      <c r="B99" s="58"/>
      <c r="C99" s="58"/>
      <c r="D99" s="58"/>
      <c r="E99" s="58"/>
      <c r="F99" s="2"/>
      <c r="G99" s="2"/>
    </row>
    <row r="100" spans="1:7" s="20" customFormat="1" x14ac:dyDescent="0.2">
      <c r="A100" s="114" t="s">
        <v>108</v>
      </c>
      <c r="B100" s="114"/>
      <c r="C100" s="114"/>
      <c r="D100" s="114"/>
      <c r="E100" s="114"/>
      <c r="F100" s="2"/>
      <c r="G100" s="2"/>
    </row>
    <row r="101" spans="1:7" s="20" customFormat="1" x14ac:dyDescent="0.2">
      <c r="A101" s="68" t="s">
        <v>111</v>
      </c>
      <c r="B101" s="60"/>
      <c r="C101" s="56"/>
      <c r="D101" s="57"/>
      <c r="E101" s="57"/>
      <c r="F101" s="2"/>
      <c r="G101" s="2"/>
    </row>
    <row r="102" spans="1:7" s="20" customFormat="1" ht="11.25" customHeight="1" x14ac:dyDescent="0.25">
      <c r="A102" s="63"/>
      <c r="B102" s="64"/>
      <c r="C102" s="64"/>
      <c r="D102" s="64"/>
      <c r="E102" s="64"/>
    </row>
    <row r="103" spans="1:7" s="20" customFormat="1" ht="15" x14ac:dyDescent="0.25">
      <c r="A103" s="15" t="s">
        <v>96</v>
      </c>
      <c r="B103" s="16"/>
      <c r="C103" s="16"/>
      <c r="D103" s="16"/>
      <c r="E103" s="17"/>
      <c r="F103" s="2"/>
      <c r="G103" s="2"/>
    </row>
    <row r="104" spans="1:7" s="20" customFormat="1" ht="15" x14ac:dyDescent="0.25">
      <c r="A104" s="51"/>
      <c r="B104" s="51" t="s">
        <v>54</v>
      </c>
      <c r="C104" s="51" t="s">
        <v>55</v>
      </c>
      <c r="D104" s="51" t="s">
        <v>56</v>
      </c>
      <c r="E104" s="51" t="s">
        <v>57</v>
      </c>
      <c r="F104" s="2"/>
      <c r="G104" s="2"/>
    </row>
    <row r="105" spans="1:7" s="20" customFormat="1" x14ac:dyDescent="0.2">
      <c r="A105" s="29" t="s">
        <v>106</v>
      </c>
      <c r="B105" s="53">
        <v>2500</v>
      </c>
      <c r="C105" s="53">
        <v>2500</v>
      </c>
      <c r="D105" s="53">
        <v>2500</v>
      </c>
      <c r="E105" s="53">
        <v>2500</v>
      </c>
      <c r="F105" s="2"/>
      <c r="G105" s="2"/>
    </row>
    <row r="106" spans="1:7" s="20" customFormat="1" x14ac:dyDescent="0.2">
      <c r="A106" s="29" t="s">
        <v>51</v>
      </c>
      <c r="B106" s="53">
        <v>1000</v>
      </c>
      <c r="C106" s="53">
        <v>1000</v>
      </c>
      <c r="D106" s="53">
        <v>1000</v>
      </c>
      <c r="E106" s="53">
        <v>1000</v>
      </c>
      <c r="F106" s="2"/>
      <c r="G106" s="2"/>
    </row>
    <row r="107" spans="1:7" s="20" customFormat="1" x14ac:dyDescent="0.2">
      <c r="A107" s="29" t="s">
        <v>52</v>
      </c>
      <c r="B107" s="53">
        <v>2000</v>
      </c>
      <c r="C107" s="53">
        <v>1000</v>
      </c>
      <c r="D107" s="53">
        <v>0</v>
      </c>
      <c r="E107" s="53">
        <v>0</v>
      </c>
      <c r="F107" s="2"/>
      <c r="G107" s="2"/>
    </row>
    <row r="108" spans="1:7" s="20" customFormat="1" x14ac:dyDescent="0.2">
      <c r="A108" s="22" t="s">
        <v>107</v>
      </c>
      <c r="B108" s="53">
        <v>0</v>
      </c>
      <c r="C108" s="53">
        <v>0</v>
      </c>
      <c r="D108" s="88">
        <f>F108</f>
        <v>4400</v>
      </c>
      <c r="E108" s="88">
        <f>G108</f>
        <v>11000</v>
      </c>
      <c r="F108" s="53">
        <f>11000*0.4</f>
        <v>4400</v>
      </c>
      <c r="G108" s="53">
        <f>11000</f>
        <v>11000</v>
      </c>
    </row>
    <row r="109" spans="1:7" s="20" customFormat="1" ht="15.75" thickBot="1" x14ac:dyDescent="0.3">
      <c r="A109" s="54" t="s">
        <v>53</v>
      </c>
      <c r="B109" s="55">
        <f>SUM(B105:B108)</f>
        <v>5500</v>
      </c>
      <c r="C109" s="55">
        <f t="shared" ref="C109" si="2">SUM(C105:C108)</f>
        <v>4500</v>
      </c>
      <c r="D109" s="55"/>
      <c r="E109" s="55"/>
      <c r="F109" s="2"/>
      <c r="G109" s="2"/>
    </row>
    <row r="110" spans="1:7" s="20" customFormat="1" ht="15.75" thickBot="1" x14ac:dyDescent="0.3">
      <c r="A110" s="59" t="s">
        <v>61</v>
      </c>
      <c r="B110" s="58"/>
      <c r="C110" s="58"/>
      <c r="D110" s="58"/>
      <c r="E110" s="58"/>
      <c r="F110" s="2"/>
      <c r="G110" s="2"/>
    </row>
    <row r="111" spans="1:7" s="20" customFormat="1" x14ac:dyDescent="0.2">
      <c r="A111" s="114" t="s">
        <v>108</v>
      </c>
      <c r="B111" s="114"/>
      <c r="C111" s="114"/>
      <c r="D111" s="114"/>
      <c r="E111" s="114"/>
      <c r="F111" s="2"/>
      <c r="G111" s="2"/>
    </row>
    <row r="112" spans="1:7" s="20" customFormat="1" x14ac:dyDescent="0.2">
      <c r="A112" s="68" t="s">
        <v>111</v>
      </c>
      <c r="B112" s="60"/>
      <c r="C112" s="56"/>
      <c r="D112" s="57"/>
      <c r="E112" s="57"/>
      <c r="F112" s="2"/>
      <c r="G112" s="2"/>
    </row>
    <row r="113" spans="1:5" x14ac:dyDescent="0.2">
      <c r="A113" s="65"/>
      <c r="B113" s="66"/>
      <c r="C113" s="66"/>
      <c r="D113" s="67"/>
      <c r="E113" s="66"/>
    </row>
    <row r="114" spans="1:5" ht="15" x14ac:dyDescent="0.25">
      <c r="A114" s="15" t="s">
        <v>112</v>
      </c>
      <c r="B114" s="16"/>
      <c r="C114" s="16"/>
      <c r="D114" s="16"/>
      <c r="E114" s="17"/>
    </row>
    <row r="116" spans="1:5" x14ac:dyDescent="0.2">
      <c r="A116" s="2" t="s">
        <v>7</v>
      </c>
      <c r="B116" s="11">
        <v>25000</v>
      </c>
    </row>
    <row r="117" spans="1:5" x14ac:dyDescent="0.2">
      <c r="A117" s="2" t="s">
        <v>8</v>
      </c>
      <c r="B117" s="11">
        <v>20000</v>
      </c>
    </row>
    <row r="118" spans="1:5" x14ac:dyDescent="0.2">
      <c r="A118" s="2" t="s">
        <v>9</v>
      </c>
      <c r="B118" s="11">
        <v>15000</v>
      </c>
    </row>
    <row r="119" spans="1:5" x14ac:dyDescent="0.2">
      <c r="A119" s="2" t="s">
        <v>10</v>
      </c>
      <c r="B119" s="11">
        <v>11000</v>
      </c>
    </row>
    <row r="120" spans="1:5" x14ac:dyDescent="0.2">
      <c r="A120" s="7" t="s">
        <v>119</v>
      </c>
    </row>
    <row r="121" spans="1:5" ht="6.75" customHeight="1" x14ac:dyDescent="0.2"/>
    <row r="122" spans="1:5" ht="15" x14ac:dyDescent="0.25">
      <c r="A122" s="15" t="s">
        <v>37</v>
      </c>
      <c r="B122" s="16"/>
      <c r="C122" s="16"/>
      <c r="D122" s="17"/>
      <c r="E122" s="30"/>
    </row>
    <row r="123" spans="1:5" ht="15.75" x14ac:dyDescent="0.25">
      <c r="A123" s="9"/>
      <c r="B123" s="112" t="s">
        <v>21</v>
      </c>
      <c r="C123" s="113"/>
      <c r="D123" s="113"/>
    </row>
    <row r="124" spans="1:5" ht="15.75" x14ac:dyDescent="0.25">
      <c r="A124" s="9" t="s">
        <v>11</v>
      </c>
      <c r="B124" s="112" t="s">
        <v>28</v>
      </c>
      <c r="C124" s="113"/>
      <c r="D124" s="113"/>
    </row>
    <row r="125" spans="1:5" ht="12" customHeight="1" x14ac:dyDescent="0.25">
      <c r="A125" s="23" t="s">
        <v>13</v>
      </c>
      <c r="B125" s="112" t="s">
        <v>12</v>
      </c>
      <c r="C125" s="113"/>
      <c r="D125" s="113"/>
    </row>
    <row r="126" spans="1:5" ht="14.25" customHeight="1" x14ac:dyDescent="0.25">
      <c r="A126" s="25"/>
      <c r="B126" s="12" t="s">
        <v>14</v>
      </c>
      <c r="C126" s="13" t="s">
        <v>15</v>
      </c>
      <c r="D126" s="4" t="s">
        <v>16</v>
      </c>
    </row>
    <row r="127" spans="1:5" x14ac:dyDescent="0.2">
      <c r="A127" s="24" t="s">
        <v>17</v>
      </c>
      <c r="B127" s="5">
        <v>0.75</v>
      </c>
      <c r="C127" s="6">
        <v>0.85</v>
      </c>
      <c r="D127" s="6">
        <v>0.9</v>
      </c>
    </row>
    <row r="128" spans="1:5" x14ac:dyDescent="0.2">
      <c r="A128" s="14" t="s">
        <v>29</v>
      </c>
      <c r="B128" s="5">
        <v>0.9</v>
      </c>
      <c r="C128" s="6">
        <v>1</v>
      </c>
      <c r="D128" s="6">
        <v>1.1000000000000001</v>
      </c>
    </row>
    <row r="129" spans="1:8" x14ac:dyDescent="0.2">
      <c r="A129" s="14" t="s">
        <v>30</v>
      </c>
      <c r="B129" s="5">
        <v>1.1000000000000001</v>
      </c>
      <c r="C129" s="6">
        <v>1.1499999999999999</v>
      </c>
      <c r="D129" s="6">
        <v>1.25</v>
      </c>
    </row>
    <row r="130" spans="1:8" ht="7.5" customHeight="1" x14ac:dyDescent="0.2">
      <c r="A130" s="14"/>
      <c r="B130" s="6"/>
      <c r="C130" s="6"/>
      <c r="D130" s="6"/>
    </row>
    <row r="131" spans="1:8" x14ac:dyDescent="0.2">
      <c r="A131" s="111" t="s">
        <v>97</v>
      </c>
      <c r="B131" s="111"/>
      <c r="C131" s="111"/>
      <c r="D131" s="111"/>
      <c r="E131" s="111"/>
      <c r="F131" s="111"/>
      <c r="G131" s="14"/>
    </row>
    <row r="132" spans="1:8" x14ac:dyDescent="0.2">
      <c r="A132" s="111" t="s">
        <v>103</v>
      </c>
      <c r="B132" s="111"/>
      <c r="C132" s="111"/>
      <c r="D132" s="111"/>
      <c r="E132" s="111"/>
      <c r="F132" s="111"/>
    </row>
    <row r="133" spans="1:8" x14ac:dyDescent="0.2">
      <c r="A133" s="14"/>
      <c r="B133" s="6"/>
      <c r="C133" s="6"/>
      <c r="D133" s="6"/>
    </row>
    <row r="134" spans="1:8" ht="15.75" thickBot="1" x14ac:dyDescent="0.3">
      <c r="A134" s="21"/>
      <c r="B134" s="79"/>
      <c r="C134" s="6"/>
      <c r="D134" s="6"/>
    </row>
    <row r="135" spans="1:8" ht="15.75" thickBot="1" x14ac:dyDescent="0.3">
      <c r="A135" s="82" t="s">
        <v>98</v>
      </c>
      <c r="B135" s="85" t="s">
        <v>99</v>
      </c>
      <c r="C135" s="80"/>
      <c r="D135" s="81"/>
    </row>
    <row r="136" spans="1:8" ht="46.5" customHeight="1" thickBot="1" x14ac:dyDescent="0.25">
      <c r="A136" s="84" t="s">
        <v>62</v>
      </c>
      <c r="B136" s="86" t="s">
        <v>100</v>
      </c>
      <c r="C136" s="83"/>
      <c r="D136" s="83"/>
    </row>
    <row r="137" spans="1:8" x14ac:dyDescent="0.2">
      <c r="A137" s="68" t="s">
        <v>63</v>
      </c>
      <c r="B137" s="68"/>
      <c r="C137" s="68"/>
      <c r="D137" s="68"/>
      <c r="E137" s="68"/>
    </row>
    <row r="138" spans="1:8" ht="7.5" customHeight="1" x14ac:dyDescent="0.2">
      <c r="A138" s="14"/>
      <c r="B138" s="6"/>
      <c r="C138" s="6"/>
      <c r="D138" s="6"/>
    </row>
    <row r="139" spans="1:8" ht="7.5" customHeight="1" x14ac:dyDescent="0.2">
      <c r="A139" s="14"/>
      <c r="B139" s="6"/>
      <c r="C139" s="6"/>
      <c r="D139" s="6"/>
    </row>
    <row r="140" spans="1:8" ht="15" x14ac:dyDescent="0.25">
      <c r="A140" s="15" t="s">
        <v>38</v>
      </c>
      <c r="B140" s="16"/>
      <c r="C140" s="16"/>
      <c r="D140" s="16"/>
      <c r="E140" s="17"/>
    </row>
    <row r="141" spans="1:8" x14ac:dyDescent="0.2">
      <c r="A141" s="52"/>
      <c r="B141" s="7"/>
      <c r="E141" s="73" t="s">
        <v>101</v>
      </c>
      <c r="F141" s="110" t="s">
        <v>24</v>
      </c>
      <c r="G141" s="110"/>
    </row>
    <row r="142" spans="1:8" x14ac:dyDescent="0.2">
      <c r="A142" s="52" t="s">
        <v>4</v>
      </c>
      <c r="B142" s="52" t="s">
        <v>22</v>
      </c>
      <c r="C142" s="72" t="s">
        <v>23</v>
      </c>
      <c r="D142" s="72" t="s">
        <v>69</v>
      </c>
      <c r="E142" s="73" t="s">
        <v>102</v>
      </c>
      <c r="F142" s="52" t="s">
        <v>5</v>
      </c>
      <c r="G142" s="52" t="s">
        <v>6</v>
      </c>
      <c r="H142" s="22"/>
    </row>
    <row r="143" spans="1:8" x14ac:dyDescent="0.2">
      <c r="A143" s="29" t="s">
        <v>43</v>
      </c>
      <c r="B143" s="18">
        <v>0.12</v>
      </c>
      <c r="C143" s="18">
        <v>0.03</v>
      </c>
      <c r="D143" s="18">
        <v>0.05</v>
      </c>
      <c r="E143" s="87">
        <v>2.5000000000000001E-2</v>
      </c>
      <c r="F143" s="31">
        <v>2.5000000000000001E-2</v>
      </c>
      <c r="G143" s="31">
        <v>0.05</v>
      </c>
      <c r="H143" s="69"/>
    </row>
    <row r="144" spans="1:8" x14ac:dyDescent="0.2">
      <c r="A144" s="29" t="s">
        <v>0</v>
      </c>
      <c r="B144" s="18">
        <v>0.1</v>
      </c>
      <c r="C144" s="18">
        <v>0.03</v>
      </c>
      <c r="D144" s="18">
        <v>0.05</v>
      </c>
      <c r="E144" s="87">
        <v>2.5000000000000001E-2</v>
      </c>
      <c r="F144" s="31">
        <v>2.5000000000000001E-2</v>
      </c>
      <c r="G144" s="31">
        <v>0.05</v>
      </c>
      <c r="H144" s="69"/>
    </row>
    <row r="145" spans="1:5" x14ac:dyDescent="0.2">
      <c r="A145" s="29"/>
      <c r="B145" s="18"/>
      <c r="C145" s="18"/>
      <c r="D145" s="31"/>
      <c r="E145" s="31"/>
    </row>
    <row r="146" spans="1:5" ht="15" x14ac:dyDescent="0.25">
      <c r="A146" s="8" t="s">
        <v>41</v>
      </c>
      <c r="B146" s="8"/>
      <c r="C146" s="8"/>
      <c r="D146" s="8"/>
    </row>
    <row r="147" spans="1:5" ht="7.5" customHeight="1" thickBot="1" x14ac:dyDescent="0.25"/>
    <row r="148" spans="1:5" ht="13.5" thickBot="1" x14ac:dyDescent="0.25">
      <c r="A148" s="27" t="s">
        <v>40</v>
      </c>
      <c r="B148" s="32">
        <v>0.75</v>
      </c>
      <c r="C148" s="32">
        <v>0.85</v>
      </c>
      <c r="D148" s="32">
        <v>0.9</v>
      </c>
    </row>
    <row r="149" spans="1:5" x14ac:dyDescent="0.2">
      <c r="A149" s="27" t="s">
        <v>42</v>
      </c>
      <c r="B149" s="36">
        <f>C155*0.75</f>
        <v>1.8750000000000003E-2</v>
      </c>
      <c r="C149" s="36">
        <f>C155*0.85</f>
        <v>2.1250000000000002E-2</v>
      </c>
      <c r="D149" s="36">
        <f>C155*0.9</f>
        <v>2.2500000000000003E-2</v>
      </c>
    </row>
    <row r="150" spans="1:5" x14ac:dyDescent="0.2">
      <c r="A150" s="27" t="s">
        <v>39</v>
      </c>
      <c r="B150" s="36">
        <f>C156*0.75</f>
        <v>2.2499999999999999E-2</v>
      </c>
      <c r="C150" s="36">
        <f>C156*0.85</f>
        <v>2.5499999999999998E-2</v>
      </c>
      <c r="D150" s="36">
        <f>C156*0.9</f>
        <v>2.7E-2</v>
      </c>
    </row>
    <row r="151" spans="1:5" x14ac:dyDescent="0.2">
      <c r="A151" s="27" t="s">
        <v>31</v>
      </c>
      <c r="B151" s="37">
        <f t="shared" ref="B151:B152" si="3">C157*0.75</f>
        <v>0.09</v>
      </c>
      <c r="C151" s="37">
        <f t="shared" ref="C151:C152" si="4">C157*0.85</f>
        <v>0.10199999999999999</v>
      </c>
      <c r="D151" s="37">
        <f t="shared" ref="D151:D152" si="5">C157*0.9</f>
        <v>0.108</v>
      </c>
      <c r="E151" s="24" t="s">
        <v>17</v>
      </c>
    </row>
    <row r="152" spans="1:5" ht="13.5" outlineLevel="1" thickBot="1" x14ac:dyDescent="0.25">
      <c r="A152" s="27" t="s">
        <v>32</v>
      </c>
      <c r="B152" s="38">
        <f t="shared" si="3"/>
        <v>7.5000000000000011E-2</v>
      </c>
      <c r="C152" s="38">
        <f t="shared" si="4"/>
        <v>8.5000000000000006E-2</v>
      </c>
      <c r="D152" s="38">
        <f t="shared" si="5"/>
        <v>9.0000000000000011E-2</v>
      </c>
    </row>
    <row r="153" spans="1:5" ht="13.5" thickBot="1" x14ac:dyDescent="0.25">
      <c r="B153" s="3"/>
      <c r="C153" s="3"/>
      <c r="D153" s="3"/>
    </row>
    <row r="154" spans="1:5" ht="13.5" thickBot="1" x14ac:dyDescent="0.25">
      <c r="A154" s="27" t="s">
        <v>40</v>
      </c>
      <c r="B154" s="41">
        <v>0.9</v>
      </c>
      <c r="C154" s="32">
        <v>1</v>
      </c>
      <c r="D154" s="45">
        <v>1.1000000000000001</v>
      </c>
    </row>
    <row r="155" spans="1:5" x14ac:dyDescent="0.2">
      <c r="A155" s="27" t="s">
        <v>42</v>
      </c>
      <c r="B155" s="49">
        <f>C155*0.9</f>
        <v>2.2500000000000003E-2</v>
      </c>
      <c r="C155" s="34">
        <v>2.5000000000000001E-2</v>
      </c>
      <c r="D155" s="36">
        <f>C155*1.1</f>
        <v>2.7500000000000004E-2</v>
      </c>
    </row>
    <row r="156" spans="1:5" x14ac:dyDescent="0.2">
      <c r="A156" s="27" t="s">
        <v>39</v>
      </c>
      <c r="B156" s="42">
        <f>C156*0.9</f>
        <v>2.7E-2</v>
      </c>
      <c r="C156" s="34">
        <v>0.03</v>
      </c>
      <c r="D156" s="46">
        <f>C156*1.1</f>
        <v>3.3000000000000002E-2</v>
      </c>
    </row>
    <row r="157" spans="1:5" x14ac:dyDescent="0.2">
      <c r="A157" s="27" t="s">
        <v>31</v>
      </c>
      <c r="B157" s="43">
        <f>C157*0.9</f>
        <v>0.108</v>
      </c>
      <c r="C157" s="34">
        <v>0.12</v>
      </c>
      <c r="D157" s="47">
        <f t="shared" ref="D157:D158" si="6">C157*1.1</f>
        <v>0.13200000000000001</v>
      </c>
      <c r="E157" s="14" t="s">
        <v>29</v>
      </c>
    </row>
    <row r="158" spans="1:5" ht="13.5" outlineLevel="1" thickBot="1" x14ac:dyDescent="0.25">
      <c r="A158" s="27" t="s">
        <v>32</v>
      </c>
      <c r="B158" s="44">
        <f>C158*0.9</f>
        <v>9.0000000000000011E-2</v>
      </c>
      <c r="C158" s="35">
        <v>0.1</v>
      </c>
      <c r="D158" s="48">
        <f t="shared" si="6"/>
        <v>0.11000000000000001</v>
      </c>
    </row>
    <row r="159" spans="1:5" ht="13.5" thickBot="1" x14ac:dyDescent="0.25">
      <c r="B159" s="3"/>
      <c r="C159" s="3"/>
      <c r="D159" s="3"/>
    </row>
    <row r="160" spans="1:5" ht="13.5" thickBot="1" x14ac:dyDescent="0.25">
      <c r="A160" s="27" t="s">
        <v>40</v>
      </c>
      <c r="B160" s="32">
        <v>1.1000000000000001</v>
      </c>
      <c r="C160" s="32">
        <v>1.1499999999999999</v>
      </c>
      <c r="D160" s="32">
        <v>1.25</v>
      </c>
    </row>
    <row r="161" spans="1:5" x14ac:dyDescent="0.2">
      <c r="A161" s="27" t="s">
        <v>42</v>
      </c>
      <c r="B161" s="36">
        <f>C155*1.1</f>
        <v>2.7500000000000004E-2</v>
      </c>
      <c r="C161" s="36">
        <f>C155*1.15</f>
        <v>2.8749999999999998E-2</v>
      </c>
      <c r="D161" s="36">
        <f>C155*1.25</f>
        <v>3.125E-2</v>
      </c>
    </row>
    <row r="162" spans="1:5" x14ac:dyDescent="0.2">
      <c r="A162" s="27" t="s">
        <v>39</v>
      </c>
      <c r="B162" s="36">
        <f>C156*1.1</f>
        <v>3.3000000000000002E-2</v>
      </c>
      <c r="C162" s="36">
        <f>C156*1.15</f>
        <v>3.4499999999999996E-2</v>
      </c>
      <c r="D162" s="36">
        <f>C156*1.25</f>
        <v>3.7499999999999999E-2</v>
      </c>
    </row>
    <row r="163" spans="1:5" x14ac:dyDescent="0.2">
      <c r="A163" s="27" t="s">
        <v>31</v>
      </c>
      <c r="B163" s="37">
        <f>C157*1.1</f>
        <v>0.13200000000000001</v>
      </c>
      <c r="C163" s="37">
        <f t="shared" ref="C163:C164" si="7">C157*1.15</f>
        <v>0.13799999999999998</v>
      </c>
      <c r="D163" s="37">
        <f t="shared" ref="D163:D164" si="8">C157*1.25</f>
        <v>0.15</v>
      </c>
      <c r="E163" s="14" t="s">
        <v>30</v>
      </c>
    </row>
    <row r="164" spans="1:5" ht="13.5" outlineLevel="1" thickBot="1" x14ac:dyDescent="0.25">
      <c r="A164" s="27" t="s">
        <v>32</v>
      </c>
      <c r="B164" s="38">
        <f>C158*1.1</f>
        <v>0.11000000000000001</v>
      </c>
      <c r="C164" s="38">
        <f t="shared" si="7"/>
        <v>0.11499999999999999</v>
      </c>
      <c r="D164" s="38">
        <f t="shared" si="8"/>
        <v>0.125</v>
      </c>
    </row>
    <row r="168" spans="1:5" x14ac:dyDescent="0.2">
      <c r="A168" s="71"/>
    </row>
    <row r="169" spans="1:5" x14ac:dyDescent="0.2">
      <c r="A169" s="71"/>
    </row>
    <row r="170" spans="1:5" x14ac:dyDescent="0.2">
      <c r="A170" s="71"/>
    </row>
  </sheetData>
  <mergeCells count="21">
    <mergeCell ref="K1:M1"/>
    <mergeCell ref="K4:M5"/>
    <mergeCell ref="A4:A5"/>
    <mergeCell ref="A1:A3"/>
    <mergeCell ref="F141:G141"/>
    <mergeCell ref="A131:F131"/>
    <mergeCell ref="A132:F132"/>
    <mergeCell ref="B123:D123"/>
    <mergeCell ref="B124:D124"/>
    <mergeCell ref="B125:D125"/>
    <mergeCell ref="A111:E111"/>
    <mergeCell ref="A100:E100"/>
    <mergeCell ref="A76:E76"/>
    <mergeCell ref="A88:E88"/>
    <mergeCell ref="B50:F50"/>
    <mergeCell ref="F1:H1"/>
    <mergeCell ref="F2:H3"/>
    <mergeCell ref="F4:H5"/>
    <mergeCell ref="B1:E3"/>
    <mergeCell ref="C4:E4"/>
    <mergeCell ref="C5:E5"/>
  </mergeCells>
  <printOptions horizontalCentered="1"/>
  <pageMargins left="0.23622047244094491" right="0.23622047244094491" top="0.74803149606299213" bottom="0.74803149606299213" header="0.31496062992125984" footer="0.31496062992125984"/>
  <pageSetup paperSize="122" scale="61" fitToHeight="0" orientation="portrait" r:id="rId1"/>
  <headerFooter alignWithMargins="0"/>
  <rowBreaks count="1" manualBreakCount="1">
    <brk id="8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EJECUTIVOS PUBLICIDAD</vt:lpstr>
      <vt:lpstr>'EJECUTIVOS PUBLICIDAD'!Área_de_impresión</vt:lpstr>
      <vt:lpstr>'EJECUTIVOS PUBLICIDAD'!Títulos_a_imprimir</vt:lpstr>
    </vt:vector>
  </TitlesOfParts>
  <Company>Operadora Megacable SA de CV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jaceves</dc:creator>
  <cp:lastModifiedBy>MANUEL DE JESUS GARCIA DAMKEN</cp:lastModifiedBy>
  <cp:lastPrinted>2013-02-13T00:32:41Z</cp:lastPrinted>
  <dcterms:created xsi:type="dcterms:W3CDTF">2006-12-11T22:13:28Z</dcterms:created>
  <dcterms:modified xsi:type="dcterms:W3CDTF">2013-02-13T01:28:05Z</dcterms:modified>
</cp:coreProperties>
</file>