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uxstar\Productos\Route\Trunk\Analisis\EspecificacionRequerimientos\Pantallas\WEB\"/>
    </mc:Choice>
  </mc:AlternateContent>
  <bookViews>
    <workbookView xWindow="0" yWindow="0" windowWidth="20490" windowHeight="77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7" i="1" l="1"/>
  <c r="F47" i="1"/>
  <c r="G47" i="1"/>
  <c r="H47" i="1"/>
  <c r="I47" i="1"/>
  <c r="J47" i="1"/>
  <c r="K47" i="1"/>
  <c r="L47" i="1"/>
  <c r="E47" i="1"/>
  <c r="G45" i="1"/>
  <c r="K45" i="1" s="1"/>
  <c r="M45" i="1" s="1"/>
  <c r="G44" i="1"/>
  <c r="G43" i="1"/>
  <c r="L43" i="1" s="1"/>
  <c r="L46" i="1"/>
  <c r="K46" i="1"/>
  <c r="M46" i="1" s="1"/>
  <c r="L45" i="1"/>
  <c r="L44" i="1"/>
  <c r="K44" i="1"/>
  <c r="M44" i="1" s="1"/>
  <c r="K43" i="1"/>
  <c r="F60" i="1"/>
  <c r="F56" i="1"/>
  <c r="F55" i="1"/>
  <c r="F53" i="1"/>
  <c r="E53" i="1"/>
  <c r="F52" i="1"/>
  <c r="E52" i="1"/>
  <c r="F51" i="1"/>
  <c r="E51" i="1"/>
  <c r="F39" i="1"/>
  <c r="G39" i="1"/>
  <c r="H39" i="1"/>
  <c r="I39" i="1"/>
  <c r="J39" i="1"/>
  <c r="K39" i="1"/>
  <c r="L39" i="1"/>
  <c r="M39" i="1"/>
  <c r="E39" i="1"/>
  <c r="M38" i="1"/>
  <c r="L38" i="1"/>
  <c r="K38" i="1"/>
  <c r="G38" i="1"/>
  <c r="F38" i="1"/>
  <c r="J38" i="1"/>
  <c r="M37" i="1"/>
  <c r="L37" i="1"/>
  <c r="K37" i="1"/>
  <c r="J37" i="1"/>
  <c r="I37" i="1"/>
  <c r="I38" i="1" s="1"/>
  <c r="H37" i="1"/>
  <c r="H38" i="1" s="1"/>
  <c r="G37" i="1"/>
  <c r="F37" i="1"/>
  <c r="E37" i="1"/>
  <c r="L36" i="1"/>
  <c r="K36" i="1"/>
  <c r="M36" i="1" s="1"/>
  <c r="J33" i="1"/>
  <c r="I33" i="1"/>
  <c r="H33" i="1"/>
  <c r="G33" i="1"/>
  <c r="F33" i="1"/>
  <c r="E33" i="1"/>
  <c r="L32" i="1"/>
  <c r="M32" i="1" s="1"/>
  <c r="K32" i="1"/>
  <c r="L31" i="1"/>
  <c r="L33" i="1" s="1"/>
  <c r="K31" i="1"/>
  <c r="K33" i="1" s="1"/>
  <c r="F26" i="1"/>
  <c r="G26" i="1"/>
  <c r="H26" i="1"/>
  <c r="I26" i="1"/>
  <c r="J26" i="1"/>
  <c r="K26" i="1"/>
  <c r="L26" i="1"/>
  <c r="M26" i="1"/>
  <c r="E26" i="1"/>
  <c r="M25" i="1"/>
  <c r="L25" i="1"/>
  <c r="K25" i="1"/>
  <c r="J25" i="1"/>
  <c r="I25" i="1"/>
  <c r="H25" i="1"/>
  <c r="G25" i="1"/>
  <c r="F25" i="1"/>
  <c r="E25" i="1"/>
  <c r="F20" i="1"/>
  <c r="G20" i="1"/>
  <c r="H20" i="1"/>
  <c r="I20" i="1"/>
  <c r="J20" i="1"/>
  <c r="K20" i="1"/>
  <c r="L20" i="1"/>
  <c r="M20" i="1"/>
  <c r="E20" i="1"/>
  <c r="L24" i="1"/>
  <c r="K24" i="1"/>
  <c r="M24" i="1" s="1"/>
  <c r="L23" i="1"/>
  <c r="K23" i="1"/>
  <c r="M23" i="1" s="1"/>
  <c r="K19" i="1"/>
  <c r="L19" i="1"/>
  <c r="M19" i="1"/>
  <c r="M18" i="1"/>
  <c r="L18" i="1"/>
  <c r="K18" i="1"/>
  <c r="M43" i="1" l="1"/>
  <c r="M31" i="1"/>
  <c r="M33" i="1" s="1"/>
</calcChain>
</file>

<file path=xl/sharedStrings.xml><?xml version="1.0" encoding="utf-8"?>
<sst xmlns="http://schemas.openxmlformats.org/spreadsheetml/2006/main" count="85" uniqueCount="45">
  <si>
    <t>VENTAS DETALLADO</t>
  </si>
  <si>
    <t>Centro de Distribución</t>
  </si>
  <si>
    <t>Fecha</t>
  </si>
  <si>
    <t>Vendedor</t>
  </si>
  <si>
    <t>Ruta</t>
  </si>
  <si>
    <t>29/02/2016</t>
  </si>
  <si>
    <t>Clave</t>
  </si>
  <si>
    <t>Producto</t>
  </si>
  <si>
    <t>Unidad</t>
  </si>
  <si>
    <t>P.U.</t>
  </si>
  <si>
    <t>Cantidad</t>
  </si>
  <si>
    <t>Kilo/Litros</t>
  </si>
  <si>
    <t>Subtotal</t>
  </si>
  <si>
    <t>Desc. Producto</t>
  </si>
  <si>
    <t>Desc. Cliente</t>
  </si>
  <si>
    <t>Desc. Vendedor</t>
  </si>
  <si>
    <t>IVA</t>
  </si>
  <si>
    <t>IEPS</t>
  </si>
  <si>
    <t>Total</t>
  </si>
  <si>
    <t xml:space="preserve">       Vendedor</t>
  </si>
  <si>
    <t xml:space="preserve">                  Fecha</t>
  </si>
  <si>
    <t xml:space="preserve">    VE2400313</t>
  </si>
  <si>
    <t>CRUZ ZAVALA JOSE CRUZ ZAVALA JOSE</t>
  </si>
  <si>
    <t>COR CLARA  210</t>
  </si>
  <si>
    <t>Caja</t>
  </si>
  <si>
    <t>COR AMBAR  210</t>
  </si>
  <si>
    <t xml:space="preserve">   VE2400314</t>
  </si>
  <si>
    <t>LOPEZ OROZCO LUIS ESTEBAN LOPEZ OROZCO LUIS ESTEBAN</t>
  </si>
  <si>
    <t>VIC AMB  355</t>
  </si>
  <si>
    <t>COR EXT CLARA 355</t>
  </si>
  <si>
    <t>TOTAL</t>
  </si>
  <si>
    <t>GRAN TOTAL</t>
  </si>
  <si>
    <t xml:space="preserve">          Vendedor</t>
  </si>
  <si>
    <t xml:space="preserve">                Fecha</t>
  </si>
  <si>
    <t>VE0600809</t>
  </si>
  <si>
    <t>VILLALOBOS HERRERA ELVIRA VILLALOBOS HERRERA ELVIRA</t>
  </si>
  <si>
    <t>VE0600810</t>
  </si>
  <si>
    <t>RODRIGUEZ CISNEROS LETICIA RODRIGUEZ C LETICIA</t>
  </si>
  <si>
    <t>Total Centro de Distribución</t>
  </si>
  <si>
    <t>PEDIDOS POR PRODUCTO</t>
  </si>
  <si>
    <t>Total de Kilo/Litros</t>
  </si>
  <si>
    <t>Total de Folios</t>
  </si>
  <si>
    <t>Total de Productos</t>
  </si>
  <si>
    <t>Total Vendido</t>
  </si>
  <si>
    <t>RESUMEN POR PRECIO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</si>
</sst>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* #,##0_-;\-* #,##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7">
    <xf numFmtId="0" fontId="0" fillId="0" borderId="0" xfId="0"/>
    <xf numFmtId="0" fontId="4" fillId="0" borderId="0" xfId="0" applyFont="1" applyAlignment="1">
      <alignment vertical="top" wrapText="1"/>
    </xf>
    <xf numFmtId="0" fontId="5" fillId="0" borderId="0" xfId="0" applyFont="1" applyAlignment="1">
      <alignment vertical="top"/>
    </xf>
    <xf numFmtId="44" fontId="4" fillId="0" borderId="0" xfId="2" applyFont="1" applyAlignment="1">
      <alignment vertical="top" wrapText="1"/>
    </xf>
    <xf numFmtId="44" fontId="0" fillId="0" borderId="0" xfId="2" applyFont="1" applyAlignment="1">
      <alignment vertical="top"/>
    </xf>
    <xf numFmtId="44" fontId="0" fillId="0" borderId="0" xfId="2" applyFont="1"/>
    <xf numFmtId="0" fontId="2" fillId="0" borderId="0" xfId="0" applyFont="1"/>
    <xf numFmtId="0" fontId="2" fillId="0" borderId="0" xfId="0" applyFont="1" applyAlignment="1">
      <alignment horizontal="right"/>
    </xf>
    <xf numFmtId="164" fontId="0" fillId="0" borderId="0" xfId="1" applyNumberFormat="1" applyFont="1"/>
    <xf numFmtId="164" fontId="0" fillId="0" borderId="0" xfId="0" applyNumberFormat="1"/>
    <xf numFmtId="44" fontId="0" fillId="0" borderId="0" xfId="0" applyNumberFormat="1"/>
    <xf numFmtId="0" fontId="2" fillId="0" borderId="0" xfId="0" applyFont="1" applyAlignment="1">
      <alignment horizontal="center"/>
    </xf>
    <xf numFmtId="0" fontId="5" fillId="0" borderId="1" xfId="0" applyFont="1" applyBorder="1" applyAlignment="1">
      <alignment vertical="top"/>
    </xf>
    <xf numFmtId="0" fontId="2" fillId="0" borderId="1" xfId="0" applyFont="1" applyBorder="1"/>
    <xf numFmtId="44" fontId="2" fillId="0" borderId="1" xfId="2" applyFont="1" applyBorder="1"/>
    <xf numFmtId="0" fontId="5" fillId="0" borderId="0" xfId="0" applyFont="1" applyFill="1" applyBorder="1" applyAlignment="1">
      <alignment vertical="top"/>
    </xf>
    <xf numFmtId="0" fontId="3" fillId="0" borderId="0" xfId="0" applyFont="1" applyAlignment="1">
      <alignment horizontal="center"/>
    </xf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57150</xdr:colOff>
      <xdr:row>4</xdr:row>
      <xdr:rowOff>57150</xdr:rowOff>
    </xdr:to>
    <xdr:pic>
      <xdr:nvPicPr>
        <xdr:cNvPr id="2" name="Picture -76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19150" cy="819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U60"/>
  <sheetViews>
    <sheetView tabSelected="1" workbookViewId="0">
      <selection activeCell="B13" sqref="B13"/>
    </sheetView>
  </sheetViews>
  <sheetFormatPr baseColWidth="10" defaultRowHeight="15" x14ac:dyDescent="0.25"/>
  <cols>
    <col min="1" max="1" width="11.42578125" customWidth="1"/>
    <col min="2" max="2" width="35.140625" bestFit="1" customWidth="1"/>
    <col min="4" max="4" width="15.28515625" customWidth="1"/>
    <col min="6" max="6" width="11.85546875" bestFit="1" customWidth="1"/>
    <col min="7" max="7" width="11.42578125" style="5"/>
    <col min="8" max="8" width="14.140625" style="5" bestFit="1" customWidth="1"/>
    <col min="9" max="9" width="12.5703125" style="5" bestFit="1" customWidth="1"/>
    <col min="10" max="10" width="19.7109375" style="5" customWidth="1"/>
    <col min="11" max="13" width="11.42578125" style="5"/>
  </cols>
  <sheetData>
    <row r="2" spans="1:47" x14ac:dyDescent="0.25">
      <c r="E2" s="16" t="s">
        <v>0</v>
      </c>
      <c r="F2" s="16"/>
      <c r="G2" s="16"/>
      <c r="H2" s="16"/>
      <c r="I2" s="16"/>
      <c r="J2" s="16"/>
      <c r="K2" s="16"/>
    </row>
    <row r="3" spans="1:47" x14ac:dyDescent="0.25">
      <c r="E3" s="16"/>
      <c r="F3" s="16"/>
      <c r="G3" s="16"/>
      <c r="H3" s="16"/>
      <c r="I3" s="16"/>
      <c r="J3" s="16"/>
      <c r="K3" s="16"/>
    </row>
    <row r="6" spans="1:47" ht="15" customHeight="1" x14ac:dyDescent="0.25">
      <c r="A6" s="2" t="s">
        <v>1</v>
      </c>
      <c r="B6" s="1"/>
      <c r="C6" s="1"/>
      <c r="D6" s="1"/>
      <c r="E6" s="1"/>
      <c r="F6" s="1"/>
      <c r="G6" s="3"/>
      <c r="H6" s="3"/>
      <c r="I6" s="3"/>
      <c r="J6" s="3"/>
    </row>
    <row r="7" spans="1:47" x14ac:dyDescent="0.25">
      <c r="A7" s="2" t="s">
        <v>2</v>
      </c>
      <c r="B7" s="1"/>
      <c r="C7" s="1" t="s">
        <v>5</v>
      </c>
      <c r="D7" s="1"/>
      <c r="E7" s="1"/>
      <c r="F7" s="1"/>
      <c r="G7" s="3"/>
      <c r="H7" s="3"/>
      <c r="I7" s="3"/>
      <c r="J7" s="3"/>
      <c r="K7" s="3"/>
      <c r="L7" s="3"/>
      <c r="M7" s="3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</row>
    <row r="8" spans="1:47" x14ac:dyDescent="0.25">
      <c r="A8" s="2" t="s">
        <v>3</v>
      </c>
      <c r="B8" s="1"/>
      <c r="C8" s="1"/>
      <c r="D8" s="1"/>
      <c r="E8" s="1"/>
      <c r="F8" s="1"/>
      <c r="G8" s="4"/>
      <c r="H8" s="4"/>
      <c r="I8" s="4"/>
      <c r="J8" s="4"/>
    </row>
    <row r="9" spans="1:47" x14ac:dyDescent="0.25">
      <c r="A9" s="2" t="s">
        <v>4</v>
      </c>
      <c r="B9" s="1"/>
      <c r="C9" s="1"/>
      <c r="D9" s="1"/>
      <c r="E9" s="1"/>
      <c r="F9" s="1"/>
      <c r="G9" s="3"/>
      <c r="H9" s="4"/>
      <c r="I9" s="4"/>
      <c r="J9" s="4"/>
    </row>
    <row r="11" spans="1:47" x14ac:dyDescent="0.25">
      <c r="A11" s="12" t="s">
        <v>6</v>
      </c>
      <c r="B11" s="13" t="s">
        <v>7</v>
      </c>
      <c r="C11" s="13" t="s">
        <v>8</v>
      </c>
      <c r="D11" s="13" t="s">
        <v>9</v>
      </c>
      <c r="E11" s="13" t="s">
        <v>10</v>
      </c>
      <c r="F11" s="13" t="s">
        <v>11</v>
      </c>
      <c r="G11" s="14" t="s">
        <v>12</v>
      </c>
      <c r="H11" s="14" t="s">
        <v>13</v>
      </c>
      <c r="I11" s="14" t="s">
        <v>14</v>
      </c>
      <c r="J11" s="14" t="s">
        <v>15</v>
      </c>
      <c r="K11" s="14" t="s">
        <v>16</v>
      </c>
      <c r="L11" s="14" t="s">
        <v>17</v>
      </c>
      <c r="M11" s="14" t="s">
        <v>18</v>
      </c>
    </row>
    <row r="12" spans="1:47" x14ac:dyDescent="0.25">
      <c r="A12" s="15" t="s">
        <v>1</v>
      </c>
      <c r="B12" s="6"/>
    </row>
    <row r="13" spans="1:47" x14ac:dyDescent="0.25">
      <c r="A13" s="15" t="s">
        <v>19</v>
      </c>
      <c r="B13" s="6"/>
    </row>
    <row r="14" spans="1:47" x14ac:dyDescent="0.25">
      <c r="A14" s="6" t="s">
        <v>20</v>
      </c>
      <c r="B14" s="6"/>
    </row>
    <row r="15" spans="1:47" x14ac:dyDescent="0.25">
      <c r="A15" s="6"/>
      <c r="B15" s="6" t="s">
        <v>4</v>
      </c>
    </row>
    <row r="17" spans="1:13" x14ac:dyDescent="0.25">
      <c r="A17" t="s">
        <v>21</v>
      </c>
      <c r="B17" t="s">
        <v>22</v>
      </c>
    </row>
    <row r="18" spans="1:13" x14ac:dyDescent="0.25">
      <c r="A18">
        <v>3000179</v>
      </c>
      <c r="B18" t="s">
        <v>23</v>
      </c>
      <c r="C18" t="s">
        <v>24</v>
      </c>
      <c r="D18">
        <v>112.44</v>
      </c>
      <c r="E18">
        <v>10</v>
      </c>
      <c r="F18">
        <v>50.4</v>
      </c>
      <c r="G18" s="5">
        <v>1124.4377810000001</v>
      </c>
      <c r="H18" s="5">
        <v>0</v>
      </c>
      <c r="I18" s="5">
        <v>0</v>
      </c>
      <c r="J18" s="5">
        <v>0</v>
      </c>
      <c r="K18" s="5">
        <f>G18*0.16</f>
        <v>179.91004496000002</v>
      </c>
      <c r="L18" s="5">
        <f>G18*0.08</f>
        <v>89.955022480000011</v>
      </c>
      <c r="M18" s="5">
        <f>G18+K18+L18-H18-I18-J18</f>
        <v>1394.3028484400002</v>
      </c>
    </row>
    <row r="19" spans="1:13" x14ac:dyDescent="0.25">
      <c r="A19">
        <v>3000385</v>
      </c>
      <c r="B19" t="s">
        <v>25</v>
      </c>
      <c r="C19" t="s">
        <v>24</v>
      </c>
      <c r="D19">
        <v>112.44</v>
      </c>
      <c r="E19">
        <v>20</v>
      </c>
      <c r="F19">
        <v>100.8</v>
      </c>
      <c r="G19" s="5">
        <v>2248.88</v>
      </c>
      <c r="H19" s="5">
        <v>0</v>
      </c>
      <c r="I19" s="5">
        <v>0</v>
      </c>
      <c r="J19" s="5">
        <v>0</v>
      </c>
      <c r="K19" s="5">
        <f>G19*0.16</f>
        <v>359.82080000000002</v>
      </c>
      <c r="L19" s="5">
        <f>G19*0.08</f>
        <v>179.91040000000001</v>
      </c>
      <c r="M19" s="5">
        <f>G19+K19+L19-H19-I19-J19</f>
        <v>2788.6112000000003</v>
      </c>
    </row>
    <row r="20" spans="1:13" x14ac:dyDescent="0.25">
      <c r="D20" s="7" t="s">
        <v>30</v>
      </c>
      <c r="E20">
        <f>SUM(E18:E19)</f>
        <v>30</v>
      </c>
      <c r="F20">
        <f t="shared" ref="F20:M20" si="0">SUM(F18:F19)</f>
        <v>151.19999999999999</v>
      </c>
      <c r="G20" s="5">
        <f t="shared" si="0"/>
        <v>3373.3177810000002</v>
      </c>
      <c r="H20" s="5">
        <f t="shared" si="0"/>
        <v>0</v>
      </c>
      <c r="I20" s="5">
        <f t="shared" si="0"/>
        <v>0</v>
      </c>
      <c r="J20" s="5">
        <f t="shared" si="0"/>
        <v>0</v>
      </c>
      <c r="K20" s="5">
        <f t="shared" si="0"/>
        <v>539.73084496000001</v>
      </c>
      <c r="L20" s="5">
        <f t="shared" si="0"/>
        <v>269.86542248000001</v>
      </c>
      <c r="M20" s="5">
        <f t="shared" si="0"/>
        <v>4182.9140484400004</v>
      </c>
    </row>
    <row r="22" spans="1:13" x14ac:dyDescent="0.25">
      <c r="A22" t="s">
        <v>26</v>
      </c>
      <c r="B22" t="s">
        <v>27</v>
      </c>
    </row>
    <row r="23" spans="1:13" x14ac:dyDescent="0.25">
      <c r="A23">
        <v>3000024</v>
      </c>
      <c r="B23" t="s">
        <v>28</v>
      </c>
      <c r="C23" t="s">
        <v>24</v>
      </c>
      <c r="D23">
        <v>141.75</v>
      </c>
      <c r="E23">
        <v>1</v>
      </c>
      <c r="F23">
        <v>8.52</v>
      </c>
      <c r="G23" s="5">
        <v>141.75</v>
      </c>
      <c r="H23" s="5">
        <v>0</v>
      </c>
      <c r="I23" s="5">
        <v>0</v>
      </c>
      <c r="J23" s="5">
        <v>0</v>
      </c>
      <c r="K23" s="5">
        <f>G23*0.16</f>
        <v>22.68</v>
      </c>
      <c r="L23" s="5">
        <f>G23*0.08</f>
        <v>11.34</v>
      </c>
      <c r="M23" s="5">
        <f>G23+K23+L23-H23-I23-J23</f>
        <v>175.77</v>
      </c>
    </row>
    <row r="24" spans="1:13" x14ac:dyDescent="0.25">
      <c r="A24">
        <v>3000933</v>
      </c>
      <c r="B24" t="s">
        <v>29</v>
      </c>
      <c r="C24" t="s">
        <v>24</v>
      </c>
      <c r="D24">
        <v>141.75</v>
      </c>
      <c r="E24">
        <v>3</v>
      </c>
      <c r="F24">
        <v>25.56</v>
      </c>
      <c r="G24" s="5">
        <v>425.24</v>
      </c>
      <c r="H24" s="5">
        <v>0</v>
      </c>
      <c r="I24" s="5">
        <v>0</v>
      </c>
      <c r="J24" s="5">
        <v>0</v>
      </c>
      <c r="K24" s="5">
        <f>G24*0.16</f>
        <v>68.038399999999996</v>
      </c>
      <c r="L24" s="5">
        <f>G24*0.08</f>
        <v>34.019199999999998</v>
      </c>
      <c r="M24" s="5">
        <f>G24+K24+L24-H24-I24-J24</f>
        <v>527.29759999999999</v>
      </c>
    </row>
    <row r="25" spans="1:13" x14ac:dyDescent="0.25">
      <c r="D25" s="7" t="s">
        <v>30</v>
      </c>
      <c r="E25">
        <f>SUM(E23:E24)</f>
        <v>4</v>
      </c>
      <c r="F25">
        <f t="shared" ref="F25" si="1">SUM(F23:F24)</f>
        <v>34.08</v>
      </c>
      <c r="G25" s="5">
        <f t="shared" ref="G25" si="2">SUM(G23:G24)</f>
        <v>566.99</v>
      </c>
      <c r="H25" s="5">
        <f t="shared" ref="H25" si="3">SUM(H23:H24)</f>
        <v>0</v>
      </c>
      <c r="I25" s="5">
        <f t="shared" ref="I25" si="4">SUM(I23:I24)</f>
        <v>0</v>
      </c>
      <c r="J25" s="5">
        <f t="shared" ref="J25" si="5">SUM(J23:J24)</f>
        <v>0</v>
      </c>
      <c r="K25" s="5">
        <f t="shared" ref="K25" si="6">SUM(K23:K24)</f>
        <v>90.718400000000003</v>
      </c>
      <c r="L25" s="5">
        <f t="shared" ref="L25" si="7">SUM(L23:L24)</f>
        <v>45.359200000000001</v>
      </c>
      <c r="M25" s="5">
        <f t="shared" ref="M25" si="8">SUM(M23:M24)</f>
        <v>703.06759999999997</v>
      </c>
    </row>
    <row r="26" spans="1:13" x14ac:dyDescent="0.25">
      <c r="D26" s="6" t="s">
        <v>31</v>
      </c>
      <c r="E26" s="8">
        <f>SUM(E20+E25)</f>
        <v>34</v>
      </c>
      <c r="F26" s="8">
        <f t="shared" ref="F26:M26" si="9">SUM(F20+F25)</f>
        <v>185.27999999999997</v>
      </c>
      <c r="G26" s="5">
        <f t="shared" si="9"/>
        <v>3940.3077810000004</v>
      </c>
      <c r="H26" s="5">
        <f t="shared" si="9"/>
        <v>0</v>
      </c>
      <c r="I26" s="5">
        <f t="shared" si="9"/>
        <v>0</v>
      </c>
      <c r="J26" s="5">
        <f t="shared" si="9"/>
        <v>0</v>
      </c>
      <c r="K26" s="5">
        <f t="shared" si="9"/>
        <v>630.44924495999999</v>
      </c>
      <c r="L26" s="5">
        <f t="shared" si="9"/>
        <v>315.22462247999999</v>
      </c>
      <c r="M26" s="5">
        <f t="shared" si="9"/>
        <v>4885.9816484400008</v>
      </c>
    </row>
    <row r="27" spans="1:13" x14ac:dyDescent="0.25">
      <c r="A27" t="s">
        <v>32</v>
      </c>
    </row>
    <row r="28" spans="1:13" x14ac:dyDescent="0.25">
      <c r="A28" t="s">
        <v>33</v>
      </c>
    </row>
    <row r="29" spans="1:13" x14ac:dyDescent="0.25">
      <c r="B29" t="s">
        <v>4</v>
      </c>
    </row>
    <row r="30" spans="1:13" x14ac:dyDescent="0.25">
      <c r="A30" t="s">
        <v>34</v>
      </c>
      <c r="B30" t="s">
        <v>35</v>
      </c>
    </row>
    <row r="31" spans="1:13" x14ac:dyDescent="0.25">
      <c r="A31">
        <v>3000179</v>
      </c>
      <c r="B31" t="s">
        <v>23</v>
      </c>
      <c r="C31" t="s">
        <v>24</v>
      </c>
      <c r="D31">
        <v>112.44</v>
      </c>
      <c r="E31">
        <v>10</v>
      </c>
      <c r="F31">
        <v>50.4</v>
      </c>
      <c r="G31" s="5">
        <v>1124.4377810000001</v>
      </c>
      <c r="H31" s="5">
        <v>0</v>
      </c>
      <c r="I31" s="5">
        <v>0</v>
      </c>
      <c r="J31" s="5">
        <v>0</v>
      </c>
      <c r="K31" s="5">
        <f>G31*0.16</f>
        <v>179.91004496000002</v>
      </c>
      <c r="L31" s="5">
        <f>G31*0.08</f>
        <v>89.955022480000011</v>
      </c>
      <c r="M31" s="5">
        <f>G31+K31+L31-H31-I31-J31</f>
        <v>1394.3028484400002</v>
      </c>
    </row>
    <row r="32" spans="1:13" x14ac:dyDescent="0.25">
      <c r="A32">
        <v>3000385</v>
      </c>
      <c r="B32" t="s">
        <v>25</v>
      </c>
      <c r="C32" t="s">
        <v>24</v>
      </c>
      <c r="D32">
        <v>112.44</v>
      </c>
      <c r="E32">
        <v>20</v>
      </c>
      <c r="F32">
        <v>100.8</v>
      </c>
      <c r="G32" s="5">
        <v>2248.88</v>
      </c>
      <c r="H32" s="5">
        <v>0</v>
      </c>
      <c r="I32" s="5">
        <v>0</v>
      </c>
      <c r="J32" s="5">
        <v>0</v>
      </c>
      <c r="K32" s="5">
        <f>G32*0.16</f>
        <v>359.82080000000002</v>
      </c>
      <c r="L32" s="5">
        <f>G32*0.08</f>
        <v>179.91040000000001</v>
      </c>
      <c r="M32" s="5">
        <f>G32+K32+L32-H32-I32-J32</f>
        <v>2788.6112000000003</v>
      </c>
    </row>
    <row r="33" spans="1:13" x14ac:dyDescent="0.25">
      <c r="D33" s="7" t="s">
        <v>30</v>
      </c>
      <c r="E33">
        <f>SUM(E31:E32)</f>
        <v>30</v>
      </c>
      <c r="F33">
        <f t="shared" ref="F33" si="10">SUM(F31:F32)</f>
        <v>151.19999999999999</v>
      </c>
      <c r="G33" s="5">
        <f t="shared" ref="G33" si="11">SUM(G31:G32)</f>
        <v>3373.3177810000002</v>
      </c>
      <c r="H33" s="5">
        <f t="shared" ref="H33" si="12">SUM(H31:H32)</f>
        <v>0</v>
      </c>
      <c r="I33" s="5">
        <f t="shared" ref="I33" si="13">SUM(I31:I32)</f>
        <v>0</v>
      </c>
      <c r="J33" s="5">
        <f t="shared" ref="J33" si="14">SUM(J31:J32)</f>
        <v>0</v>
      </c>
      <c r="K33" s="5">
        <f t="shared" ref="K33" si="15">SUM(K31:K32)</f>
        <v>539.73084496000001</v>
      </c>
      <c r="L33" s="5">
        <f t="shared" ref="L33" si="16">SUM(L31:L32)</f>
        <v>269.86542248000001</v>
      </c>
      <c r="M33" s="5">
        <f t="shared" ref="M33" si="17">SUM(M31:M32)</f>
        <v>4182.9140484400004</v>
      </c>
    </row>
    <row r="35" spans="1:13" x14ac:dyDescent="0.25">
      <c r="A35" t="s">
        <v>36</v>
      </c>
      <c r="B35" t="s">
        <v>37</v>
      </c>
    </row>
    <row r="36" spans="1:13" x14ac:dyDescent="0.25">
      <c r="A36">
        <v>3000024</v>
      </c>
      <c r="B36" t="s">
        <v>28</v>
      </c>
      <c r="C36" t="s">
        <v>24</v>
      </c>
      <c r="D36">
        <v>141.75</v>
      </c>
      <c r="E36">
        <v>1</v>
      </c>
      <c r="F36">
        <v>8.52</v>
      </c>
      <c r="G36" s="5">
        <v>141.75</v>
      </c>
      <c r="H36" s="5">
        <v>0</v>
      </c>
      <c r="I36" s="5">
        <v>0</v>
      </c>
      <c r="J36" s="5">
        <v>0</v>
      </c>
      <c r="K36" s="5">
        <f>G36*0.16</f>
        <v>22.68</v>
      </c>
      <c r="L36" s="5">
        <f>G36*0.08</f>
        <v>11.34</v>
      </c>
      <c r="M36" s="5">
        <f>G36+K36+L36-H36-I36-J36</f>
        <v>175.77</v>
      </c>
    </row>
    <row r="37" spans="1:13" x14ac:dyDescent="0.25">
      <c r="D37" s="7" t="s">
        <v>30</v>
      </c>
      <c r="E37">
        <f>SUM(E35:E36)</f>
        <v>1</v>
      </c>
      <c r="F37">
        <f t="shared" ref="F37" si="18">SUM(F35:F36)</f>
        <v>8.52</v>
      </c>
      <c r="G37" s="5">
        <f t="shared" ref="G37" si="19">SUM(G35:G36)</f>
        <v>141.75</v>
      </c>
      <c r="H37" s="5">
        <f t="shared" ref="H37" si="20">SUM(H35:H36)</f>
        <v>0</v>
      </c>
      <c r="I37" s="5">
        <f t="shared" ref="I37" si="21">SUM(I35:I36)</f>
        <v>0</v>
      </c>
      <c r="J37" s="5">
        <f t="shared" ref="J37" si="22">SUM(J35:J36)</f>
        <v>0</v>
      </c>
      <c r="K37" s="5">
        <f t="shared" ref="K37" si="23">SUM(K35:K36)</f>
        <v>22.68</v>
      </c>
      <c r="L37" s="5">
        <f t="shared" ref="L37" si="24">SUM(L35:L36)</f>
        <v>11.34</v>
      </c>
      <c r="M37" s="5">
        <f t="shared" ref="M37" si="25">SUM(M35:M36)</f>
        <v>175.77</v>
      </c>
    </row>
    <row r="38" spans="1:13" x14ac:dyDescent="0.25">
      <c r="D38" s="6" t="s">
        <v>31</v>
      </c>
      <c r="E38" s="8">
        <v>1</v>
      </c>
      <c r="F38" s="8">
        <f>F37</f>
        <v>8.52</v>
      </c>
      <c r="G38" s="5">
        <f>G37</f>
        <v>141.75</v>
      </c>
      <c r="H38" s="5">
        <f t="shared" ref="H38" si="26">SUM(H32+H37)</f>
        <v>0</v>
      </c>
      <c r="I38" s="5">
        <f t="shared" ref="I38" si="27">SUM(I32+I37)</f>
        <v>0</v>
      </c>
      <c r="J38" s="5">
        <f t="shared" ref="J38" si="28">SUM(J32+J37)</f>
        <v>0</v>
      </c>
      <c r="K38" s="5">
        <f>K37</f>
        <v>22.68</v>
      </c>
      <c r="L38" s="5">
        <f>L37</f>
        <v>11.34</v>
      </c>
      <c r="M38" s="5">
        <f>M37</f>
        <v>175.77</v>
      </c>
    </row>
    <row r="39" spans="1:13" x14ac:dyDescent="0.25">
      <c r="C39" s="6" t="s">
        <v>38</v>
      </c>
      <c r="D39" s="6"/>
      <c r="E39" s="9">
        <f>E26+E38</f>
        <v>35</v>
      </c>
      <c r="F39" s="9">
        <f t="shared" ref="F39:M39" si="29">F26+F38</f>
        <v>193.79999999999998</v>
      </c>
      <c r="G39" s="5">
        <f t="shared" si="29"/>
        <v>4082.0577810000004</v>
      </c>
      <c r="H39" s="5">
        <f t="shared" si="29"/>
        <v>0</v>
      </c>
      <c r="I39" s="5">
        <f t="shared" si="29"/>
        <v>0</v>
      </c>
      <c r="J39" s="5">
        <f t="shared" si="29"/>
        <v>0</v>
      </c>
      <c r="K39" s="5">
        <f t="shared" si="29"/>
        <v>653.12924495999994</v>
      </c>
      <c r="L39" s="5">
        <f t="shared" si="29"/>
        <v>326.56462247999997</v>
      </c>
      <c r="M39" s="5">
        <f t="shared" si="29"/>
        <v>5061.7516484400012</v>
      </c>
    </row>
    <row r="40" spans="1:13" x14ac:dyDescent="0.25">
      <c r="C40" s="6"/>
      <c r="D40" s="6"/>
      <c r="E40" s="9"/>
      <c r="F40" s="9"/>
    </row>
    <row r="41" spans="1:13" x14ac:dyDescent="0.25">
      <c r="C41" s="6"/>
      <c r="D41" s="6"/>
      <c r="E41" s="9"/>
      <c r="F41" s="9"/>
    </row>
    <row r="42" spans="1:13" x14ac:dyDescent="0.25">
      <c r="A42" s="6" t="s">
        <v>44</v>
      </c>
    </row>
    <row r="43" spans="1:13" x14ac:dyDescent="0.25">
      <c r="A43">
        <v>3000179</v>
      </c>
      <c r="B43" t="s">
        <v>23</v>
      </c>
      <c r="C43" t="s">
        <v>24</v>
      </c>
      <c r="D43">
        <v>112.44</v>
      </c>
      <c r="E43">
        <v>20</v>
      </c>
      <c r="F43">
        <v>100.8</v>
      </c>
      <c r="G43" s="5">
        <f>1124.437781*2</f>
        <v>2248.8755620000002</v>
      </c>
      <c r="H43" s="5">
        <v>0</v>
      </c>
      <c r="I43" s="5">
        <v>0</v>
      </c>
      <c r="J43" s="5">
        <v>0</v>
      </c>
      <c r="K43" s="5">
        <f>G43*0.16</f>
        <v>359.82008992000004</v>
      </c>
      <c r="L43" s="5">
        <f>G43*0.08</f>
        <v>179.91004496000002</v>
      </c>
      <c r="M43" s="5">
        <f>G43+K43+L43-H43-I43-J43</f>
        <v>2788.6056968800003</v>
      </c>
    </row>
    <row r="44" spans="1:13" x14ac:dyDescent="0.25">
      <c r="A44">
        <v>3000385</v>
      </c>
      <c r="B44" t="s">
        <v>25</v>
      </c>
      <c r="C44" t="s">
        <v>24</v>
      </c>
      <c r="D44">
        <v>112.44</v>
      </c>
      <c r="E44">
        <v>40</v>
      </c>
      <c r="F44">
        <v>201.6</v>
      </c>
      <c r="G44" s="5">
        <f>2248.88*2</f>
        <v>4497.76</v>
      </c>
      <c r="H44" s="5">
        <v>0</v>
      </c>
      <c r="I44" s="5">
        <v>0</v>
      </c>
      <c r="J44" s="5">
        <v>0</v>
      </c>
      <c r="K44" s="5">
        <f>G44*0.16</f>
        <v>719.64160000000004</v>
      </c>
      <c r="L44" s="5">
        <f>G44*0.08</f>
        <v>359.82080000000002</v>
      </c>
      <c r="M44" s="5">
        <f>G44+K44+L44-H44-I44-J44</f>
        <v>5577.2224000000006</v>
      </c>
    </row>
    <row r="45" spans="1:13" x14ac:dyDescent="0.25">
      <c r="A45">
        <v>3000024</v>
      </c>
      <c r="B45" t="s">
        <v>28</v>
      </c>
      <c r="C45" t="s">
        <v>24</v>
      </c>
      <c r="D45">
        <v>141.75</v>
      </c>
      <c r="E45">
        <v>2</v>
      </c>
      <c r="F45">
        <v>17.399999999999999</v>
      </c>
      <c r="G45" s="5">
        <f>141.75*2</f>
        <v>283.5</v>
      </c>
      <c r="H45" s="5">
        <v>0</v>
      </c>
      <c r="I45" s="5">
        <v>0</v>
      </c>
      <c r="J45" s="5">
        <v>0</v>
      </c>
      <c r="K45" s="5">
        <f>G45*0.16</f>
        <v>45.36</v>
      </c>
      <c r="L45" s="5">
        <f>G45*0.08</f>
        <v>22.68</v>
      </c>
      <c r="M45" s="5">
        <f>G45+K45+L45-H45-I45-J45</f>
        <v>351.54</v>
      </c>
    </row>
    <row r="46" spans="1:13" x14ac:dyDescent="0.25">
      <c r="A46">
        <v>3000933</v>
      </c>
      <c r="B46" t="s">
        <v>29</v>
      </c>
      <c r="C46" t="s">
        <v>24</v>
      </c>
      <c r="D46">
        <v>141.75</v>
      </c>
      <c r="E46">
        <v>3</v>
      </c>
      <c r="F46">
        <v>25.56</v>
      </c>
      <c r="G46" s="5">
        <v>425.24</v>
      </c>
      <c r="H46" s="5">
        <v>0</v>
      </c>
      <c r="I46" s="5">
        <v>0</v>
      </c>
      <c r="J46" s="5">
        <v>0</v>
      </c>
      <c r="K46" s="5">
        <f>G46*0.16</f>
        <v>68.038399999999996</v>
      </c>
      <c r="L46" s="5">
        <f>G46*0.08</f>
        <v>34.019199999999998</v>
      </c>
      <c r="M46" s="5">
        <f>G46+K46+L46-H46-I46-J46</f>
        <v>527.29759999999999</v>
      </c>
    </row>
    <row r="47" spans="1:13" x14ac:dyDescent="0.25">
      <c r="D47" s="7" t="s">
        <v>30</v>
      </c>
      <c r="E47">
        <f>SUM(E43:E46)</f>
        <v>65</v>
      </c>
      <c r="F47">
        <f t="shared" ref="F47:L47" si="30">SUM(F43:F46)</f>
        <v>345.35999999999996</v>
      </c>
      <c r="G47" s="5">
        <f t="shared" si="30"/>
        <v>7455.3755620000002</v>
      </c>
      <c r="H47" s="5">
        <f t="shared" si="30"/>
        <v>0</v>
      </c>
      <c r="I47" s="5">
        <f t="shared" si="30"/>
        <v>0</v>
      </c>
      <c r="J47" s="5">
        <f t="shared" si="30"/>
        <v>0</v>
      </c>
      <c r="K47" s="5">
        <f t="shared" si="30"/>
        <v>1192.8600899199998</v>
      </c>
      <c r="L47" s="5">
        <f t="shared" si="30"/>
        <v>596.43004495999992</v>
      </c>
      <c r="M47" s="5">
        <f>SUM(M43:M46)</f>
        <v>9244.6656968800016</v>
      </c>
    </row>
    <row r="49" spans="1:6" x14ac:dyDescent="0.25">
      <c r="A49" s="6" t="s">
        <v>39</v>
      </c>
    </row>
    <row r="50" spans="1:6" x14ac:dyDescent="0.25">
      <c r="A50" s="11" t="s">
        <v>6</v>
      </c>
      <c r="B50" s="6" t="s">
        <v>7</v>
      </c>
      <c r="C50" s="6" t="s">
        <v>8</v>
      </c>
      <c r="D50" s="6" t="s">
        <v>10</v>
      </c>
      <c r="E50" s="6" t="s">
        <v>11</v>
      </c>
      <c r="F50" s="6" t="s">
        <v>18</v>
      </c>
    </row>
    <row r="51" spans="1:6" x14ac:dyDescent="0.25">
      <c r="A51">
        <v>3000179</v>
      </c>
      <c r="B51" t="s">
        <v>23</v>
      </c>
      <c r="C51" t="s">
        <v>24</v>
      </c>
      <c r="D51">
        <v>20</v>
      </c>
      <c r="E51">
        <f>SUM(F18+F31)</f>
        <v>100.8</v>
      </c>
      <c r="F51" s="10">
        <f>M18+M31</f>
        <v>2788.6056968800003</v>
      </c>
    </row>
    <row r="52" spans="1:6" x14ac:dyDescent="0.25">
      <c r="A52">
        <v>3000385</v>
      </c>
      <c r="B52" t="s">
        <v>25</v>
      </c>
      <c r="C52" t="s">
        <v>24</v>
      </c>
      <c r="D52">
        <v>40</v>
      </c>
      <c r="E52">
        <f>F32+F19</f>
        <v>201.6</v>
      </c>
      <c r="F52" s="10">
        <f>M19+M32</f>
        <v>5577.2224000000006</v>
      </c>
    </row>
    <row r="53" spans="1:6" x14ac:dyDescent="0.25">
      <c r="A53">
        <v>3000024</v>
      </c>
      <c r="B53" t="s">
        <v>28</v>
      </c>
      <c r="C53" t="s">
        <v>24</v>
      </c>
      <c r="D53">
        <v>2</v>
      </c>
      <c r="E53">
        <f>F36+F23</f>
        <v>17.04</v>
      </c>
      <c r="F53" s="10">
        <f>M23+M36</f>
        <v>351.54</v>
      </c>
    </row>
    <row r="54" spans="1:6" x14ac:dyDescent="0.25">
      <c r="A54">
        <v>3000933</v>
      </c>
      <c r="B54" t="s">
        <v>29</v>
      </c>
      <c r="C54" t="s">
        <v>24</v>
      </c>
      <c r="D54">
        <v>3</v>
      </c>
      <c r="E54">
        <v>25.56</v>
      </c>
      <c r="F54" s="5">
        <v>527.29999999999995</v>
      </c>
    </row>
    <row r="55" spans="1:6" x14ac:dyDescent="0.25">
      <c r="D55" s="6" t="s">
        <v>31</v>
      </c>
      <c r="F55" s="10">
        <f>F51+F52+F53+F54</f>
        <v>9244.668096880001</v>
      </c>
    </row>
    <row r="56" spans="1:6" x14ac:dyDescent="0.25">
      <c r="D56" s="6" t="s">
        <v>40</v>
      </c>
      <c r="F56">
        <f>E51+E52+E53+E54</f>
        <v>345</v>
      </c>
    </row>
    <row r="58" spans="1:6" x14ac:dyDescent="0.25">
      <c r="D58" s="7" t="s">
        <v>41</v>
      </c>
      <c r="F58">
        <v>10</v>
      </c>
    </row>
    <row r="59" spans="1:6" x14ac:dyDescent="0.25">
      <c r="D59" s="7" t="s">
        <v>42</v>
      </c>
      <c r="F59">
        <v>4</v>
      </c>
    </row>
    <row r="60" spans="1:6" x14ac:dyDescent="0.25">
      <c r="D60" s="7" t="s">
        <v>43</v>
      </c>
      <c r="F60" s="10">
        <f>F55</f>
        <v>9244.668096880001</v>
      </c>
    </row>
  </sheetData>
  <mergeCells count="1">
    <mergeCell ref="E2:K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Privada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Nancy</dc:creator>
  <cp:lastModifiedBy>Nancy</cp:lastModifiedBy>
  <dcterms:created xsi:type="dcterms:W3CDTF">2016-04-14T15:36:45Z</dcterms:created>
  <dcterms:modified xsi:type="dcterms:W3CDTF">2016-04-14T17:35:22Z</dcterms:modified>
</cp:coreProperties>
</file>